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Z:\Общая\КЖЗ-3\Микаелян А.А\дзм\2022\Май\26.05.2022\"/>
    </mc:Choice>
  </mc:AlternateContent>
  <bookViews>
    <workbookView xWindow="-105" yWindow="-105" windowWidth="23265" windowHeight="14025"/>
  </bookViews>
  <sheets>
    <sheet name="Лист1" sheetId="1" r:id="rId1"/>
    <sheet name="Статус" sheetId="5" state="hidden" r:id="rId2"/>
    <sheet name="коммент" sheetId="6" state="hidden" r:id="rId3"/>
    <sheet name="списки_не_удалять" sheetId="3"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s>
  <definedNames>
    <definedName name="_xlnm._FilterDatabase" localSheetId="0" hidden="1">Лист1!$B$2:$R$993</definedName>
    <definedName name="_xlnm._FilterDatabase" localSheetId="3" hidden="1">списки_не_удалять!$E$3:$E$28</definedName>
    <definedName name="Куда_сформировано_направление">Таблица714[Куда_сфорировано_направление]</definedName>
    <definedName name="МО">списки_не_удалять!$A$4:$A$73</definedName>
    <definedName name="ОО__ПОК">ООПОК[ОО/ПОК]</definedName>
    <definedName name="Электронное_направление">списки_не_удалять!$K$3:$K$5</definedName>
    <definedName name="Этап_ведения_пациента_">Этап_ведения_пациента[Этап ведения пациента]</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41" i="1" l="1"/>
  <c r="L467" i="1"/>
  <c r="L466" i="1"/>
  <c r="L465" i="1"/>
  <c r="L517" i="1"/>
  <c r="L438" i="1"/>
  <c r="L429" i="1"/>
  <c r="L464" i="1"/>
  <c r="L240" i="1"/>
  <c r="L463" i="1"/>
  <c r="L462" i="1"/>
  <c r="L303" i="1"/>
  <c r="L290" i="1"/>
  <c r="L384" i="1"/>
  <c r="L428" i="1"/>
  <c r="L437" i="1"/>
  <c r="L289" i="1"/>
  <c r="L452" i="1"/>
  <c r="L273" i="1"/>
  <c r="L242" i="1"/>
  <c r="L239" i="1"/>
  <c r="L451" i="1"/>
  <c r="L288" i="1"/>
  <c r="L400" i="1"/>
  <c r="L427" i="1"/>
  <c r="L93" i="1"/>
  <c r="L24" i="1"/>
  <c r="L486" i="1"/>
  <c r="L399" i="1"/>
  <c r="L92" i="1"/>
  <c r="L238" i="1"/>
  <c r="L91" i="1"/>
  <c r="L436" i="1"/>
  <c r="L186" i="1"/>
  <c r="L323" i="1"/>
  <c r="L295" i="1" l="1"/>
  <c r="L417" i="1"/>
  <c r="L403" i="1"/>
  <c r="L407" i="1"/>
  <c r="L89" i="1"/>
  <c r="L414" i="1"/>
  <c r="L177" i="1"/>
  <c r="L50" i="1"/>
  <c r="L88" i="1"/>
  <c r="L87" i="1"/>
  <c r="L86" i="1"/>
  <c r="L85" i="1"/>
  <c r="L84" i="1"/>
  <c r="L83" i="1"/>
  <c r="L416" i="1"/>
  <c r="L435" i="1"/>
  <c r="L376" i="1"/>
  <c r="L371" i="1"/>
  <c r="L82" i="1"/>
  <c r="L370" i="1"/>
  <c r="L406" i="1"/>
  <c r="L237" i="1"/>
  <c r="L236" i="1"/>
  <c r="L264" i="1" l="1"/>
  <c r="L49" i="1"/>
  <c r="L111" i="1"/>
  <c r="L234" i="1"/>
  <c r="L494" i="1"/>
  <c r="L286" i="1"/>
  <c r="L507" i="1"/>
  <c r="L285" i="1"/>
  <c r="L81" i="1"/>
  <c r="L233" i="1"/>
  <c r="L263" i="1"/>
  <c r="L110" i="1"/>
  <c r="L461" i="1"/>
  <c r="L262" i="1"/>
  <c r="L109" i="1"/>
  <c r="L481" i="1"/>
  <c r="L108" i="1"/>
  <c r="L48" i="1"/>
  <c r="L513" i="1"/>
  <c r="L47" i="1"/>
  <c r="L46" i="1"/>
  <c r="L272" i="1"/>
  <c r="L294" i="1"/>
  <c r="L512" i="1"/>
  <c r="L519" i="1"/>
  <c r="L45" i="1"/>
  <c r="L44" i="1"/>
  <c r="L80" i="1"/>
  <c r="L43" i="1"/>
  <c r="L42" i="1"/>
  <c r="L20" i="1"/>
  <c r="L232" i="1"/>
  <c r="L19" i="1"/>
  <c r="L231" i="1"/>
  <c r="L230" i="1"/>
  <c r="L375" i="1"/>
  <c r="L229" i="1"/>
  <c r="L228" i="1"/>
  <c r="L365" i="1"/>
  <c r="L176" i="1" l="1"/>
  <c r="L335" i="1"/>
  <c r="L322" i="1"/>
  <c r="L175" i="1"/>
  <c r="L360" i="1"/>
  <c r="L493" i="1"/>
  <c r="L310" i="1"/>
  <c r="L402" i="1"/>
  <c r="L227" i="1"/>
  <c r="L398" i="1"/>
  <c r="L226" i="1"/>
  <c r="L302" i="1"/>
  <c r="L301" i="1"/>
  <c r="L378" i="1"/>
  <c r="L377" i="1"/>
  <c r="L485" i="1"/>
  <c r="L225" i="1"/>
  <c r="L224" i="1"/>
  <c r="L300" i="1"/>
  <c r="L223" i="1"/>
  <c r="L222" i="1"/>
  <c r="L221" i="1"/>
  <c r="L299" i="1"/>
  <c r="L484" i="1"/>
  <c r="L383" i="1"/>
  <c r="L220" i="1"/>
  <c r="L219" i="1"/>
  <c r="L107" i="1"/>
  <c r="L395" i="1"/>
  <c r="L388" i="1"/>
  <c r="L458" i="1"/>
  <c r="L445" i="1"/>
  <c r="L476" i="1"/>
  <c r="L397" i="1"/>
  <c r="L185" i="1"/>
  <c r="L218" i="1"/>
  <c r="L217" i="1"/>
  <c r="L433" i="1"/>
  <c r="L382" i="1"/>
  <c r="L474" i="1"/>
  <c r="L79" i="1"/>
  <c r="L298" i="1"/>
  <c r="L450" i="1"/>
  <c r="L396" i="1"/>
  <c r="L444" i="1"/>
  <c r="L511" i="1"/>
  <c r="L297" i="1"/>
  <c r="L216" i="1"/>
  <c r="L261" i="1"/>
  <c r="L106" i="1"/>
  <c r="L105" i="1"/>
  <c r="L104" i="1"/>
  <c r="L103" i="1"/>
  <c r="L184" i="1"/>
  <c r="L78" i="1"/>
  <c r="L77" i="1"/>
  <c r="L449" i="1"/>
  <c r="L374" i="1"/>
  <c r="L359" i="1"/>
  <c r="L394" i="1"/>
  <c r="L457" i="1"/>
  <c r="L174" i="1"/>
  <c r="L358" i="1"/>
  <c r="L357" i="1"/>
  <c r="L173" i="1"/>
  <c r="L356" i="1"/>
  <c r="L76" i="1"/>
  <c r="L249" i="1"/>
  <c r="L253" i="1"/>
  <c r="L245" i="1"/>
  <c r="L248" i="1"/>
  <c r="L387" i="1" l="1"/>
  <c r="L276" i="1"/>
  <c r="L386" i="1"/>
  <c r="L280" i="1"/>
  <c r="L385" i="1"/>
  <c r="L102" i="1"/>
  <c r="L101" i="1"/>
  <c r="L522" i="1"/>
  <c r="L75" i="1"/>
  <c r="L260" i="1"/>
  <c r="L74" i="1"/>
  <c r="L73" i="1"/>
  <c r="L369" i="1"/>
  <c r="L413" i="1"/>
  <c r="L412" i="1"/>
  <c r="L499" i="1"/>
  <c r="L456" i="1"/>
  <c r="L411" i="1"/>
  <c r="L40" i="1"/>
  <c r="L39" i="1"/>
  <c r="L215" i="1"/>
  <c r="L410" i="1"/>
  <c r="L214" i="1"/>
  <c r="L72" i="1"/>
  <c r="L100" i="1"/>
  <c r="L334" i="1"/>
  <c r="L183" i="1" l="1"/>
  <c r="L473" i="1"/>
  <c r="L182" i="1"/>
  <c r="L71" i="1"/>
  <c r="L70" i="1"/>
  <c r="L113" i="1"/>
  <c r="L368" i="1"/>
  <c r="L172" i="1"/>
  <c r="L171" i="1"/>
  <c r="L170" i="1"/>
  <c r="L211" i="1"/>
  <c r="L169" i="1"/>
  <c r="L409" i="1"/>
  <c r="L455" i="1"/>
  <c r="L168" i="1"/>
  <c r="L420" i="1"/>
  <c r="L112" i="1"/>
  <c r="L167" i="1"/>
  <c r="L503" i="1"/>
  <c r="L490" i="1"/>
  <c r="L279" i="1"/>
  <c r="L210" i="1"/>
  <c r="L247" i="1"/>
  <c r="L166" i="1"/>
  <c r="L165" i="1"/>
  <c r="L164" i="1"/>
  <c r="L163" i="1"/>
  <c r="L502" i="1"/>
  <c r="L162" i="1"/>
  <c r="L209" i="1"/>
  <c r="L208" i="1"/>
  <c r="L207" i="1"/>
  <c r="L206" i="1"/>
  <c r="L312" i="1" l="1"/>
  <c r="L321" i="1"/>
  <c r="L161" i="1"/>
  <c r="L160" i="1"/>
  <c r="L159" i="1"/>
  <c r="L158" i="1"/>
  <c r="L320" i="1"/>
  <c r="L156" i="1"/>
  <c r="L155" i="1"/>
  <c r="L154" i="1"/>
  <c r="L355" i="1"/>
  <c r="L153" i="1"/>
  <c r="L152" i="1"/>
  <c r="L151" i="1"/>
  <c r="L150" i="1"/>
  <c r="L149" i="1"/>
  <c r="L148" i="1"/>
  <c r="L354" i="1"/>
  <c r="L147" i="1"/>
  <c r="L353" i="1"/>
  <c r="L146" i="1"/>
  <c r="L145" i="1"/>
  <c r="L352" i="1"/>
  <c r="L309" i="1"/>
  <c r="L144" i="1"/>
  <c r="L143" i="1"/>
  <c r="L351" i="1"/>
  <c r="L308" i="1"/>
  <c r="L307" i="1"/>
  <c r="L350" i="1"/>
  <c r="L142" i="1"/>
  <c r="L349" i="1"/>
  <c r="L259" i="1"/>
  <c r="L348" i="1"/>
  <c r="L141" i="1"/>
  <c r="L140" i="1"/>
  <c r="L306" i="1"/>
  <c r="L258" i="1"/>
  <c r="L257" i="1"/>
  <c r="L256" i="1"/>
  <c r="L347" i="1"/>
  <c r="L255" i="1"/>
  <c r="L333" i="1"/>
  <c r="L364" i="1"/>
  <c r="L332" i="1"/>
  <c r="L18" i="1"/>
  <c r="L316" i="1" l="1"/>
  <c r="L443" i="1"/>
  <c r="L304" i="1"/>
  <c r="L66" i="1"/>
  <c r="L442" i="1"/>
  <c r="L313" i="1"/>
  <c r="L125" i="1"/>
  <c r="L340" i="1"/>
  <c r="L124" i="1"/>
  <c r="L32" i="1" l="1"/>
  <c r="L31" i="1"/>
  <c r="L471" i="1"/>
  <c r="L373" i="1"/>
  <c r="L446" i="1"/>
  <c r="L470" i="1"/>
  <c r="L469" i="1"/>
  <c r="L62" i="1" l="1"/>
  <c r="L14" i="1"/>
  <c r="L506" i="1"/>
  <c r="L179" i="1"/>
  <c r="L480" i="1"/>
  <c r="L479" i="1"/>
  <c r="L99" i="1"/>
  <c r="L98" i="1"/>
  <c r="L61" i="1"/>
  <c r="L363" i="1"/>
  <c r="L13" i="1"/>
  <c r="L12" i="1"/>
  <c r="L11" i="1"/>
  <c r="L10" i="1"/>
  <c r="L9" i="1"/>
  <c r="L8" i="1"/>
  <c r="L468" i="1"/>
  <c r="L331" i="1"/>
  <c r="L362" i="1"/>
  <c r="L510" i="1"/>
  <c r="L330" i="1"/>
  <c r="L7" i="1"/>
  <c r="L509" i="1"/>
  <c r="L97" i="1"/>
  <c r="L178" i="1"/>
  <c r="L96" i="1"/>
  <c r="L521" i="1"/>
  <c r="L95" i="1"/>
  <c r="L275" i="1"/>
  <c r="L59" i="1"/>
  <c r="L58" i="1"/>
  <c r="L478" i="1"/>
  <c r="L415" i="1"/>
  <c r="L477" i="1"/>
  <c r="L483" i="1" l="1"/>
  <c r="L441" i="1"/>
  <c r="L30" i="1"/>
  <c r="L440" i="1"/>
  <c r="L29" i="1" l="1"/>
  <c r="L28" i="1"/>
  <c r="L292" i="1"/>
  <c r="L439" i="1"/>
  <c r="L482" i="1"/>
  <c r="L393" i="1" l="1"/>
  <c r="L94" i="1"/>
  <c r="L326" i="1"/>
  <c r="L57" i="1"/>
  <c r="L56" i="1"/>
  <c r="L55" i="1"/>
  <c r="L392" i="1"/>
  <c r="L372" i="1"/>
  <c r="L274" i="1"/>
  <c r="L6" i="1" l="1"/>
  <c r="L5" i="1"/>
  <c r="L27" i="1" l="1"/>
  <c r="L26" i="1"/>
  <c r="L401" i="1"/>
  <c r="L408" i="1"/>
  <c r="L367" i="1"/>
  <c r="L325" i="1" l="1"/>
  <c r="L53" i="1"/>
  <c r="L324" i="1"/>
  <c r="L4" i="1"/>
  <c r="L361" i="1"/>
  <c r="L336" i="1" l="1"/>
  <c r="L277" i="1"/>
  <c r="L25" i="1"/>
  <c r="L314"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alcChain>
</file>

<file path=xl/sharedStrings.xml><?xml version="1.0" encoding="utf-8"?>
<sst xmlns="http://schemas.openxmlformats.org/spreadsheetml/2006/main" count="4461" uniqueCount="1468">
  <si>
    <t>Нет данных о биопсии</t>
  </si>
  <si>
    <t>Превышен срок</t>
  </si>
  <si>
    <t>Статус диагноза</t>
  </si>
  <si>
    <t>Отсутствует ВЭ</t>
  </si>
  <si>
    <t>Нет данных в КАНЦЕР-регистре</t>
  </si>
  <si>
    <t>Не открыт маршрут</t>
  </si>
  <si>
    <t>Не дозвонились в течение 2-х дней</t>
  </si>
  <si>
    <t>МО</t>
  </si>
  <si>
    <t>Полис ОМС</t>
  </si>
  <si>
    <t>Ответ от МО</t>
  </si>
  <si>
    <t>П/П №</t>
  </si>
  <si>
    <t>Дата направления запроса в МО</t>
  </si>
  <si>
    <t>Дата направления ответа от МО в Дирекцию МГКР</t>
  </si>
  <si>
    <t>Комментарий персонального помощника</t>
  </si>
  <si>
    <t>Данные столбцы заполняют персональные помощники</t>
  </si>
  <si>
    <t xml:space="preserve">В данный столбец Вы вносите дату направления реестра в Дирекцию МГКР </t>
  </si>
  <si>
    <t>Умер</t>
  </si>
  <si>
    <t>Госпитализирован</t>
  </si>
  <si>
    <t>Госпитальный комплекс</t>
  </si>
  <si>
    <t>ГП № 170</t>
  </si>
  <si>
    <t>ГП № 210</t>
  </si>
  <si>
    <t>ГП № 52</t>
  </si>
  <si>
    <t>ГП № 214</t>
  </si>
  <si>
    <t>ГП № 166</t>
  </si>
  <si>
    <t>ГП № 67</t>
  </si>
  <si>
    <t>ГП № 109</t>
  </si>
  <si>
    <t>ГП № 19</t>
  </si>
  <si>
    <t>ГП № 23</t>
  </si>
  <si>
    <t>ГП № 36</t>
  </si>
  <si>
    <t>ГП № 9</t>
  </si>
  <si>
    <t>ДЦ № 3</t>
  </si>
  <si>
    <t>ЦАОП МКНЦ им. А.С. Логинова</t>
  </si>
  <si>
    <t>Нарушение маршрутизации</t>
  </si>
  <si>
    <t>Некорректное обращение с пациентом</t>
  </si>
  <si>
    <t>Нет данных ОК</t>
  </si>
  <si>
    <t>Фамилия ПП</t>
  </si>
  <si>
    <t>Тактика ведения</t>
  </si>
  <si>
    <t>ЦАОП ГБУЗ "ГКОБ N1 ДЗМ"</t>
  </si>
  <si>
    <t>ЦАОП "ГКБ им. С.П. Боткина ДЗМ"</t>
  </si>
  <si>
    <t>ЦАОП ГБУЗ "ГКБ им. Д.Д. Плетнёва"</t>
  </si>
  <si>
    <t>ГП № 2</t>
  </si>
  <si>
    <t>ГКБ № 79 им. С.С. Юдина</t>
  </si>
  <si>
    <t>ГП № 11</t>
  </si>
  <si>
    <t>ГП № 22</t>
  </si>
  <si>
    <t>ГП № 134</t>
  </si>
  <si>
    <t>ДКЦ № 1</t>
  </si>
  <si>
    <t>КДП № 121</t>
  </si>
  <si>
    <t>ГКБ им. В.П. Демихова ПО</t>
  </si>
  <si>
    <t>ГКБ № 13 ПО</t>
  </si>
  <si>
    <t>ГП № 68</t>
  </si>
  <si>
    <t>ГП № 220</t>
  </si>
  <si>
    <t>ГП № 3</t>
  </si>
  <si>
    <t>ГП № 46</t>
  </si>
  <si>
    <t>ГКБ № 1 им.Н.И. Пирогова ПО</t>
  </si>
  <si>
    <t>ГП № 5</t>
  </si>
  <si>
    <t>КДЦ № 4</t>
  </si>
  <si>
    <t>ГП № 195</t>
  </si>
  <si>
    <t>ГП № 209</t>
  </si>
  <si>
    <t>ГП № 212</t>
  </si>
  <si>
    <t>ГП № 8</t>
  </si>
  <si>
    <t>ГКБ им Жадкевича ДЗМ ПО</t>
  </si>
  <si>
    <t>ГП № 175</t>
  </si>
  <si>
    <t>ГП № 191</t>
  </si>
  <si>
    <t>ГП № 64</t>
  </si>
  <si>
    <t>ГП № 66</t>
  </si>
  <si>
    <t>КДЦ № 2</t>
  </si>
  <si>
    <t>ГКБ им. Е.О.Мухина ПО</t>
  </si>
  <si>
    <t>ГП № 69</t>
  </si>
  <si>
    <t>порядок сортировки отметки</t>
  </si>
  <si>
    <t>Скан отказа</t>
  </si>
  <si>
    <t>Пациент не дообследован</t>
  </si>
  <si>
    <t>Ошибка данных в КАНЦЕР-регистре</t>
  </si>
  <si>
    <t>Отказ в приеме/записи на прием</t>
  </si>
  <si>
    <t>Отсутсвует запись/направление</t>
  </si>
  <si>
    <t>Нет протокола в ЕМИАС</t>
  </si>
  <si>
    <t>Штаб</t>
  </si>
  <si>
    <t>ГП №115</t>
  </si>
  <si>
    <t>ГП №180</t>
  </si>
  <si>
    <t>ГП №219</t>
  </si>
  <si>
    <t>ГП №45</t>
  </si>
  <si>
    <t>ГП №6</t>
  </si>
  <si>
    <t>ГП №62</t>
  </si>
  <si>
    <t>КДЦ №6</t>
  </si>
  <si>
    <t>ГКБ им ВВ Вересаева ПО</t>
  </si>
  <si>
    <t>ЦАОП "МГОБ №62 ДЗМ"</t>
  </si>
  <si>
    <t xml:space="preserve">Отказ от записи </t>
  </si>
  <si>
    <t>Возвращен для дообследования по м/ж</t>
  </si>
  <si>
    <t>ЦАОП СВАО</t>
  </si>
  <si>
    <t>ГП №107</t>
  </si>
  <si>
    <t>ГП №12</t>
  </si>
  <si>
    <t>ДЦ №5</t>
  </si>
  <si>
    <t>ГП №218</t>
  </si>
  <si>
    <t>ГКБ Кончаловского ПО</t>
  </si>
  <si>
    <t>ПО ЩГБ</t>
  </si>
  <si>
    <t>ПО Кузнечики</t>
  </si>
  <si>
    <t>ПО Вороновская</t>
  </si>
  <si>
    <t>ПО ТГБ</t>
  </si>
  <si>
    <t>ПО Московский</t>
  </si>
  <si>
    <t>К сведению МО/ЦАОП</t>
  </si>
  <si>
    <t>ЦАОП 2 ЗелАО</t>
  </si>
  <si>
    <t>Отстутствует иконка Участник онкопрограммы</t>
  </si>
  <si>
    <t>Паллиатив/патронаж</t>
  </si>
  <si>
    <t>диспансерное наблюдение</t>
  </si>
  <si>
    <t>Расхождение данных- биопсия</t>
  </si>
  <si>
    <t>Расхождение данных- цель приема</t>
  </si>
  <si>
    <t>ФИО врача-онколога</t>
  </si>
  <si>
    <t>Возврат в МО без приема</t>
  </si>
  <si>
    <t>Дата приема</t>
  </si>
  <si>
    <t>Статус</t>
  </si>
  <si>
    <t>Подстатус</t>
  </si>
  <si>
    <t>Данные о биопсии</t>
  </si>
  <si>
    <t>Дата записи</t>
  </si>
  <si>
    <t>Комментарии ПП</t>
  </si>
  <si>
    <t>К сведению ГП/ЦАОП</t>
  </si>
  <si>
    <t>нет</t>
  </si>
  <si>
    <t>В свободной форме</t>
  </si>
  <si>
    <t>нет-блок поля</t>
  </si>
  <si>
    <t>Врач КДО</t>
  </si>
  <si>
    <t>Врач ЦАОП</t>
  </si>
  <si>
    <t>Врач ГП</t>
  </si>
  <si>
    <t>Врач проводивший исследование</t>
  </si>
  <si>
    <t>Паллиатив/Патронаж</t>
  </si>
  <si>
    <t>КАНЦЕР-регистр</t>
  </si>
  <si>
    <t xml:space="preserve">Отсутствуют данные </t>
  </si>
  <si>
    <t>Протокол ГИ/ЦИ</t>
  </si>
  <si>
    <t>Отсутствует протокол</t>
  </si>
  <si>
    <t>Выписной эпикриз</t>
  </si>
  <si>
    <t>Протокол исследования</t>
  </si>
  <si>
    <t xml:space="preserve">Онкологический консилиум </t>
  </si>
  <si>
    <t>Врача-онколога</t>
  </si>
  <si>
    <t xml:space="preserve">Исследование </t>
  </si>
  <si>
    <t>Отказ в приеме</t>
  </si>
  <si>
    <t>Врач</t>
  </si>
  <si>
    <t>Госпитализация</t>
  </si>
  <si>
    <t>Лечение</t>
  </si>
  <si>
    <t>-</t>
  </si>
  <si>
    <t>Расхождение данных</t>
  </si>
  <si>
    <t>Данныеобиопсии</t>
  </si>
  <si>
    <t>Датазаписи</t>
  </si>
  <si>
    <t>Отказотзаписи</t>
  </si>
  <si>
    <t>Превышенсрок</t>
  </si>
  <si>
    <t>ВозвратвМОбезприема</t>
  </si>
  <si>
    <t>Комментарий для ГП/ЦАОП</t>
  </si>
  <si>
    <t>Формат уведомления. С целью проведения внутреннего контроля качества.</t>
  </si>
  <si>
    <t>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t>
  </si>
  <si>
    <t>Наименование ОО/ПОК</t>
  </si>
  <si>
    <t>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t>
  </si>
  <si>
    <t>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t>
  </si>
  <si>
    <t>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t>
  </si>
  <si>
    <t>Отказ от сопровождения персональным помощником</t>
  </si>
  <si>
    <t>ОО/ПОК</t>
  </si>
  <si>
    <t>№</t>
  </si>
  <si>
    <t>Биопсия</t>
  </si>
  <si>
    <t>Исследование</t>
  </si>
  <si>
    <t>Онкологический консилиум</t>
  </si>
  <si>
    <t>Цель приема</t>
  </si>
  <si>
    <t>статус</t>
  </si>
  <si>
    <t>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t>
  </si>
  <si>
    <t>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t>
  </si>
  <si>
    <t>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t>
  </si>
  <si>
    <t>По данным протокола осмотра врача-онколога (см. столбцы H, I) диагноз "С" - подтвержден. В канцер-регистре нет данных о пациенте.</t>
  </si>
  <si>
    <t>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t>
  </si>
  <si>
    <t>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t>
  </si>
  <si>
    <t>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t>
  </si>
  <si>
    <t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</si>
  <si>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</si>
  <si>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t>
  </si>
  <si>
    <t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t>
  </si>
  <si>
    <t>В системе ЕМИАС/Асклепиус отражены некорректные данные в протоколе онкологического консилиума.
Прошу Вас предоставить корректную информацию.</t>
  </si>
  <si>
    <t>Онкологическийконсилиум</t>
  </si>
  <si>
    <t>Анкетирование</t>
  </si>
  <si>
    <t>тех.ст</t>
  </si>
  <si>
    <t>да</t>
  </si>
  <si>
    <t>Подстатус_наименование только для столбца Комментарии ПП</t>
  </si>
  <si>
    <t>Филиал Внуковский</t>
  </si>
  <si>
    <t>Динамика состояния</t>
  </si>
  <si>
    <t>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t>
  </si>
  <si>
    <t>Принят без записи</t>
  </si>
  <si>
    <t>Этап ведения пациента</t>
  </si>
  <si>
    <t>Д-наблюдение</t>
  </si>
  <si>
    <t>Первичный пациент</t>
  </si>
  <si>
    <t>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t>
  </si>
  <si>
    <t>Электронное направление</t>
  </si>
  <si>
    <t>есть</t>
  </si>
  <si>
    <t>Группа риска</t>
  </si>
  <si>
    <t>КЖЗ</t>
  </si>
  <si>
    <t>Клиника женского здоровья</t>
  </si>
  <si>
    <t>Прошу Вас предоставить информацию на текущий запрос</t>
  </si>
  <si>
    <t>Осмотр врача ЦАОП</t>
  </si>
  <si>
    <t>Осмотр врача КДО</t>
  </si>
  <si>
    <t>не активное</t>
  </si>
  <si>
    <t>Куда сфорировано направление</t>
  </si>
  <si>
    <t>Контактный/
мобильный телефон</t>
  </si>
  <si>
    <t>Статус пациента</t>
  </si>
  <si>
    <t>КДЦ №1 ГКБ №52</t>
  </si>
  <si>
    <t>Гематологическое отделение №2 МКНЦ им. А.С. Логинова</t>
  </si>
  <si>
    <t>ГКБ №67 им. Л.А. Ворохобова</t>
  </si>
  <si>
    <t>ГКБ №24</t>
  </si>
  <si>
    <t>ГКБ им. С.И. Спасокукоцкого</t>
  </si>
  <si>
    <t>НИИ им. Н.В. Склифосовского</t>
  </si>
  <si>
    <t>Куда_сфорировано_направление</t>
  </si>
  <si>
    <t>ГБУЗ «ММКЦ «Коммунарка» ДЗМ»</t>
  </si>
  <si>
    <t>ОО № 4 филиала «ММКЦ «Коммунарка» ЦАОП</t>
  </si>
  <si>
    <t>ОО № 5 филиала «ММКЦ «Коммунарка» ЦАОП</t>
  </si>
  <si>
    <t>ОО № 7 филиала «ММКЦ «Коммунарка» ЦАОП</t>
  </si>
  <si>
    <t>ОО № 8 филиала «ММКЦ «Коммунарка» ЦАОП</t>
  </si>
  <si>
    <t>ОО № 9 филиала «ММКЦ «Коммунарка» ЦАОП</t>
  </si>
  <si>
    <t>Филиал «ММКЦ «Коммунарка» ЦАОП</t>
  </si>
  <si>
    <t>Романюк Е.С.</t>
  </si>
  <si>
    <t>7758820823002449</t>
  </si>
  <si>
    <t>7751630887002848</t>
  </si>
  <si>
    <t>7758640883001721</t>
  </si>
  <si>
    <t>Насирдинов Д.Р.</t>
  </si>
  <si>
    <t>С слов пациентки состоялаьс кон-я хирурга. Прошу вас выслать скан протокола</t>
  </si>
  <si>
    <t>2773050844000261</t>
  </si>
  <si>
    <t>Шовкун В. О.</t>
  </si>
  <si>
    <t>7750040876000368</t>
  </si>
  <si>
    <t>7756740822000362</t>
  </si>
  <si>
    <t>Карагужин С. К.</t>
  </si>
  <si>
    <t>7700007338010779</t>
  </si>
  <si>
    <t>Габуева З. А.</t>
  </si>
  <si>
    <t>По данным ЕМИАС, пациентка прошла рекомендованное ранее обследование (УЗИ от 25.05.2022). Прошу уточнить требуется ли консультация онколога по результатам.</t>
  </si>
  <si>
    <t>7700000109541050</t>
  </si>
  <si>
    <t>7701003096010673</t>
  </si>
  <si>
    <t>89151737736, 84991855748</t>
  </si>
  <si>
    <t>Вельмакина О.В.</t>
  </si>
  <si>
    <t>7752040889001302</t>
  </si>
  <si>
    <t>985 167 63 17</t>
  </si>
  <si>
    <t>7758430870000351</t>
  </si>
  <si>
    <t>495 706 24 62/916 886 00 17</t>
  </si>
  <si>
    <t>Картовещенко А.С.</t>
  </si>
  <si>
    <t>По рекомендации врача-онколога пациенту в ГП 23 выдано направление на денсинометрию. Прошу Вас связаться с пациентом для записи на данное исследование по причине отсутствия возможности для записи у персонального помощника и пациента.</t>
  </si>
  <si>
    <t>7700004149540138</t>
  </si>
  <si>
    <t>499 269 36 74/ 967 032 84 61</t>
  </si>
  <si>
    <t>7757830830001277</t>
  </si>
  <si>
    <t>916 404 74 06</t>
  </si>
  <si>
    <t>ОК</t>
  </si>
  <si>
    <t>7700003051011271</t>
  </si>
  <si>
    <t>917 527 16 88</t>
  </si>
  <si>
    <t>Григорян Э.М.</t>
  </si>
  <si>
    <t>5054440876001845</t>
  </si>
  <si>
    <t>Плахова Д.А.</t>
  </si>
  <si>
    <t xml:space="preserve">Пациентка записана на 20.06.2022 к ХТ. Пациентке необходимо принимать лекарства, рецепт на которые может выписать только врач ХТ. Прошу перезаписать пациентку на максимально раннюю дату. </t>
  </si>
  <si>
    <t>6648110884002215</t>
  </si>
  <si>
    <t>Пожарский Е.Д.</t>
  </si>
  <si>
    <t xml:space="preserve">Прошу уточнить тактику ведения пациентки </t>
  </si>
  <si>
    <t>7749730878002164</t>
  </si>
  <si>
    <t>Главацкий С.В.</t>
  </si>
  <si>
    <t>Пациентка сообщила, что на 20.05.22 назначено УЗИ и в тот же день к врачу КДО. Вместе с тем, протокол осмотра отсутствует, тк пациентка явилась без предварительной записи. Прошу уточнить дальнейшую тактику ведения.</t>
  </si>
  <si>
    <t>7700001157650748</t>
  </si>
  <si>
    <t>Государева А.В.</t>
  </si>
  <si>
    <t>Пациент сообщил, что запись к врачу онкологу не нужна после выполненныз исследований. Прошу уточнить дальнешйую тактику по диагнозам С43.5, С44.5. Когда необходима контрольная явка.</t>
  </si>
  <si>
    <t>7700000082730351</t>
  </si>
  <si>
    <t>от ПП тоже?</t>
  </si>
  <si>
    <t>7700007191310738</t>
  </si>
  <si>
    <t>Прошу уточнить дальнейшкю тактику ведения пациентки, тк рекомендаций в протоколе осмотра нет</t>
  </si>
  <si>
    <t>7700005140650733</t>
  </si>
  <si>
    <t>Исмаилов Р.И.</t>
  </si>
  <si>
    <t>14.05.2022 состоялся прием ХТ со слов пациента и в/в. Назначен следующий прием. Однако ни протокола осмотра врачом ХТ ни ВЭ в ЕМИАС нет. Также, нет даты следующего приема.</t>
  </si>
  <si>
    <t>199712629</t>
  </si>
  <si>
    <t>Гугунов Д.В.</t>
  </si>
  <si>
    <t>Прошу записать пациента на УЗИ ОБП, почек, УЗИ обл.ЩЖ, л/у регионарных шеи</t>
  </si>
  <si>
    <t>Бештоев А.А.</t>
  </si>
  <si>
    <t>7776940895002131</t>
  </si>
  <si>
    <t>Пугачев Г.А.</t>
  </si>
  <si>
    <t>7700001065630968</t>
  </si>
  <si>
    <t>19.05.2022 ОК состоялся</t>
  </si>
  <si>
    <t>7752040843000226</t>
  </si>
  <si>
    <t>Абасова А.А.</t>
  </si>
  <si>
    <t>7753530876000407</t>
  </si>
  <si>
    <t>7700002013794700</t>
  </si>
  <si>
    <t>7700008118230361</t>
  </si>
  <si>
    <t>Коршук О.А.</t>
  </si>
  <si>
    <t>Пациентке рекомендовано контрольная ММГ правой м/ж. Выдано напарвление на ММГ в 218 ГП, расписания в регистраторе нет, пациентка так же не может записаться. Прошу посодействовать записи.</t>
  </si>
  <si>
    <t>7777940826001342</t>
  </si>
  <si>
    <t>Контроль ПСА.</t>
  </si>
  <si>
    <t>Прошу прислать скан ОК  и ВЭ. 14.05.2022 состоялся прием ХТ со слов пациента и в/в. Назначен следующий прием. Однако ни протокола осмотра врачом ХТ ни ВЭ в ЕМИАС нет. Также, нет даты следующего приема.</t>
  </si>
  <si>
    <t>Мохова Д.В.</t>
  </si>
  <si>
    <t>7777050844000506</t>
  </si>
  <si>
    <t>8-965-414-92-95</t>
  </si>
  <si>
    <t>Козлов А.К.</t>
  </si>
  <si>
    <t>7700008122071052</t>
  </si>
  <si>
    <t>8-903-184-57-11</t>
  </si>
  <si>
    <t>Бояров И.И.</t>
  </si>
  <si>
    <t>Гимазетдинова Д.М.</t>
  </si>
  <si>
    <t>7700004108600459</t>
  </si>
  <si>
    <t>Номер персонального помощника внесен в черный список, прошу Вас уточнить у пациента о необходимости сопровождения.</t>
  </si>
  <si>
    <t>6157040847000787</t>
  </si>
  <si>
    <t>7351640898000362</t>
  </si>
  <si>
    <t>Отказ от записи подиагнозу D24</t>
  </si>
  <si>
    <t>7701005032020149</t>
  </si>
  <si>
    <t>Иров Н.Н.</t>
  </si>
  <si>
    <t>Марилов Т.В.</t>
  </si>
  <si>
    <t>7700003053260847</t>
  </si>
  <si>
    <t>5076350870000129</t>
  </si>
  <si>
    <t>3550130870001867</t>
  </si>
  <si>
    <t>Солдатов И.В.</t>
  </si>
  <si>
    <t>УЗИ м/ж, ММГ</t>
  </si>
  <si>
    <t>7700000063810567</t>
  </si>
  <si>
    <t>Прошу Вас уточнить дату начала лечения.</t>
  </si>
  <si>
    <t>7772360886000875</t>
  </si>
  <si>
    <t>89859822573/84993691231</t>
  </si>
  <si>
    <t>Супаков А.А.</t>
  </si>
  <si>
    <t>Сиротина Т.А.</t>
  </si>
  <si>
    <t>7700004034701152</t>
  </si>
  <si>
    <t>Ланкина Л.В.</t>
  </si>
  <si>
    <t xml:space="preserve">уролог </t>
  </si>
  <si>
    <t>7700007155541046</t>
  </si>
  <si>
    <t>7700006027800446</t>
  </si>
  <si>
    <t>Шириязданова Ю.Ф.</t>
  </si>
  <si>
    <t>КТ ЗБП.</t>
  </si>
  <si>
    <t>5055810833002186</t>
  </si>
  <si>
    <t>Субботина А.А.</t>
  </si>
  <si>
    <t>7752540833002009</t>
  </si>
  <si>
    <t>Ализаде Г.Р.</t>
  </si>
  <si>
    <t>Калантай Д.А.</t>
  </si>
  <si>
    <t>7700000028520454</t>
  </si>
  <si>
    <t>8-495-344-77-91 / 8-90-772-05-46</t>
  </si>
  <si>
    <t>7700006126200657</t>
  </si>
  <si>
    <t>8-495-677-49-68 / 8-926-754-10-01</t>
  </si>
  <si>
    <t>Иванова О.С.</t>
  </si>
  <si>
    <t>КДО</t>
  </si>
  <si>
    <t>7700001032171252</t>
  </si>
  <si>
    <t>8-495-341-91-36 / 8-926-834-91-22</t>
  </si>
  <si>
    <t>Мамедов Р.М,</t>
  </si>
  <si>
    <t>Пациентка категорически отказывается от записи на исследования и к онкологу. Прошу Вас уточнить нуждается ли пациент в сопровождении Персональным Помощником.</t>
  </si>
  <si>
    <t>7750920889001471</t>
  </si>
  <si>
    <t>8-916-502-54-84</t>
  </si>
  <si>
    <t>Колян С.Х.</t>
  </si>
  <si>
    <t>Жирякова Е.С.</t>
  </si>
  <si>
    <t>7750120872002293</t>
  </si>
  <si>
    <t>Андреев М.С.</t>
  </si>
  <si>
    <t>Прошу уточнить,нуждается ли пациент в повторном приеме врача онколога,по результатам пройденных исследований.</t>
  </si>
  <si>
    <t>7700009119570432</t>
  </si>
  <si>
    <t>Пациент отказывается от приема врача онколога,прошу уточнить нуждается ли пациент в сопровождении ПП</t>
  </si>
  <si>
    <t>7754920886000738</t>
  </si>
  <si>
    <t>9035056213   4999664830</t>
  </si>
  <si>
    <t>Прошу уточнить,нуждается ли пациент в приеме врача онколога,по результатам пройденного исследования КТ ОГК от 21.03.2022</t>
  </si>
  <si>
    <t>7700006288510142</t>
  </si>
  <si>
    <t>9152559766   4994616157</t>
  </si>
  <si>
    <t>Хазарова Е.Г.</t>
  </si>
  <si>
    <t>1448040894000086</t>
  </si>
  <si>
    <t>Климович М.Я.</t>
  </si>
  <si>
    <t>7751040825001201</t>
  </si>
  <si>
    <t>9671463980    4957337698</t>
  </si>
  <si>
    <t>От 18.05.2022 ВЭ скан не приложен, прошу повторно прислать скан ВЭ</t>
  </si>
  <si>
    <t>7700007059120371</t>
  </si>
  <si>
    <t>4991692960   9165862169</t>
  </si>
  <si>
    <t>Прошу уточнить,нуждается ли пациент в приеме врача онколога,по результатам пройденного исследования от 25.05.2022</t>
  </si>
  <si>
    <t>7700006078210565</t>
  </si>
  <si>
    <t>9639918680   4954629025   9256827313</t>
  </si>
  <si>
    <t>Юрьева Л.Н.</t>
  </si>
  <si>
    <t>Прошу уточнить нуждается ли пациент в повторном приеме врача онколога Юрьевой Л.Н.</t>
  </si>
  <si>
    <t>Павленко Ю.А.</t>
  </si>
  <si>
    <t>Прошу уточнить  сроки прохождения назначенных исследований.Со слов пациента необходимо пройти рекомендованные исследования через 3 месяца.</t>
  </si>
  <si>
    <t>7758140831000784</t>
  </si>
  <si>
    <t>9262261263</t>
  </si>
  <si>
    <t>Меских А.В.</t>
  </si>
  <si>
    <t>7776250848001382</t>
  </si>
  <si>
    <t>9295662389   4957331203</t>
  </si>
  <si>
    <t>Сечко К.О. (Врач-челюстно-лицевой хирург)</t>
  </si>
  <si>
    <t>3455640848000458</t>
  </si>
  <si>
    <t>Иванова М.В.</t>
  </si>
  <si>
    <t>Со слов пациента прием состоялся,выдали направление на госпитализацию. Прошу выслать скан протокола.</t>
  </si>
  <si>
    <t>Нечипоренко П.А.</t>
  </si>
  <si>
    <t>7772450884000355</t>
  </si>
  <si>
    <t>Контактный номер телефона, указанный в системе ЕМИАС недоступен. Прошу Вас уточнить корректный номер телефона пациента</t>
  </si>
  <si>
    <t>7758330830001012</t>
  </si>
  <si>
    <t>Карагужин С.К.</t>
  </si>
  <si>
    <t>7700005215100142</t>
  </si>
  <si>
    <t>9646272483
4956195127</t>
  </si>
  <si>
    <t>7768850889001173</t>
  </si>
  <si>
    <t>9266056131
4954484340</t>
  </si>
  <si>
    <t>7753130837002848</t>
  </si>
  <si>
    <t>Заздравная А.Г.</t>
  </si>
  <si>
    <t>7700001200120755</t>
  </si>
  <si>
    <t>4956165367/9153067414</t>
  </si>
  <si>
    <t>Комелина О.А.</t>
  </si>
  <si>
    <t>7747310830001364</t>
  </si>
  <si>
    <t>Гордеева В.А.</t>
  </si>
  <si>
    <t>7700007146270546</t>
  </si>
  <si>
    <t>Чубакова Г.В.</t>
  </si>
  <si>
    <t>7756730839002394</t>
  </si>
  <si>
    <t>4992056759/9167066306</t>
  </si>
  <si>
    <t>7700004203081160</t>
  </si>
  <si>
    <t>4994785366/9057008537</t>
  </si>
  <si>
    <t>Хведелидзе Г.В.</t>
  </si>
  <si>
    <t>Дивногорцев Р.С.</t>
  </si>
  <si>
    <t>Лапшихина Е.А.</t>
  </si>
  <si>
    <t>7754730887001217</t>
  </si>
  <si>
    <t>4956826762/9773918663</t>
  </si>
  <si>
    <t>Трошина С.А.</t>
  </si>
  <si>
    <t xml:space="preserve">Пациент наблюдается по заболеванию С53.0. Также,  в анамнезе отражено, что выявлены образования почти, поджелудочной железы и легких. Прошу Вас уточнить коды диагнозов по МКБ-10 до данным локализациям </t>
  </si>
  <si>
    <t>7700008180610854</t>
  </si>
  <si>
    <t>Дулина Е.В.</t>
  </si>
  <si>
    <t>7755520874000309</t>
  </si>
  <si>
    <t>Ованов Д.В.</t>
  </si>
  <si>
    <t>Пациенту была назначена биопсия измененного л/у,  25.05.2022 состоялось УЗИ исследование - пункция не показана. Со слов пациента - явка к онкологу через 3 месяца для контрольного обследования, от записи по результатам отказывается. Прошу Вас уточнить срок явки пациента на прием к врачу-онкологу</t>
  </si>
  <si>
    <t>7700003175760439</t>
  </si>
  <si>
    <t xml:space="preserve">Сообщил, что будет записываться самостоятельно </t>
  </si>
  <si>
    <t>Есина А.В.</t>
  </si>
  <si>
    <t>7700002101810147</t>
  </si>
  <si>
    <t>9161680547 / 4996113784</t>
  </si>
  <si>
    <t>Романова А.А.</t>
  </si>
  <si>
    <t>Пациенту рек-но пройти исследование КТ ОБП и МТ с к/у. Прошу вас уточнить нуждается ли пациент в сдачи анализа крови на креатинин</t>
  </si>
  <si>
    <t>3448920897000009</t>
  </si>
  <si>
    <t>Грицан С.В.</t>
  </si>
  <si>
    <t>20.05.2022 от МО получен ответ. Информация передана лечащему врачу для решения вопроса по ОК. Проводится дообследование, назначенное 05.05.2022.  По состоянию на 25.05.2022 со слов пациента консультирована врачом Порываевым 23.05.2022 назначена госпитализация на 01.06.2022. Прошу вас уточнить дату проведения ОК, выслать скан протокола ОК по определению тактики лечения.</t>
  </si>
  <si>
    <t>7751740821001960</t>
  </si>
  <si>
    <t>25.05.2022 от МО получен ответ. Врачом-онкологом ЦАОП оформлены документы для стационарного лечения. Дата госпитализации в профильном отделении не определена. Прошу вас выслать скан ОК по определению тактики лечения.</t>
  </si>
  <si>
    <t>7773250897001708</t>
  </si>
  <si>
    <t>9851443015 / 4954698507</t>
  </si>
  <si>
    <t>Матуров М.Р.</t>
  </si>
  <si>
    <t>25.05.2022 от Мо получен ответ: По результатам СКТ ОГК необходима консультацию врача-онколога. Прошу вас сформировать направение на консультацию врача онколога.</t>
  </si>
  <si>
    <t>7700008170280835</t>
  </si>
  <si>
    <t>4993676093 / 9167486039</t>
  </si>
  <si>
    <t>Розовенко Ю.М.</t>
  </si>
  <si>
    <t>ОАК, ОАМ, Б/Х, рен ОГК, УЗИ ОБП, МЖ, л/у, ММГ, РЭА, СА-15.3, СА 125</t>
  </si>
  <si>
    <t>7753240823002163</t>
  </si>
  <si>
    <t>4959342753 / 9037251961</t>
  </si>
  <si>
    <t>Андрианов А.Н.</t>
  </si>
  <si>
    <t>7767050894000069</t>
  </si>
  <si>
    <t>4953055036 / 9260844350</t>
  </si>
  <si>
    <t>26.05.2022 в тел разговоре пациент сообщила что наблюдентся и проходит лечение в Г. Балашихе в иной МО.</t>
  </si>
  <si>
    <t>Хохлова Е.А.</t>
  </si>
  <si>
    <t>7773050875002300</t>
  </si>
  <si>
    <t>Гарипова О.М.</t>
  </si>
  <si>
    <t>отсутствует протокол ОК.</t>
  </si>
  <si>
    <t>Корноухова А.М.</t>
  </si>
  <si>
    <t>7700003013641265</t>
  </si>
  <si>
    <t>7700003126090960</t>
  </si>
  <si>
    <t xml:space="preserve">ОК </t>
  </si>
  <si>
    <t>Плановая дата госпитализации по протоколу ОК  12.05.2022, на момент 26.05.2022 пациенту не поступал звонок из МО</t>
  </si>
  <si>
    <t>Каргина Д.В.</t>
  </si>
  <si>
    <t>7754030882000151</t>
  </si>
  <si>
    <t>Манцева А.А.</t>
  </si>
  <si>
    <t>УЗИ ОБП от 19.04.2022 выполнено, результаты в ЕМИАС. Прошу вас уточнить необходимость наблюдения онколога по диагнозу D18.0.</t>
  </si>
  <si>
    <t>7700000025620355</t>
  </si>
  <si>
    <t>7754140892001212</t>
  </si>
  <si>
    <t>89166164633, 84994454556</t>
  </si>
  <si>
    <t>Зубарев А.В.</t>
  </si>
  <si>
    <t>Пациентке рекомендовано УЗИ ОБП в мае. Прошу вас связаться с пациенткой и предложить запись на УЗИ ОБП.</t>
  </si>
  <si>
    <t>7757130897002403</t>
  </si>
  <si>
    <t>Аллаяров Х.Т.</t>
  </si>
  <si>
    <t>Прошу вас уточнить необходимость наблюдения онколога по диагнозу D23.5.</t>
  </si>
  <si>
    <t>7749120874003129</t>
  </si>
  <si>
    <t>Прошу вас уточнить необходимость наблюдения онколога по диагнозу N60.1.</t>
  </si>
  <si>
    <t>7753320873001289</t>
  </si>
  <si>
    <t>после 17.05.2022</t>
  </si>
  <si>
    <t>7700002091200851</t>
  </si>
  <si>
    <t>Хирург-онколог ОГШ</t>
  </si>
  <si>
    <t>Мушинская</t>
  </si>
  <si>
    <t>7758700843000542</t>
  </si>
  <si>
    <t>Никитина А.В.</t>
  </si>
  <si>
    <t>КТ ОГК</t>
  </si>
  <si>
    <t>Кушнарева А.А.</t>
  </si>
  <si>
    <t>7700007146790541</t>
  </si>
  <si>
    <t>В протоколе врача-онколога отсутствуют дальнейшие рекомендации. Прошу Вас уточнить дальнейшую тактику ведения с указанием временных сроков.</t>
  </si>
  <si>
    <t>7700002109740661</t>
  </si>
  <si>
    <t>7774250830000907</t>
  </si>
  <si>
    <t>6450630883014439</t>
  </si>
  <si>
    <t>Селезнев С.П.</t>
  </si>
  <si>
    <t>Из протокола Врача онколога 21.05.2022 отражена информация: объективных критериев за злокачественный процесс нет. Прошу вас уточнить актуальный диагностический статус пациента</t>
  </si>
  <si>
    <t>7700000081271050</t>
  </si>
  <si>
    <t>Трищенков С.Ю.</t>
  </si>
  <si>
    <t>5469940880000047</t>
  </si>
  <si>
    <t>Анискина А.С.</t>
  </si>
  <si>
    <t>По данным ЕМИАС 12.05.2022 пациентке выполенно ФКС с биопсией. От повторной записи к онкологу по результатам биопсии отказалась. Уехала загород до конца лета.</t>
  </si>
  <si>
    <t>7700003099110750</t>
  </si>
  <si>
    <t>Барковская С.Н.</t>
  </si>
  <si>
    <t>В протоколе осмотра врача-онколога не отражен код диагноза по МКБ-10, а также диагностический статус пациента по направительному диагнозу D13.1 (желудок). Прошу Вас уточнить данную информацию.</t>
  </si>
  <si>
    <t>Карасева Н.А.</t>
  </si>
  <si>
    <t>8149140835000380</t>
  </si>
  <si>
    <t>8(916)006-67-95</t>
  </si>
  <si>
    <t>Саратовцева И.К.</t>
  </si>
  <si>
    <t xml:space="preserve">УЗИ щитовидной железы </t>
  </si>
  <si>
    <t>Павлова Ю.В.</t>
  </si>
  <si>
    <t>Амосов Ф.Р.</t>
  </si>
  <si>
    <t>7700007226220154</t>
  </si>
  <si>
    <t>7701000146140563</t>
  </si>
  <si>
    <t>Сергеев С.С.</t>
  </si>
  <si>
    <t>Пациентка с 11.03.2022 не отвечает на телефонные звонки, не посетила повторно врача-онколога по результатам анализов крови от 28.02.2022. Просьба связаться с пациенткой и уточнить необходимость посещения врача-онколога и необходимость в сопровождении персональным помощником.</t>
  </si>
  <si>
    <t>7752930880000842</t>
  </si>
  <si>
    <t>Катков А.Б.</t>
  </si>
  <si>
    <t>25.05.2022 в МГОБ №62 ДЗМ состоялся прием врача Каткова А.Б. Просьба прислать скан протокола приема от 25.05.2022</t>
  </si>
  <si>
    <t>7700001064260849</t>
  </si>
  <si>
    <t>Новожилова Е.Н.</t>
  </si>
  <si>
    <t>25.05.2022 в МГОБ №62 ДЗМ состоялся повторный прием по результатам биопсии врача КДО. Просьба прислать скан протокола приема от 25.05.2022</t>
  </si>
  <si>
    <t>7748240874000890</t>
  </si>
  <si>
    <t>врач КДО</t>
  </si>
  <si>
    <t>Просьба прислать сканы протоклов всех приемов врача КДО по пациенту после 30.04.2022</t>
  </si>
  <si>
    <t>Мурадова Е.М.</t>
  </si>
  <si>
    <t>2957340829000099</t>
  </si>
  <si>
    <t>9036235547 - Дмитрий</t>
  </si>
  <si>
    <t>Прошу Вас предостаывить все имеющиеся сканы протоколов осмотра после 26.04.2022</t>
  </si>
  <si>
    <t>Шарамонова И.Ю.</t>
  </si>
  <si>
    <t>7749020880001010</t>
  </si>
  <si>
    <t>(916)229-54-71</t>
  </si>
  <si>
    <t>Полькина Е.И.</t>
  </si>
  <si>
    <t>7756999725001113</t>
  </si>
  <si>
    <t>Берая В.В.</t>
  </si>
  <si>
    <t xml:space="preserve">Прошу уточнить дату записи пациента на консультацию в КДО МГОБ №62. </t>
  </si>
  <si>
    <t>7747320839000390</t>
  </si>
  <si>
    <t>(916)678-27-00</t>
  </si>
  <si>
    <t>Орелкин В.И. (+ протокол в ЕМИАС врача-хирурга Эскендерова К.Х. от 14.03.2022)</t>
  </si>
  <si>
    <t>Пациенту рекомендовано повторить КТ ОГК и ОБП с к/у спустя 3-4 месяца с момента последнего приема врача-онколога. Анализ крови для креатинина и мочевины пациентом сдан 26.05.2022. Прошу записать пациента на КТ ОБП и ОГК с к/у.</t>
  </si>
  <si>
    <t>7755420869000200</t>
  </si>
  <si>
    <t>Скорина М.О.</t>
  </si>
  <si>
    <t>Прошу выслать прием врача-радиотерапевта Скориной М.О.</t>
  </si>
  <si>
    <t>7771850874001407</t>
  </si>
  <si>
    <t>(499)481-94-45</t>
  </si>
  <si>
    <t>7747840882000310</t>
  </si>
  <si>
    <t>Антеев А.А.</t>
  </si>
  <si>
    <t>Статус диагноза: прошу уточнить статус диагноза пациента D38.1.</t>
  </si>
  <si>
    <t>7700000020201262</t>
  </si>
  <si>
    <t xml:space="preserve">Расхождение данных о диагнозе пациента: по данным биопсии от 15.05.2022 у пациента тубуло-ворсинчатая аденома, врач-онколог в протоколе подтверждает диагноз К62.1, но в развернутом диагнозе прописывает "Susp.c-r?". Прошу уточнить дальнейшую тактику ведения пациента и требуется ли ему наблюдение врача-онколога. </t>
  </si>
  <si>
    <t>Кондратьева А.С.</t>
  </si>
  <si>
    <t>7700001095540453</t>
  </si>
  <si>
    <t>8 905 781 71 52</t>
  </si>
  <si>
    <t>Врач-онколог КДО</t>
  </si>
  <si>
    <t>5056220834000255</t>
  </si>
  <si>
    <t>8 926 904 48 16</t>
  </si>
  <si>
    <t>Бейтуганова С.А.</t>
  </si>
  <si>
    <t>В телефонном разговоре пациент отказался от записи на КТ (не устроила поздняя дата). Бросил трубку. Прошу Вас уточнить необходимость сопровождения ПП</t>
  </si>
  <si>
    <t>7700005143790358</t>
  </si>
  <si>
    <t>8 917526 86 52
8 499 197 84 03</t>
  </si>
  <si>
    <t>ПСА</t>
  </si>
  <si>
    <t>7701009176250175</t>
  </si>
  <si>
    <t>8 910 479 98 21</t>
  </si>
  <si>
    <t>Прошу Вас выслать скан последнего приема врача-онколога КДО</t>
  </si>
  <si>
    <t>7772850889001169</t>
  </si>
  <si>
    <t>8 964 705 31 36</t>
  </si>
  <si>
    <t>20.05.2022 получен ответ от ЦАОП МГОБ 62: "Прием состоялся 19.05.2022". Прошу Вас выслать скан протокола приема врача-онколога КДО</t>
  </si>
  <si>
    <t>5078250834001627</t>
  </si>
  <si>
    <t>8 916 884 72 91</t>
  </si>
  <si>
    <t>Пациент записан на консультацию врача-онколога КДО на 07.06.2022. прошу Вас связаться с пациентом и перезаписать его на более раннюю дату</t>
  </si>
  <si>
    <t>7700007178231046</t>
  </si>
  <si>
    <t>8 915 162 07 67</t>
  </si>
  <si>
    <t>КТ ОГК, ОБП, ОМТ с к/у</t>
  </si>
  <si>
    <t>7700001181030748</t>
  </si>
  <si>
    <t>8 905 743 43 18</t>
  </si>
  <si>
    <t>Соснина И.А.</t>
  </si>
  <si>
    <t>ФКС+ЭГДС; УЗИ БЦА; холтер.</t>
  </si>
  <si>
    <t>7700001159790149</t>
  </si>
  <si>
    <t>8 925 464 32 09</t>
  </si>
  <si>
    <t>7700003172300939</t>
  </si>
  <si>
    <t>8 916 654 22 96</t>
  </si>
  <si>
    <t>Торшхоева П.М.</t>
  </si>
  <si>
    <t>Врач-онколог рекомендует по месту жетельства направить пациента в стационар для проведения лечения ЖДА. Со слов пациента по м/ж отказали</t>
  </si>
  <si>
    <t>7770150847000490</t>
  </si>
  <si>
    <t>8 916 447 98 00
8 925 425 86 94</t>
  </si>
  <si>
    <t>7767950846000523</t>
  </si>
  <si>
    <t>8 916 262 20 39</t>
  </si>
  <si>
    <t>Хрулева А.О.</t>
  </si>
  <si>
    <t>7700002131150971</t>
  </si>
  <si>
    <t>(903)229-34-20</t>
  </si>
  <si>
    <t>7700004007150151</t>
  </si>
  <si>
    <t>910 419 16 00</t>
  </si>
  <si>
    <t>2973940829000179</t>
  </si>
  <si>
    <t>911 585 23 56/985 731 21 17</t>
  </si>
  <si>
    <t>6257740839000161</t>
  </si>
  <si>
    <t>919 786 00 53</t>
  </si>
  <si>
    <t>7750540878000167</t>
  </si>
  <si>
    <t>910 453 87 18/495 485 51 90</t>
  </si>
  <si>
    <t>Последний приём</t>
  </si>
  <si>
    <t>7700003009180362</t>
  </si>
  <si>
    <t>916 538 55 15</t>
  </si>
  <si>
    <t>7756930833002610</t>
  </si>
  <si>
    <t>(495)484-75-57</t>
  </si>
  <si>
    <t>7700001064670959</t>
  </si>
  <si>
    <t>(968)454-43-12</t>
  </si>
  <si>
    <t>Забережный И.А.</t>
  </si>
  <si>
    <t>Информирую Вас о том, что пациент записан на МРТ головного мозга с КУ на 08.06.22 в МГОБ 62. Запись в ГКБ им ВВ Вересаева ПО не требуется.</t>
  </si>
  <si>
    <t>7701005072611166</t>
  </si>
  <si>
    <t>495 361 75 39/926 185 94 65</t>
  </si>
  <si>
    <t>5648220887000041</t>
  </si>
  <si>
    <t>915 158 37 20</t>
  </si>
  <si>
    <t>7768940842001970</t>
  </si>
  <si>
    <t>929 645 43 86</t>
  </si>
  <si>
    <t>Фоменко А.П.</t>
  </si>
  <si>
    <t>Получен ответ, что пациент записан на 20.06.2022 в 13:00 на УЗИ ОБП, УЗИ предстательной железы и мочевого пузыря с определением остаточной мочи, УЗИ почек, надпочечников, забрюшинного пространства перед первичной консультацией врача-онколога. Прошу Вас, по возможности, перенести запись на более раннюю, так как первичный приём запланирован на 02.06.22.</t>
  </si>
  <si>
    <t>7700008177700952</t>
  </si>
  <si>
    <t>(926)384-94-48</t>
  </si>
  <si>
    <t>Родникова Е.И.</t>
  </si>
  <si>
    <t>УЗИ артерий нижних конечностей.</t>
  </si>
  <si>
    <t>5067350878000056</t>
  </si>
  <si>
    <t>(915)240-44-60</t>
  </si>
  <si>
    <t>Илларионов Л.Д.</t>
  </si>
  <si>
    <t xml:space="preserve">Пациенту врачом-онкологом рекомендованы: ЭГДС, Р ОГК, УЗИ щитовидной железы; УЗИ л/у подчелюстной области, шеи, надключичных областей; УЗИ почек; УЗИ ОБП. Прошу Вас открыть электронные направления на данные исследования. 
</t>
  </si>
  <si>
    <t>7749530898001448</t>
  </si>
  <si>
    <t>915 403 50 26</t>
  </si>
  <si>
    <t>Желтикова В.А.</t>
  </si>
  <si>
    <t>Пациент записан на взятие венозной крови на 30.05.22. Прошу Вас, по возможности, перезаписать пациента на более ранню дату.</t>
  </si>
  <si>
    <t>Закирова Д.И.</t>
  </si>
  <si>
    <t>7700007194040750</t>
  </si>
  <si>
    <t>Со слов пациентки, состоялся ОК в Истре 13.05.22, к ней вышли и сказали не ждать заключения, его подгрузят в ЕМИАС. Прошу подгрузить консилиум.</t>
  </si>
  <si>
    <t>7700006097180670</t>
  </si>
  <si>
    <t>ВЭ</t>
  </si>
  <si>
    <t>7700004230180561</t>
  </si>
  <si>
    <t>7747730887001241</t>
  </si>
  <si>
    <t>Сатторов А.А.</t>
  </si>
  <si>
    <t>В протоколе ВОП указано,что пациентка от ПП отказалась,при этом присутствует иконка "участник онкопрограммы", на звонки автоматически идет сброс, прошу уточнить, необходимо сопровождение или нет.</t>
  </si>
  <si>
    <t>Кутина А.А.</t>
  </si>
  <si>
    <t>7748240820000960</t>
  </si>
  <si>
    <t>С лета 2021 отказывается от записи к онкологу для контрольного осмотра в рамках ДН, со слов,ничего не беспокоит</t>
  </si>
  <si>
    <t>7754820874000288</t>
  </si>
  <si>
    <t>Сбрасывает звонки</t>
  </si>
  <si>
    <t>Наумова И.Н.</t>
  </si>
  <si>
    <t>Гудеева Е. А.</t>
  </si>
  <si>
    <t>7700218209700354</t>
  </si>
  <si>
    <t>7700008094150748</t>
  </si>
  <si>
    <t>4957576684/9264686557</t>
  </si>
  <si>
    <t>онколог кдо</t>
  </si>
  <si>
    <t>Прошу Вас выслать последний имеющийся протокол осмотра онколога кдо.</t>
  </si>
  <si>
    <t>7756510843000463</t>
  </si>
  <si>
    <t>4956119991/9265808314</t>
  </si>
  <si>
    <t>7700009207530158</t>
  </si>
  <si>
    <t>4954945073/9636829038</t>
  </si>
  <si>
    <t>А также прошу Вас обсудить с пациентом возможность вызова на дом врача-онколога.</t>
  </si>
  <si>
    <t>7700006195770171</t>
  </si>
  <si>
    <t>7700001038600652</t>
  </si>
  <si>
    <t>7700004127091067</t>
  </si>
  <si>
    <t>7700000100040160</t>
  </si>
  <si>
    <t>7700000236061155</t>
  </si>
  <si>
    <t>8 926 723 39 26</t>
  </si>
  <si>
    <t>Герр И. С.</t>
  </si>
  <si>
    <t>Прошу выслать последний имеющийся протокол осмотра пациента онкологом.</t>
  </si>
  <si>
    <t>7770350833000930</t>
  </si>
  <si>
    <t>7774050879000192</t>
  </si>
  <si>
    <t>4991544504/9162961923</t>
  </si>
  <si>
    <t>Лукьяненкова А.А.</t>
  </si>
  <si>
    <t>7700002217660739</t>
  </si>
  <si>
    <t>Иванов В.Н.</t>
  </si>
  <si>
    <t>Пациент направлен на консультацию врача-онколога с направительным диагнозом С16.2, согласно протоколу осмотра установлен диагноз С82.9, противопоказаний для планового хирургического лечения нет. Данные о биопсии, информация по дальнейшей тактике ведения, сроках повторной явки отсутствуют. Прошу Вас уточнить дальнейшую тактику ведения, а так же актуальный диагностический статус пациента по направительному С16.2.</t>
  </si>
  <si>
    <t>По данным канцер-регистра 14.04.2013 пациент взят на учет с диагнозом С61, информация о данном диагнозе, клинической группе и дальнейших рекомендациях отсутствует. Прошу Вас учтонить дальнейшую тактику ведения по диагнозу С61.</t>
  </si>
  <si>
    <t>5052720826000662</t>
  </si>
  <si>
    <t>По состоянию на 26.05.2022 полис пациента недействителен, активных записей нет. Прошу Вас уточнить актуальную информацию о пациенте.</t>
  </si>
  <si>
    <t>5050920883001544</t>
  </si>
  <si>
    <t>Нуммаев Б.Г.</t>
  </si>
  <si>
    <t>В протоколе осмотра отсутствует информация по дальнейшей тактике ведения пациентки по результатам проведенного лечения (лечение/д-наблюдение), установлена 2 клиническая группа.</t>
  </si>
  <si>
    <t>5058830888001666</t>
  </si>
  <si>
    <t>7750440842002375</t>
  </si>
  <si>
    <t>Старшинин М.А.</t>
  </si>
  <si>
    <t>Лучевая терапия</t>
  </si>
  <si>
    <t>7700006071240559</t>
  </si>
  <si>
    <t>Со слов пациентки, 25.05.2022 состоялась консультация врача-маммолога КЖЗ, даны рекомендации. Прошу Вас выслать скан протокола приема и уточнить дальнейшую тактику ведения.</t>
  </si>
  <si>
    <t>5052840889000720</t>
  </si>
  <si>
    <t>Пустовойт Л.А.</t>
  </si>
  <si>
    <t>7700003263180857</t>
  </si>
  <si>
    <t>Ларина Ю.В.</t>
  </si>
  <si>
    <t>7775060895000109</t>
  </si>
  <si>
    <t>9772551760 Ольга Александровна</t>
  </si>
  <si>
    <t>Садридинов К.О.</t>
  </si>
  <si>
    <t>Кроьв, ЭКГ (рекомендовано проведение по м/ж)</t>
  </si>
  <si>
    <t>В телефонном разговоре дочь пациентки сообщила, что пациентка нее в состоянии выходить из дома и посещать ГП/ЦАОП. Так же по данным ЭМК пациентки, на приемы в ГП является дочь пациентки. Прошу Вас связаться с пациентом по вопросу прикрепления к патронажной службе.</t>
  </si>
  <si>
    <t>3247130871000099</t>
  </si>
  <si>
    <t>5070850879000646</t>
  </si>
  <si>
    <t>203636356</t>
  </si>
  <si>
    <t>Коврегина В.О.</t>
  </si>
  <si>
    <t>6352930876000349</t>
  </si>
  <si>
    <t>89277939630  89649743868</t>
  </si>
  <si>
    <t>Цеденова К.О.</t>
  </si>
  <si>
    <t>11.08.2021 онкологом рекомендовано проведение КТ почек. Длительное время от проведения исследования отказывалась. Прошу уточнить необходимость проведения исследования на данный момент и актуальность сопровождения персональным помощником.</t>
  </si>
  <si>
    <t>7700009203150941</t>
  </si>
  <si>
    <t>89859854195 сын Сергей Николаевич</t>
  </si>
  <si>
    <t>Тихомирова А.Н.</t>
  </si>
  <si>
    <t>7774050898001528</t>
  </si>
  <si>
    <t>Бочкова М.А.</t>
  </si>
  <si>
    <t>7700001044270151</t>
  </si>
  <si>
    <t>Хасабова М.Л.</t>
  </si>
  <si>
    <t>По рекомендации онколога пройдена ММГ 21.05.2022. Прошу уточнить, показана ли пациентке повторная консультация онколога по результатам.</t>
  </si>
  <si>
    <t>7700001133750447</t>
  </si>
  <si>
    <t>Тарасенко Ю.А.</t>
  </si>
  <si>
    <t>УЗИ ОБП</t>
  </si>
  <si>
    <t>7700006736010150</t>
  </si>
  <si>
    <t>89166262977    84991770219</t>
  </si>
  <si>
    <t>Буглов В.Г.</t>
  </si>
  <si>
    <t>Онкологом рекомендовано УЗИ ОБП. Исследование проведено 16.05.2022 (выписной эпикриз). Прошу уточнить, показана ли повторная консультация онколога по результатам исследования.</t>
  </si>
  <si>
    <t>7750910884000677</t>
  </si>
  <si>
    <t>Лолаева Л.С.</t>
  </si>
  <si>
    <t>Грунина А.А.</t>
  </si>
  <si>
    <t>7700008062741127</t>
  </si>
  <si>
    <t>7700008035260455</t>
  </si>
  <si>
    <t>7700008132230854</t>
  </si>
  <si>
    <t>7767550884001035</t>
  </si>
  <si>
    <t>7701003108540740</t>
  </si>
  <si>
    <t>7700004106740258</t>
  </si>
  <si>
    <t>Воронцова А.А.</t>
  </si>
  <si>
    <t>7700003100631255</t>
  </si>
  <si>
    <t>Мельникова И.М.</t>
  </si>
  <si>
    <t>На приеме от 25.05.2022 врач в протоколе осмотра указывает контрольную явка через 6 месяцев и рекомендует пройти обследование. Прошу Вас уточнить,когда пациенту необходимо пройти данные исследования : сейчас или через 6 месяцев?</t>
  </si>
  <si>
    <t>206162693</t>
  </si>
  <si>
    <t>Пациент с диагнозом D31.6 записан на прием в ГКОБ1. Прошу пригласить пациента для выдаяи корректного направления</t>
  </si>
  <si>
    <t>7747430890001607</t>
  </si>
  <si>
    <t>26.05.2022 Пациентка в телефонном разговоре сообщила,что была в ином онкологическом центре,где онкологию опровергли. Данных,подтверждающих это, в ЕМИАС нет, прошу уточнить необходимость сопровождения ПП.</t>
  </si>
  <si>
    <t>7700045009010442</t>
  </si>
  <si>
    <t>Афаунова А.Р.</t>
  </si>
  <si>
    <t>От лечения и обследования пациентка отказывается, так как "не перенесет операции".</t>
  </si>
  <si>
    <t>7054500885000066</t>
  </si>
  <si>
    <t>7700007041571050</t>
  </si>
  <si>
    <t>9852743848/4953160744</t>
  </si>
  <si>
    <t>Котин А.И.</t>
  </si>
  <si>
    <t>7756740895001149</t>
  </si>
  <si>
    <t>Меншутина Л.А.</t>
  </si>
  <si>
    <t>Согласно протоколоу осмотра врача онколога от 07.12.2021 пациенту рекомендовано УЗИ МЖ в июне . Прошу сформировать запись на данное иследование</t>
  </si>
  <si>
    <t>Коврегина М.Н.</t>
  </si>
  <si>
    <t>7700006129300654</t>
  </si>
  <si>
    <t>8(916)2435702</t>
  </si>
  <si>
    <t>ММГ</t>
  </si>
  <si>
    <t>5052020888001173</t>
  </si>
  <si>
    <t>8(903)5868962</t>
  </si>
  <si>
    <t>Пациентка от записи на диспансерный осмотр к врачу-онкологу отказывается</t>
  </si>
  <si>
    <t>6657120891000852</t>
  </si>
  <si>
    <t>8(912)6652888</t>
  </si>
  <si>
    <t>Пациентка  с октября 2021г. От записи на повторный приём к онкологу отказывается, так и не была там. Просьба уточнить на данный момент актуальность консультации онколога</t>
  </si>
  <si>
    <t>7753310888001499</t>
  </si>
  <si>
    <t>8(906)7942499</t>
  </si>
  <si>
    <t>Илларионова Н.С.</t>
  </si>
  <si>
    <t>УЗИ мж</t>
  </si>
  <si>
    <t>7748640832000546</t>
  </si>
  <si>
    <t>8(929)9326634</t>
  </si>
  <si>
    <t>Отсутвует протокол ОК с определением тактики лечения пациента, которая указана в протоколе онколога от 25.05</t>
  </si>
  <si>
    <t>7700002135720647</t>
  </si>
  <si>
    <t>8(910)4223107</t>
  </si>
  <si>
    <t>Пак А.Д.</t>
  </si>
  <si>
    <t>Дата биопсии ПЖ</t>
  </si>
  <si>
    <t>Симбирская А.М.</t>
  </si>
  <si>
    <t>5058140838000994</t>
  </si>
  <si>
    <t>7758820841000961</t>
  </si>
  <si>
    <t>7756340894000075</t>
  </si>
  <si>
    <t>7700000098090456</t>
  </si>
  <si>
    <t>(963)716-90-15</t>
  </si>
  <si>
    <t>Оваков Д.В.</t>
  </si>
  <si>
    <t>Рекомендовано по месту жительства УЗИ</t>
  </si>
  <si>
    <t>Мамыкина Е.А.</t>
  </si>
  <si>
    <t>7752530882000582</t>
  </si>
  <si>
    <t>8 985 722 17 25</t>
  </si>
  <si>
    <t>7700000071200551</t>
  </si>
  <si>
    <t>8 915 491 06 38     8 495 491 53 65</t>
  </si>
  <si>
    <t>ММГ Прошу Вас связаться с пациентом и записать на исследование.</t>
  </si>
  <si>
    <t>7754830873000981</t>
  </si>
  <si>
    <t>8 905 500 75 75</t>
  </si>
  <si>
    <t>5057320885001373</t>
  </si>
  <si>
    <t>8 926 539 02 82</t>
  </si>
  <si>
    <t>7749810882000295</t>
  </si>
  <si>
    <t>8 916 629 13 90</t>
  </si>
  <si>
    <t>7752430845000045</t>
  </si>
  <si>
    <t>8 925 866 82 03     8 499 152 11 46</t>
  </si>
  <si>
    <t>7758530838000037</t>
  </si>
  <si>
    <t>8 916 729 01 01</t>
  </si>
  <si>
    <t>7700004122691150</t>
  </si>
  <si>
    <t>8 903 590 66 33</t>
  </si>
  <si>
    <t>7753140869002103</t>
  </si>
  <si>
    <t>8 977 867 25 77</t>
  </si>
  <si>
    <t>7748010885001140</t>
  </si>
  <si>
    <t>8 915 356 00 16     8 495 490 63 51</t>
  </si>
  <si>
    <t>7770550842000447</t>
  </si>
  <si>
    <t>8 915 332 66 04</t>
  </si>
  <si>
    <t>ПСА, ТРУЗИ.</t>
  </si>
  <si>
    <t>7751830837000674</t>
  </si>
  <si>
    <t>8 495 942 00 52</t>
  </si>
  <si>
    <t>Со слов пациента ЗНО не подтвердилось, прошу Вас уточнить тактику ведения пациента.</t>
  </si>
  <si>
    <t>Новожилов Д.Е.</t>
  </si>
  <si>
    <t>7749930890002677</t>
  </si>
  <si>
    <t>8 916 470 99 50</t>
  </si>
  <si>
    <t>7701004205290385</t>
  </si>
  <si>
    <t>8 906 072 32 22</t>
  </si>
  <si>
    <t>7701009031200547</t>
  </si>
  <si>
    <t>8 926 655 86 02</t>
  </si>
  <si>
    <t>7700009180110352</t>
  </si>
  <si>
    <t>8 916 522 28 14      8 499 192 32 83</t>
  </si>
  <si>
    <t>Айрапетян Т.С.</t>
  </si>
  <si>
    <t>УЗИ МЖ, пода. Л/У.</t>
  </si>
  <si>
    <t>7776350884000858</t>
  </si>
  <si>
    <t>8 926 209 11 34</t>
  </si>
  <si>
    <t>7700008052660153</t>
  </si>
  <si>
    <t>8 909 989 23 50</t>
  </si>
  <si>
    <t>Заикина Л.В.</t>
  </si>
  <si>
    <t>7747530879000056</t>
  </si>
  <si>
    <t>Со слов пациентки, проведена операция в ГБУЗ ГКБ им. С.И. Спасокукоцкого, по результатам которой не показана явка к врачу-онкологу в МГОБ 62.</t>
  </si>
  <si>
    <t>7700009010230246</t>
  </si>
  <si>
    <t>9031805703 / 4991999027</t>
  </si>
  <si>
    <t>7771560898000299</t>
  </si>
  <si>
    <t>9258298836 / 4991924170</t>
  </si>
  <si>
    <t>Пресняков А.Ю.</t>
  </si>
  <si>
    <t>В системе ЕМИАС статус - прием состоялся, протокол осмотра отсутствует. Прошу Вас выслать скан осмотра</t>
  </si>
  <si>
    <t>Антюшко А.В.</t>
  </si>
  <si>
    <t>7700009010711145</t>
  </si>
  <si>
    <t>Борисова О.В.</t>
  </si>
  <si>
    <t>Пациенту показано выполнение КТ ОБП, ОМТ с к/у. Прошу Вас связаться с пациентом для записи на кровь на креатинин</t>
  </si>
  <si>
    <t>7700004146800548</t>
  </si>
  <si>
    <t>7772350831000898</t>
  </si>
  <si>
    <t>У пациента ДЭП, дважды был записан на биопсию предстательной железы в ЦАОП МГОБ 62, не являлся. Также неоднократно направлен в ГКБ Спасокукоцкого, ГКБ 67, ГКБ им. Боткина - отказывался. Прошу Вас уточнить возможность сопровождения пациента соц. работником.</t>
  </si>
  <si>
    <t>7701006019731262</t>
  </si>
  <si>
    <t>врач кдо</t>
  </si>
  <si>
    <t>7700006055510657</t>
  </si>
  <si>
    <t>Чаттерджи П.</t>
  </si>
  <si>
    <t>7700007244030780</t>
  </si>
  <si>
    <t>903 566 60 78/495 613 74 95</t>
  </si>
  <si>
    <t>7750330888002043</t>
  </si>
  <si>
    <t>9099739281 / 4954869574</t>
  </si>
  <si>
    <t>7771450833000614</t>
  </si>
  <si>
    <t>5051920818000099</t>
  </si>
  <si>
    <t>Прошу Вас уточнить дальнейшую тактику ведения пациента</t>
  </si>
  <si>
    <t>7700009171231159</t>
  </si>
  <si>
    <t>Изюмская А.Д.</t>
  </si>
  <si>
    <t>7752320881002163</t>
  </si>
  <si>
    <t>после 25.04.2022</t>
  </si>
  <si>
    <t>Прошу выслать все имеющиеся сканы после 25.04</t>
  </si>
  <si>
    <t>7700001206510138</t>
  </si>
  <si>
    <t>905543284   9250753648</t>
  </si>
  <si>
    <t>всё, что есть</t>
  </si>
  <si>
    <t>Прошу выслать все имеющиреся сканы из КДО</t>
  </si>
  <si>
    <t>7700009090161055</t>
  </si>
  <si>
    <t>Гасанов А.Г</t>
  </si>
  <si>
    <t>Пациентке рекомендовано наблюдение, при этом статус диагноза D24 - предварительный. Прошу указать статус диагноза</t>
  </si>
  <si>
    <t>Сакурова К.В.</t>
  </si>
  <si>
    <t>7700008156240540</t>
  </si>
  <si>
    <t>8 916 350 68 14</t>
  </si>
  <si>
    <t>7751120870000553</t>
  </si>
  <si>
    <t>8 985 961 17 82</t>
  </si>
  <si>
    <t>Пациентка сделала Узи по рекомендации онколога еще в августе 2021, со слов результаты удовлетворительные, к онкологу считает идти нет смысла. Прошу уточнить повторная явка требуется?</t>
  </si>
  <si>
    <t>7700004191110671</t>
  </si>
  <si>
    <t>8 905 574 65 30</t>
  </si>
  <si>
    <t>Черников Д.А.</t>
  </si>
  <si>
    <t>РЕКОНСТРУКТИВНО-ВОССТАНОВИТЕЛЬНАЯ ОПЕРАЦИЯ</t>
  </si>
  <si>
    <t>7748740885000409</t>
  </si>
  <si>
    <t>8 903 103 21 41</t>
  </si>
  <si>
    <t>Прошу выслать крайний протокол приема врача онколога КДО</t>
  </si>
  <si>
    <t>7749640842001301</t>
  </si>
  <si>
    <t>8 926 561 50 33</t>
  </si>
  <si>
    <t>ок</t>
  </si>
  <si>
    <t>7700002227021157</t>
  </si>
  <si>
    <t>8 919 771 93 42</t>
  </si>
  <si>
    <t>Со слов пациентки, ей позвонили из МГОБ 62 и записали на КТ, не расслышала время и место проведения исследования (кабинет). Прошу уточнить данную информацию.</t>
  </si>
  <si>
    <t>7700002342010549</t>
  </si>
  <si>
    <t>8 905 540 38 50</t>
  </si>
  <si>
    <t>Анализ крови на креатинин, мочевину, КТ ОБП с к/у ( в протоколе врача онколога указано, что пациентка записана по м/ж)</t>
  </si>
  <si>
    <t>5552530878000147</t>
  </si>
  <si>
    <t>8 999 453 60 42</t>
  </si>
  <si>
    <t>Кияшко Н.В.</t>
  </si>
  <si>
    <t>5051840870000730</t>
  </si>
  <si>
    <t>7756520891002386</t>
  </si>
  <si>
    <t>7755920891000524</t>
  </si>
  <si>
    <t>Протокол подгружен пустой</t>
  </si>
  <si>
    <t>7700003035730849</t>
  </si>
  <si>
    <t>7769250832000381</t>
  </si>
  <si>
    <t>Агейкина А.А.</t>
  </si>
  <si>
    <t>Просьба уточнить дату записи на госпитализацию ОК от 08.04.2022. По ответу от 18.05.2022 пациент не госпитализирован</t>
  </si>
  <si>
    <t>7700005069140857</t>
  </si>
  <si>
    <t>84997179860</t>
  </si>
  <si>
    <t>0256640879000663</t>
  </si>
  <si>
    <t>Просьба выслать протоколы приемов врача-онколога КДО МГОБ №62 после 19.04.2022</t>
  </si>
  <si>
    <t>7755240874000551</t>
  </si>
  <si>
    <t>Просьба выслать  протоколы  приемов врача-онколога КДО МГОБ №62 после 21.04.2022</t>
  </si>
  <si>
    <t>7700009212630846</t>
  </si>
  <si>
    <t>Акопян Э.Г.</t>
  </si>
  <si>
    <t xml:space="preserve">Просьба выслать  протокол  приема врача-онколога КДО МГОБ №62 </t>
  </si>
  <si>
    <t>7700003062710452</t>
  </si>
  <si>
    <t>Просьба выслать  протокол  приема врача-онколога КДО МГОБ №62 (со слов пациента прием состоялся 25.05.2022)</t>
  </si>
  <si>
    <t>7754520830000618</t>
  </si>
  <si>
    <t>7700003082590254</t>
  </si>
  <si>
    <t>Сорокин Д.П.</t>
  </si>
  <si>
    <t>7758310877004962</t>
  </si>
  <si>
    <t>7700000139100945</t>
  </si>
  <si>
    <t>1454140834000070</t>
  </si>
  <si>
    <t>Филатова А.В.</t>
  </si>
  <si>
    <t>7700004192070554</t>
  </si>
  <si>
    <t>7700008057050256</t>
  </si>
  <si>
    <t>89605149286, 84997383735</t>
  </si>
  <si>
    <t>ЦАОП филиал ГКБ №40</t>
  </si>
  <si>
    <t>ОО №8 ГБУЗ ГКБ №40 ДЗМ</t>
  </si>
  <si>
    <t>7771250821001495</t>
  </si>
  <si>
    <t>84954258220, 89152959595</t>
  </si>
  <si>
    <t>Андрианова В.С.</t>
  </si>
  <si>
    <t>7351630828000343</t>
  </si>
  <si>
    <t>Кудрявцев А.С.</t>
  </si>
  <si>
    <t>7700005063260349</t>
  </si>
  <si>
    <t>Врач - онколог</t>
  </si>
  <si>
    <t xml:space="preserve">Со слов пациента прием врача - онколога от 25.05.2022 состоялся. Просьба выслать скан протокола. </t>
  </si>
  <si>
    <t>Махалкина В.Н.</t>
  </si>
  <si>
    <t>7700001077650951</t>
  </si>
  <si>
    <t>прием КДО МКНЦ Байчоров М.Э.</t>
  </si>
  <si>
    <t>7772850834000506</t>
  </si>
  <si>
    <t>9055127291</t>
  </si>
  <si>
    <t>Нечепуренко  Л.Б.</t>
  </si>
  <si>
    <t>КТ ЛГК, БП и МТ с ку</t>
  </si>
  <si>
    <t>7758840844000206</t>
  </si>
  <si>
    <t>Омарова С.З.</t>
  </si>
  <si>
    <t>прошу уточнить необходимость консультации врача-онколога по направительному диагнозу D43.2</t>
  </si>
  <si>
    <t>7701005131130161</t>
  </si>
  <si>
    <t xml:space="preserve">прием МКНЦ </t>
  </si>
  <si>
    <t>7700002057570579</t>
  </si>
  <si>
    <t>9771365229 4991796624</t>
  </si>
  <si>
    <t>Никерова гематолог МКНЦ</t>
  </si>
  <si>
    <t>Придорогина Е.В.</t>
  </si>
  <si>
    <t>7778560879000741</t>
  </si>
  <si>
    <t>Морозова А.Ю.</t>
  </si>
  <si>
    <t>6252140836000048</t>
  </si>
  <si>
    <t>7755340834000855</t>
  </si>
  <si>
    <t>Чуваев Ю.Н.</t>
  </si>
  <si>
    <t>7700002052110457</t>
  </si>
  <si>
    <t>Чернолев Е.Ф.</t>
  </si>
  <si>
    <t>7701005037620850</t>
  </si>
  <si>
    <t>7772260879001478</t>
  </si>
  <si>
    <t>Паньшин А.Г.</t>
  </si>
  <si>
    <t>Р-ОГК</t>
  </si>
  <si>
    <t>7756720821003153</t>
  </si>
  <si>
    <t>Анализы крови RW, ВИЧ, Гепатиты, БАК, ЭКГ</t>
  </si>
  <si>
    <t>6448020872037796</t>
  </si>
  <si>
    <t>Артемьева О.Р.</t>
  </si>
  <si>
    <t>7700007087570249</t>
  </si>
  <si>
    <t>Ранее направляла запрос "дата записи врач ЦАОП" в телефонном разговоре пациент попросил записать на прием к онко-урологу после 07.06.2022. Д-наблюдение.</t>
  </si>
  <si>
    <t>7701002178290741</t>
  </si>
  <si>
    <t>7700001141140639</t>
  </si>
  <si>
    <t>7700001176090964</t>
  </si>
  <si>
    <t>Пушкарева М.В.</t>
  </si>
  <si>
    <t>Ветрова Е.В.</t>
  </si>
  <si>
    <t>7754510891000276</t>
  </si>
  <si>
    <t>8(929)964-62-61</t>
  </si>
  <si>
    <t>ОК от 15.04.2022</t>
  </si>
  <si>
    <t>7700009273291157</t>
  </si>
  <si>
    <t>8(918)772-46-27</t>
  </si>
  <si>
    <t>Федоров А.Э.</t>
  </si>
  <si>
    <t>7749740882001383</t>
  </si>
  <si>
    <t>8(495)414-79-48; 8(906)046-10-52</t>
  </si>
  <si>
    <t>7748930843002254</t>
  </si>
  <si>
    <t>8(495)738-20-38; 8(916)678-02-99</t>
  </si>
  <si>
    <t>Дохтов А.М.</t>
  </si>
  <si>
    <t xml:space="preserve">Пациент отказался от записи на биопсию предстательной железы. </t>
  </si>
  <si>
    <t>7700009196260554</t>
  </si>
  <si>
    <t>8(926)590-13-96</t>
  </si>
  <si>
    <t>Барабанова Ю.Е.</t>
  </si>
  <si>
    <t>7757340884000266</t>
  </si>
  <si>
    <t>9636473011; 4956022386</t>
  </si>
  <si>
    <t>Коменлина О.А.</t>
  </si>
  <si>
    <t>ОАК;ОАМ; СА19-9; УЗИ ОБП и заб-ых Л/У; Rg ОГК</t>
  </si>
  <si>
    <t>Кузина И.В.</t>
  </si>
  <si>
    <t>7700055168210928</t>
  </si>
  <si>
    <t>903-221-93-49</t>
  </si>
  <si>
    <t>5648800897000378</t>
  </si>
  <si>
    <t>8-977-148-72-08</t>
  </si>
  <si>
    <t>7750640874001423</t>
  </si>
  <si>
    <t>8-964-786-18-41</t>
  </si>
  <si>
    <t>Шамрай Л.М.</t>
  </si>
  <si>
    <t>7747400869000757</t>
  </si>
  <si>
    <t>8-926-739-63-03</t>
  </si>
  <si>
    <t xml:space="preserve">Алиева М.К.  КЖЗ </t>
  </si>
  <si>
    <t xml:space="preserve">УЗИ МЖ </t>
  </si>
  <si>
    <t>2278940889000111</t>
  </si>
  <si>
    <t>8-961-985-60-46</t>
  </si>
  <si>
    <t>7752240881000498</t>
  </si>
  <si>
    <t>8-903-218-31-11</t>
  </si>
  <si>
    <t>Гончаревич Д.Е.</t>
  </si>
  <si>
    <t>Прошу Вас уточнить дальнейшую тактику ведения пациентки . Необходим ли повторный прием врача-онколога ? ЗНО исключено ? Показано ли наблюдение в динамике ? Если показано прошу уточнить через какой срок .</t>
  </si>
  <si>
    <t>5054040885002303</t>
  </si>
  <si>
    <t>8-925-765-17-77</t>
  </si>
  <si>
    <t>5052040838001396</t>
  </si>
  <si>
    <t>8-967-2293953</t>
  </si>
  <si>
    <t>Котов А.А.</t>
  </si>
  <si>
    <t>7776560897000196</t>
  </si>
  <si>
    <t>8-495-311-80-29, Супруг Анатолий Васильевич  9162029364</t>
  </si>
  <si>
    <t>Чернова Е.В.</t>
  </si>
  <si>
    <t>7776850873001270</t>
  </si>
  <si>
    <t>8-916-837-1327</t>
  </si>
  <si>
    <t>7700006179130560</t>
  </si>
  <si>
    <t>8-905-708-63-61</t>
  </si>
  <si>
    <t>Шаталова Т.М.</t>
  </si>
  <si>
    <t>Дозвониться до пациентки для записи  по ДН по диагнозу С54.9 не удалось , сбрасывает .</t>
  </si>
  <si>
    <t>7755140848003287</t>
  </si>
  <si>
    <t>8-925-647-11-90</t>
  </si>
  <si>
    <t>Пациент отказывается от записи на прием к врачу-онкологу по диагнозу С 67.2 так как проживает в Армении и приезд в Москву не планирует .</t>
  </si>
  <si>
    <t>7700006068200477</t>
  </si>
  <si>
    <t>499-173-17-69</t>
  </si>
  <si>
    <t>Муртазалиева С.А.</t>
  </si>
  <si>
    <t>7700001023171050</t>
  </si>
  <si>
    <t>8-915-435-60-22</t>
  </si>
  <si>
    <t>Алёхина Ю.В.</t>
  </si>
  <si>
    <t>7858330827002675</t>
  </si>
  <si>
    <t>9152451118/9163891841</t>
  </si>
  <si>
    <t>5050020881001115</t>
  </si>
  <si>
    <t>Шурыгин А.Ю.</t>
  </si>
  <si>
    <t>Прошу уточнить тактику ведения пациента, т.к. в протоколе осмотра не отоброжены сроки контрольных исследований и периодичность наблюдения врача онколога.</t>
  </si>
  <si>
    <t>7700008013801144</t>
  </si>
  <si>
    <t>7700007139580655</t>
  </si>
  <si>
    <t>Пугачёва Е.Д.</t>
  </si>
  <si>
    <t>7700009115290264</t>
  </si>
  <si>
    <t>Янибеков Р.Р.</t>
  </si>
  <si>
    <t>7700003138110558</t>
  </si>
  <si>
    <t>Харламов А.А.</t>
  </si>
  <si>
    <t>УЗИ м.ж.</t>
  </si>
  <si>
    <t>7755830880001179</t>
  </si>
  <si>
    <t>Гончаров В.Я.</t>
  </si>
  <si>
    <t>29.10.2021 Врачом-окологом было рекомендовано консультация эндокринолога через 6 месяцев. 04.05.2022 консультация состоялась. Прошу уточнить необходимость повторного посещения врача онколога, на основании исследований.</t>
  </si>
  <si>
    <t>7700004152741154</t>
  </si>
  <si>
    <t>Гейн Н.А.</t>
  </si>
  <si>
    <t>УЗИ МП</t>
  </si>
  <si>
    <t>7700009057121048</t>
  </si>
  <si>
    <t>4991690468/9057853818</t>
  </si>
  <si>
    <t>Бойко В.С.</t>
  </si>
  <si>
    <t>Пациент 25.05.2022 прошул контрольное исследование УЗИ м.ж., рекомендуемые врачом-онкологм. Прошу уточнить необходимость повторного посещения онколога, по результатам исследования.</t>
  </si>
  <si>
    <t>7756920870002375</t>
  </si>
  <si>
    <t>4993741559/9167327296</t>
  </si>
  <si>
    <t>Зинкин А.Г.</t>
  </si>
  <si>
    <t>Скробова В.Р.</t>
  </si>
  <si>
    <t>4055240882000290</t>
  </si>
  <si>
    <t>9163101815</t>
  </si>
  <si>
    <t>2653840838000342</t>
  </si>
  <si>
    <t>9169402209</t>
  </si>
  <si>
    <t>5049930894000843</t>
  </si>
  <si>
    <t>9264183397</t>
  </si>
  <si>
    <t>5058420892001678</t>
  </si>
  <si>
    <t>9161635730</t>
  </si>
  <si>
    <t>5074150885000599</t>
  </si>
  <si>
    <t>4958515997 9268329142</t>
  </si>
  <si>
    <t>Сабитов Э.Р.</t>
  </si>
  <si>
    <t>Прошу выслать скан осмотра врача-онколога от 19.05.2022</t>
  </si>
  <si>
    <t>Горвиц В.П.</t>
  </si>
  <si>
    <t>7700004162780558</t>
  </si>
  <si>
    <t>9262202805   4991926319</t>
  </si>
  <si>
    <t>Толстова А.А.</t>
  </si>
  <si>
    <t>УЗИ ОБП, почек, мочевого пузыря и забрюшинного пространства по рек-ции Онколога</t>
  </si>
  <si>
    <t>7700001049590550</t>
  </si>
  <si>
    <t>Ахматова Б.Д.</t>
  </si>
  <si>
    <t>7700004094050349</t>
  </si>
  <si>
    <t>20.05.2022 пациентку записали на УЗИ ОБП на 03.06.2022 в 08:15. 25.05.2022 пациентке пришло уведомление, что она записана на УЗИ ОБП на 08.06.2022 в 13:00. Запись на 03.06.2022 не отменена. Прошу Вас уточнить, какого числа будет проведено исследование?</t>
  </si>
  <si>
    <t>7750840821001522</t>
  </si>
  <si>
    <t>9263413457   4994928062</t>
  </si>
  <si>
    <t xml:space="preserve"> Горвиц В.П.</t>
  </si>
  <si>
    <t>7774350888000856</t>
  </si>
  <si>
    <t>9031587147     4994019508</t>
  </si>
  <si>
    <t>3447030880000304</t>
  </si>
  <si>
    <t>Рыбин О.Н.</t>
  </si>
  <si>
    <t>УЗИ ОБП, молочных желез, ММГ, РГ ОГК, онкомаркеры (СА-125,СА-15.3)</t>
  </si>
  <si>
    <t>7700004058060744</t>
  </si>
  <si>
    <t>9165413705   4991642033</t>
  </si>
  <si>
    <t>7868550881000905</t>
  </si>
  <si>
    <t>Гривцова Н.А.</t>
  </si>
  <si>
    <t>7769150898002539</t>
  </si>
  <si>
    <t>7748840877001421</t>
  </si>
  <si>
    <t>7700009074511043</t>
  </si>
  <si>
    <t>7700007084561246</t>
  </si>
  <si>
    <t>7767460892000823</t>
  </si>
  <si>
    <t>Умаров С.М.</t>
  </si>
  <si>
    <t>7700004019110644</t>
  </si>
  <si>
    <t>7700006157070754</t>
  </si>
  <si>
    <t>Голышко П.В.</t>
  </si>
  <si>
    <t>7776050897000792</t>
  </si>
  <si>
    <t>Кривонос Н.В.</t>
  </si>
  <si>
    <t>7774450869000980</t>
  </si>
  <si>
    <t>7758210873000685</t>
  </si>
  <si>
    <t xml:space="preserve">Пациент был на приеме у Прокофьевой Е.Ю. 25.04.2022, в рекомендации прописано,УЗИ молочных желез и р/зон,прошу уточнить период прохождения данного исследования. </t>
  </si>
  <si>
    <t>Айсина Л.А</t>
  </si>
  <si>
    <t>7700007143180457</t>
  </si>
  <si>
    <t>Чернова Е.В</t>
  </si>
  <si>
    <t>7700004082150739</t>
  </si>
  <si>
    <t>Сабитова Л.А</t>
  </si>
  <si>
    <t>ММГ,УЗИ,ОАК,ОАМ,ЭКГ. Прошу записать пациентку на исследования. Самостоятельно записаться не может!</t>
  </si>
  <si>
    <t>7757240892002454</t>
  </si>
  <si>
    <t>Сагитова А.М</t>
  </si>
  <si>
    <t>7755920871001203</t>
  </si>
  <si>
    <t>Исмаилов Р.И</t>
  </si>
  <si>
    <t>УЗИ. Направления уже выданы но самостоятельно пациентка не может записаться. Прошу записать на исследования.Так же прошу учесть пожелание пациентки ,запись возможна или ранним утром или вечером .</t>
  </si>
  <si>
    <t>7700005206040470</t>
  </si>
  <si>
    <t>7751840890000487</t>
  </si>
  <si>
    <t>Кузнецова И.С</t>
  </si>
  <si>
    <t>7700005209170156</t>
  </si>
  <si>
    <t>Антикян В.А</t>
  </si>
  <si>
    <t>Прошу создать направления на УЗИ и записать пациентку.</t>
  </si>
  <si>
    <t>Унгер Е.И.</t>
  </si>
  <si>
    <t>7700003237130258</t>
  </si>
  <si>
    <t>Потехина М.А.</t>
  </si>
  <si>
    <t>5057130879000244</t>
  </si>
  <si>
    <t>Планирует  прием  в июле 2022.</t>
  </si>
  <si>
    <t>7700007173041056</t>
  </si>
  <si>
    <t>Савина Ю.А.</t>
  </si>
  <si>
    <t>7755740840000585</t>
  </si>
  <si>
    <t>7700006083740561</t>
  </si>
  <si>
    <t>7748720828000583</t>
  </si>
  <si>
    <t>Биопсия ПЖ</t>
  </si>
  <si>
    <t>7747230894000401</t>
  </si>
  <si>
    <t>7752440838001231</t>
  </si>
  <si>
    <t>Сайдашев Д.И.</t>
  </si>
  <si>
    <t>0551340880000123</t>
  </si>
  <si>
    <t>7754220871001027</t>
  </si>
  <si>
    <t>7700001409510132</t>
  </si>
  <si>
    <t>9670602716/4954136411</t>
  </si>
  <si>
    <t>7700002105051152</t>
  </si>
  <si>
    <t>Бардаева Е.Н.</t>
  </si>
  <si>
    <t>Прошу уточнить необходимость повторной консультации врача онколога по результатам УЗИ от 18.05.2022</t>
  </si>
  <si>
    <t>7700003042010748</t>
  </si>
  <si>
    <t>Цой Л.К.</t>
  </si>
  <si>
    <t>Прошу уточнить необходимость повторной консультации врача онколога по результатам УЗИ от 26.04.2022, ММГ от 28.04.2022.</t>
  </si>
  <si>
    <t>Серпиченко Н.Ф.</t>
  </si>
  <si>
    <t>7749840878001627</t>
  </si>
  <si>
    <t>977 346 79 64</t>
  </si>
  <si>
    <t xml:space="preserve">Прошу Вас уточнить необходимость консультации мамолога  по результатам ММГ от 23.05.22. Прием онколога от 24.05.22 по новому подозрению. </t>
  </si>
  <si>
    <t>7700009136050433</t>
  </si>
  <si>
    <t xml:space="preserve">Пациентка маломобильна, по этой причине отказывается от записи на исследования по рекомендации онколога. В связи с этим от сопровождения ПП отказывается </t>
  </si>
  <si>
    <t>7700002117660464</t>
  </si>
  <si>
    <t>985 855 75 11</t>
  </si>
  <si>
    <t>7700000173590151</t>
  </si>
  <si>
    <t>Айвазов М.Р.</t>
  </si>
  <si>
    <t>Со слов пациента на приёме был, онкологом были даны рекомендации. В регистраторе приём состоялся</t>
  </si>
  <si>
    <t>5272260892000647</t>
  </si>
  <si>
    <t>Пустовой Л.А.</t>
  </si>
  <si>
    <t>Радикальное лечение завершено 03.02.2022. В первый год наблюдения контрольная явка каждые 3 месяца. В протоколе онколога отражена рекомендация: контрольная явка через год. Прошу Вас уточнить временной период повторной явки к онкологу</t>
  </si>
  <si>
    <t>5050640837000703</t>
  </si>
  <si>
    <t>916 974 06 71</t>
  </si>
  <si>
    <t>Крыш Н.Г.</t>
  </si>
  <si>
    <t>7700008153590851</t>
  </si>
  <si>
    <t>9037723947</t>
  </si>
  <si>
    <t>УЗИ мочевого пузыря</t>
  </si>
  <si>
    <t>7700009121720446</t>
  </si>
  <si>
    <t>4991211942/9164231095</t>
  </si>
  <si>
    <t>7700005049080965</t>
  </si>
  <si>
    <t>4997972102/9035206619</t>
  </si>
  <si>
    <t>7770850847000503</t>
  </si>
  <si>
    <r>
      <t>Согласно ОК от 17.05.2022 рекомендовано активное наблюдение, прошу уточнить</t>
    </r>
    <r>
      <rPr>
        <b/>
        <sz val="12"/>
        <color theme="1"/>
        <rFont val="Times New Roman"/>
        <family val="1"/>
        <charset val="204"/>
      </rPr>
      <t xml:space="preserve"> дату повторной явки</t>
    </r>
    <r>
      <rPr>
        <sz val="12"/>
        <color theme="1"/>
        <rFont val="Times New Roman"/>
        <family val="1"/>
        <charset val="204"/>
      </rPr>
      <t xml:space="preserve"> к врачу - онкологу.</t>
    </r>
  </si>
  <si>
    <t>5054520898001442</t>
  </si>
  <si>
    <t>7700003209100853</t>
  </si>
  <si>
    <t>РГ ОГК</t>
  </si>
  <si>
    <t>7700005098540746</t>
  </si>
  <si>
    <t>4953102756/9035546674</t>
  </si>
  <si>
    <t>Прошу Вас уточнику дальнейшую тактику ведения пациента по диагнозам C61(спец. лечение в 2013г.) и C67.2(спец. лечение в 2012г.). По диагнозу C25.0 пациент наблюдается у онколога общего профиля.</t>
  </si>
  <si>
    <t>5077150841000409</t>
  </si>
  <si>
    <t>7700003253260265</t>
  </si>
  <si>
    <t>9160816484/7916081648</t>
  </si>
  <si>
    <t>7748820870003095</t>
  </si>
  <si>
    <t>УЗИ м/ж через 6 месяцев  (рекомендация из КЖЗ от 23.10.2021)</t>
  </si>
  <si>
    <t>7700001168700860</t>
  </si>
  <si>
    <t>Благова М.Н.</t>
  </si>
  <si>
    <t>ОАК, коагулограмма (в т.ч. Д-димер), УЗИ ОБП (в т. Ч. Селезенки)</t>
  </si>
  <si>
    <t>7774940833001569</t>
  </si>
  <si>
    <t>7752120873004023</t>
  </si>
  <si>
    <t>Каурова В.Е.</t>
  </si>
  <si>
    <t>7759850876001490</t>
  </si>
  <si>
    <t>Пациент отказывается от обследований по диагнозу D37.4</t>
  </si>
  <si>
    <t>5054040819000373</t>
  </si>
  <si>
    <t>7750540874002316</t>
  </si>
  <si>
    <t>Милейкова Е.И.</t>
  </si>
  <si>
    <t>ОАК, ОАМ , ЭКГ, Б/Х крови, Ренг ОГК , УЗИ, ММГ</t>
  </si>
  <si>
    <t>1476950896000030</t>
  </si>
  <si>
    <t>На звонок отвечает ребёнок. Прошу предоставить актуальный номер для связи.</t>
  </si>
  <si>
    <t>7700003110041156</t>
  </si>
  <si>
    <t>(905)727-09-20</t>
  </si>
  <si>
    <t>02.02.2021 пациент осмотрен врачем онкологом Беловой, на приеме врач направил пациента на узи МЖ, Исследование проведено 15.02.2022, в заключении( патологий не выявлено) Со слов пациента после узи осмотрена врачем онколом, без записи, со слов пациента дальнейшее наблюдение по мж. Прошу уточнить дальнейшую тактику по диагнозу D24.</t>
  </si>
  <si>
    <t>7700005037630751</t>
  </si>
  <si>
    <t>7750640896001682</t>
  </si>
  <si>
    <t>7700009039131156</t>
  </si>
  <si>
    <t>9104141692, 4954906769</t>
  </si>
  <si>
    <t>Филиппова В.М.</t>
  </si>
  <si>
    <t xml:space="preserve">Селифонова А.И. </t>
  </si>
  <si>
    <t>7151930827000712</t>
  </si>
  <si>
    <t>7749999747001547</t>
  </si>
  <si>
    <t xml:space="preserve">Умяров Т.Р. </t>
  </si>
  <si>
    <t>7700001021701071</t>
  </si>
  <si>
    <t xml:space="preserve">ВЭ </t>
  </si>
  <si>
    <t>Отсутстует выписной эпикриз от 14.04.2022</t>
  </si>
  <si>
    <t>Мартиросова Я.А.</t>
  </si>
  <si>
    <t>7700008133800562</t>
  </si>
  <si>
    <t>(915)351-41-09</t>
  </si>
  <si>
    <t>Сорокина М.В.</t>
  </si>
  <si>
    <t>КТ с к/у</t>
  </si>
  <si>
    <t>7700002082120252</t>
  </si>
  <si>
    <t>(906)756-72-17</t>
  </si>
  <si>
    <t>Беляева А.В.</t>
  </si>
  <si>
    <t>7753440843002017</t>
  </si>
  <si>
    <t>биопсия ПЖ</t>
  </si>
  <si>
    <t>7777940888000794</t>
  </si>
  <si>
    <t>89199959455/ 84992031089</t>
  </si>
  <si>
    <t>7700008250080439</t>
  </si>
  <si>
    <t>Гузеева А.М.</t>
  </si>
  <si>
    <t>16.05.2022 была выполнена цитология. В протоколе от 25.05.2022 данные о результатах биопсии отсутствуют.Прошу выслать протокол ГИ/ЦИ</t>
  </si>
  <si>
    <t>7700008074721047</t>
  </si>
  <si>
    <t>89091563234/   87903156323</t>
  </si>
  <si>
    <t>7700004162220268</t>
  </si>
  <si>
    <t>Павленко К.А.</t>
  </si>
  <si>
    <t>Новикова И.Е.</t>
  </si>
  <si>
    <t>7701007006520348</t>
  </si>
  <si>
    <t>7-916-135-01-51</t>
  </si>
  <si>
    <t>7758900889001145</t>
  </si>
  <si>
    <t>7-977-811-27-25</t>
  </si>
  <si>
    <t>7769260886000898</t>
  </si>
  <si>
    <t>7-915-466-12-10</t>
  </si>
  <si>
    <t>Петрова А.Л.</t>
  </si>
  <si>
    <t>Пациент записан на ТИАБ 20.06.2022.Превышен срок.Прошу связаться с пациентом и перенести запись на более раннюю дату.</t>
  </si>
  <si>
    <t>7753830833002193</t>
  </si>
  <si>
    <t>7-903-180-22-02</t>
  </si>
  <si>
    <t>Грачев С.А.</t>
  </si>
  <si>
    <t>7700004209061148</t>
  </si>
  <si>
    <t>7-910-490-94-85</t>
  </si>
  <si>
    <t>5250230872001788</t>
  </si>
  <si>
    <t>7-903-663-08-00</t>
  </si>
  <si>
    <t>Гамидова Н.С.</t>
  </si>
  <si>
    <t>КТ ОБП</t>
  </si>
  <si>
    <t>7772150898002146</t>
  </si>
  <si>
    <t>7-909-638-32-07</t>
  </si>
  <si>
    <t>7753720884003184</t>
  </si>
  <si>
    <t>7-916-638-05-21</t>
  </si>
  <si>
    <t>7753930823003159</t>
  </si>
  <si>
    <t>7-916-974-56-88</t>
  </si>
  <si>
    <t>Осмотр Врача-онколога в КДО</t>
  </si>
  <si>
    <t>Все приемы</t>
  </si>
  <si>
    <t>7700001118080752</t>
  </si>
  <si>
    <t>7-965-174-82-71</t>
  </si>
  <si>
    <t>7747140870000095</t>
  </si>
  <si>
    <t>7-495-447-83-50</t>
  </si>
  <si>
    <t>7753410876004735</t>
  </si>
  <si>
    <t>7-916-474-37-08</t>
  </si>
  <si>
    <t>Последний прием</t>
  </si>
  <si>
    <t>Ершова Ю.А.</t>
  </si>
  <si>
    <t>7758230836001406</t>
  </si>
  <si>
    <t>9265322405</t>
  </si>
  <si>
    <t>7700006068161269</t>
  </si>
  <si>
    <t>9104409866</t>
  </si>
  <si>
    <t>7755640832000041</t>
  </si>
  <si>
    <t>9166745587</t>
  </si>
  <si>
    <t>Харитонов М.Ю.</t>
  </si>
  <si>
    <t>7756240869001423</t>
  </si>
  <si>
    <t>9257841500</t>
  </si>
  <si>
    <t>Канева А.В.</t>
  </si>
  <si>
    <t>7770850825000590</t>
  </si>
  <si>
    <t>5055330837001894</t>
  </si>
  <si>
    <t>1853440829000144</t>
  </si>
  <si>
    <t>5056530830001358</t>
  </si>
  <si>
    <t>9263652917 / 9258601727</t>
  </si>
  <si>
    <t>Порываев Г.А.</t>
  </si>
  <si>
    <t>7751830829002886</t>
  </si>
  <si>
    <t>На приеме онколога Меских А.В. От 25.05.2022 пациенту рекомендовано проведение хирургического лечения. В ЭМК пациента отсутсвует информация о проведенном ОК, где была определена татика лечения-хирургическое лечение. Прошу Вас выслать скан протокола ОК, где была определена татика лечения-хирургическое лечение.</t>
  </si>
  <si>
    <t>7747310891000883</t>
  </si>
  <si>
    <t>9264700311 / 4993742580</t>
  </si>
  <si>
    <t>врач КЖЗ</t>
  </si>
  <si>
    <t>все протоколы за май</t>
  </si>
  <si>
    <t>7757830875000929</t>
  </si>
  <si>
    <t>Конькова А.С.</t>
  </si>
  <si>
    <t>25.05.2022 пациентка прошла УЗИ МЖ по рекомендации онколога Коньковой А.С. От 26.10.2021. Прошу Вас уточнить необходимость повторной консультации онколога.</t>
  </si>
  <si>
    <t>7700008036760136</t>
  </si>
  <si>
    <t>Морозов П.А.</t>
  </si>
  <si>
    <t>УЗИ ОМТ, ПСА</t>
  </si>
  <si>
    <t>Щербакова К.Ю.</t>
  </si>
  <si>
    <t>3847630881000405</t>
  </si>
  <si>
    <t>Пациенту 29.11.2021 врачом общей практики Гедеевой Д.Н. было выдано направление с диагнозом D37.6  Прошу уточнить статус направительного диагноза D37.6 и дальнейшую тактику ведения</t>
  </si>
  <si>
    <t>7700007110141159</t>
  </si>
  <si>
    <t>Врач-онколог</t>
  </si>
  <si>
    <t>5267940876000575</t>
  </si>
  <si>
    <t>7753810884003902</t>
  </si>
  <si>
    <t>Горбачева Е.А.</t>
  </si>
  <si>
    <t>4149640875000025</t>
  </si>
  <si>
    <t>Зорина Е.Ю.</t>
  </si>
  <si>
    <t>7768260824000407</t>
  </si>
  <si>
    <t>Монич А.Ю.</t>
  </si>
  <si>
    <t>7700226004630281</t>
  </si>
  <si>
    <t>(915)212-18-32 / 4957176862</t>
  </si>
  <si>
    <t>7767950844000624</t>
  </si>
  <si>
    <t>3258540837000015</t>
  </si>
  <si>
    <t>Вознесенский С.А.</t>
  </si>
  <si>
    <t>7755740880000305</t>
  </si>
  <si>
    <t>Со слов пациента, прием врача-онколога Янибекова Р.Р. 22.05.2022 состоялся.</t>
  </si>
  <si>
    <t>2255110898000620</t>
  </si>
  <si>
    <t>Пугачева Е.Д.</t>
  </si>
  <si>
    <t>С целью исследования костного мозга</t>
  </si>
  <si>
    <t>7701006271180563</t>
  </si>
  <si>
    <t>28.03.22 - 25.05.2022</t>
  </si>
  <si>
    <t>Лепетченко И.А.</t>
  </si>
  <si>
    <t>5073260821000529</t>
  </si>
  <si>
    <t>Ранее получен ответ - "25.05.22"
По состоянию на 26.05.22 пациент сообщил, что не гос-ан. 
Имеет проблемы со слухом, просит по возможности звонить несколько раз.</t>
  </si>
  <si>
    <t>7700000207670638</t>
  </si>
  <si>
    <t>7700005075111049</t>
  </si>
  <si>
    <t>Шабалина О.В.</t>
  </si>
  <si>
    <t>Попова Е.А.</t>
  </si>
  <si>
    <t>7700007241530838</t>
  </si>
  <si>
    <t>8-985-769-66-23</t>
  </si>
  <si>
    <t>0948840820002263</t>
  </si>
  <si>
    <t>8-928-025-19-69</t>
  </si>
  <si>
    <t>7700008029040597</t>
  </si>
  <si>
    <t>8-967-120-50-69</t>
  </si>
  <si>
    <t>7700009289030537</t>
  </si>
  <si>
    <t>8-915-488-87-09/495-674-44-31</t>
  </si>
  <si>
    <t>77756608330000936</t>
  </si>
  <si>
    <t>8-985-226-44-57</t>
  </si>
  <si>
    <t>0752640889000116</t>
  </si>
  <si>
    <t>8-967-241-20-87</t>
  </si>
  <si>
    <t>3071350842000181</t>
  </si>
  <si>
    <t>8-917-526-29-63</t>
  </si>
  <si>
    <t>Синицина О.Р.</t>
  </si>
  <si>
    <t>ТУР биопсия ПОВТОРНО</t>
  </si>
  <si>
    <t>199565257</t>
  </si>
  <si>
    <t>8-499-172-07-17</t>
  </si>
  <si>
    <t>7755840822001328</t>
  </si>
  <si>
    <t>8-985-904-79-22</t>
  </si>
  <si>
    <t>Пациент отазывается от записи на исследование МСКТ ОГК, ОБП, ОМТ с КУ/, ОСГ, ЭКГ</t>
  </si>
  <si>
    <t>7700004029170459</t>
  </si>
  <si>
    <t>8-926-1000-09-48</t>
  </si>
  <si>
    <t>7769160883000240</t>
  </si>
  <si>
    <t>8-916-184-93-21</t>
  </si>
  <si>
    <t>7700003121200658</t>
  </si>
  <si>
    <t>8-926-277-04-06</t>
  </si>
  <si>
    <t>Макарова Е.Э.</t>
  </si>
  <si>
    <t>7700008141240537</t>
  </si>
  <si>
    <t>8-917-587-10-92</t>
  </si>
  <si>
    <t>По результату приема онколога пациенту рекомендовано динамическое наблюдение по месту жительства, прошу Вас уточнить через какой переод необходима повторная явка пациента к онкологу, по диагнозу D48.0?</t>
  </si>
  <si>
    <t>7753630829003118</t>
  </si>
  <si>
    <t>8-991-188-82-30</t>
  </si>
  <si>
    <t>ПОВТОРНО</t>
  </si>
  <si>
    <t>7751640880001184</t>
  </si>
  <si>
    <t>8-985-724-83-38</t>
  </si>
  <si>
    <t>7747440893001660</t>
  </si>
  <si>
    <t>8-906-047-78-15</t>
  </si>
  <si>
    <t>МКНЦ Логинова</t>
  </si>
  <si>
    <t>7700005056270764</t>
  </si>
  <si>
    <t>8-910-473-20-36</t>
  </si>
  <si>
    <t>7756930888001350</t>
  </si>
  <si>
    <t>8-926-900-06-62</t>
  </si>
  <si>
    <t>7700005205770741</t>
  </si>
  <si>
    <t>8-925-772-18-84</t>
  </si>
  <si>
    <t>7755530880002371</t>
  </si>
  <si>
    <t>8916-853-17-40</t>
  </si>
  <si>
    <t>8654610883000091</t>
  </si>
  <si>
    <t>8-916-246-11-10</t>
  </si>
  <si>
    <t>7700008078280351</t>
  </si>
  <si>
    <t>8-964-552-03-34</t>
  </si>
  <si>
    <t>7749520897000111</t>
  </si>
  <si>
    <t>8-967-014-96-90/499-174-82-66</t>
  </si>
  <si>
    <t>Ульянкина А.А.</t>
  </si>
  <si>
    <t>7770150844000360</t>
  </si>
  <si>
    <t>Прошу уточнить дальнейшую тактику ведения. Со слов пациента - запланирован ОК, но в прококоле сведений об этом нет.</t>
  </si>
  <si>
    <t>5055120846002276</t>
  </si>
  <si>
    <t>3456999790000174</t>
  </si>
  <si>
    <t>Иматшоева З.Ш.</t>
  </si>
  <si>
    <t>7700004128631041</t>
  </si>
  <si>
    <t>Пациент, со слов, планирует повторную консультацию врача-онкоуролога в сентяюре 2022. Прошу принять к сведению.</t>
  </si>
  <si>
    <t>7775750875000190</t>
  </si>
  <si>
    <t>Отказ от записи. Со слов, планирует посетить онколога в сентябре 2022</t>
  </si>
  <si>
    <t>7748910894001819</t>
  </si>
  <si>
    <t>Отказ от записи на контрольный осмотр по диагнозу С50.4</t>
  </si>
  <si>
    <t>7700006094180778</t>
  </si>
  <si>
    <t>7751910891000446</t>
  </si>
  <si>
    <t>7700009059620587</t>
  </si>
  <si>
    <t>7777850887000069</t>
  </si>
  <si>
    <t>89629695690/4991231128</t>
  </si>
  <si>
    <t>7700000040780469</t>
  </si>
  <si>
    <t>Силакова К.А.</t>
  </si>
  <si>
    <t>7702007121740440</t>
  </si>
  <si>
    <t>(929)626-31-37</t>
  </si>
  <si>
    <t>Прошу уточнить дату проведения биопсии</t>
  </si>
  <si>
    <t>7700007125610862</t>
  </si>
  <si>
    <t>7700009087590245</t>
  </si>
  <si>
    <t>5052130891001597</t>
  </si>
  <si>
    <t>7758540894001043</t>
  </si>
  <si>
    <t>(964)698-04-74</t>
  </si>
  <si>
    <t>7700006190051158</t>
  </si>
  <si>
    <t>(906)042-65-78</t>
  </si>
  <si>
    <t>Монклер А.А.</t>
  </si>
  <si>
    <t>7700004115281070</t>
  </si>
  <si>
    <t>8 495 493 56 49</t>
  </si>
  <si>
    <t>Прошу уточнить нуждается ли пациент в сопровождении ПП и консультации врача онколога</t>
  </si>
  <si>
    <t>8155440839000357</t>
  </si>
  <si>
    <t>8 929 547 37 90</t>
  </si>
  <si>
    <t>7752420880003665</t>
  </si>
  <si>
    <t>8 963 965 49 34</t>
  </si>
  <si>
    <t>Огурлиева Г.А.</t>
  </si>
  <si>
    <t>Прошу уточнить, нуждается ли пациент в консультации врача онколога и в сопровождении ПП</t>
  </si>
  <si>
    <t>7700002059090672</t>
  </si>
  <si>
    <t>8 916 109 56 15</t>
  </si>
  <si>
    <t>7772750822000254</t>
  </si>
  <si>
    <t>8 903 286 19 35</t>
  </si>
  <si>
    <t>7758640822000875</t>
  </si>
  <si>
    <t>8 985 229 70 73</t>
  </si>
  <si>
    <t>7769050892001422</t>
  </si>
  <si>
    <t>8 929 931 91 13</t>
  </si>
  <si>
    <t>Врачом онкологом 14.03.2022 рекомендановано СКТ ОГК КУ, креатинин, мочевина, консультация кардиолога. Прошу записать пациента на данные исследования + выдать направление к онкологу</t>
  </si>
  <si>
    <t>5053840820000622</t>
  </si>
  <si>
    <t>8 910 423 28 74; 8 916 075 02 27</t>
  </si>
  <si>
    <t>Нихаенко В.Н.</t>
  </si>
  <si>
    <t>7700004176090161</t>
  </si>
  <si>
    <t>Саламатина К.А.</t>
  </si>
  <si>
    <t>7754240876000428</t>
  </si>
  <si>
    <t>9055533681/4991854477</t>
  </si>
  <si>
    <t>Смирнов И.В.</t>
  </si>
  <si>
    <t>Прошу Вас создать электронные направления на рентген-контроль, Узи контроль, направление к онкологу после прохождения исследований.</t>
  </si>
  <si>
    <t>8558530870000135</t>
  </si>
  <si>
    <t>(925)484-65-16</t>
  </si>
  <si>
    <t>Магомедова Р.М.</t>
  </si>
  <si>
    <t>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t>
  </si>
  <si>
    <t>МСКТ</t>
  </si>
  <si>
    <t>7702004024120645</t>
  </si>
  <si>
    <t>Шевелев Г.С</t>
  </si>
  <si>
    <t>7655830870000026</t>
  </si>
  <si>
    <t>Котов А.А</t>
  </si>
  <si>
    <t>Прошу уточнить дату госпитализации для проведения ТУР</t>
  </si>
  <si>
    <t>7700007067300462</t>
  </si>
  <si>
    <t>4997464948/      9683358167</t>
  </si>
  <si>
    <t>В ходе телефонного разговора пациентка заявила, что в ближайшее время не планирует посещать онколога. При необходимсоти свяжется самостоятельно</t>
  </si>
  <si>
    <t>Прошу выслать скан протокола врача онколога за 11.05.2022</t>
  </si>
  <si>
    <t>7776350820000715</t>
  </si>
  <si>
    <t>9859704824 сын Александр/     9164002384</t>
  </si>
  <si>
    <t>Рычкова А.А</t>
  </si>
  <si>
    <t>7700005086020661</t>
  </si>
  <si>
    <t>9035155500</t>
  </si>
  <si>
    <t>Состоялся ОК 23.03.22 рекомендовано КТ ОГК без КУ по мж. Просьба уточнить дату записи на КТ ОГК и создать эл направление к онкологу после исследования</t>
  </si>
  <si>
    <t>7750830826001171</t>
  </si>
  <si>
    <t>9774856540  4992343407</t>
  </si>
  <si>
    <t>Чуваев Ю.Н</t>
  </si>
  <si>
    <t>Прошу уточнить дату записи на ОАК, ОАМ, б/х крови, ЭКГ, Р-гр легких</t>
  </si>
  <si>
    <t>5051630845001750</t>
  </si>
  <si>
    <t>9037146858</t>
  </si>
  <si>
    <t>Просьба записать пациента на прием к врачу онкологу, ранее пациент отказывался от записи к онкологу, пациент наблюдается и лечится в сторонней МО</t>
  </si>
  <si>
    <t>7753240822000473</t>
  </si>
  <si>
    <t>9067726034</t>
  </si>
  <si>
    <t>Сулягина В.С</t>
  </si>
  <si>
    <t>Просьба уточнить дату госпитализации</t>
  </si>
  <si>
    <t>7777050839001964</t>
  </si>
  <si>
    <t>9998118314</t>
  </si>
  <si>
    <t>Просьба записать пациента на прием к врачу онкологу по диагнозу N40, пациент отказывается от записи, пояснив что его записали на 03.06.22 Записи в регистраторе на 03.06.22 нет</t>
  </si>
  <si>
    <t>7700008157210665</t>
  </si>
  <si>
    <t>9688676551    4991461244</t>
  </si>
  <si>
    <t>Просьба записать пациента на прием к врачу онкологу, пациент длительное время не отвечает. Просьба уточнить нуждается ли пациент в приме онколога</t>
  </si>
  <si>
    <t>7700004067181254</t>
  </si>
  <si>
    <t>9269546991</t>
  </si>
  <si>
    <t>Меджидова М.М</t>
  </si>
  <si>
    <t>Пациенту рекомендовано контрольное обследование+повторная явка к онкологу. Просьба уточнить дату записи на КТ ОГК с КУ, УЗИ ОБП, ОМТ, ОСГ, ОАК, б/х крови, УЗИ МЖ</t>
  </si>
  <si>
    <t>7770950875000308</t>
  </si>
  <si>
    <t>4957120392, 9037870435</t>
  </si>
  <si>
    <t>Просьба записать пациента на прием к гематологу, пациент отказывается и бросает трубку. Прошу уточнить нуждается ли пациент в сопровождении ПП</t>
  </si>
  <si>
    <t>7756830892001711</t>
  </si>
  <si>
    <t>9175103650</t>
  </si>
  <si>
    <t>Просьба записать пациента на прием к врачу онкологу, пациент отказывается от записи. Пациент сообщила, что в  частном порядке проведена биопсия-не рак. Просьба уточнить нуждается ли пациент в приеме врача онколога и в сопровождении ПП</t>
  </si>
  <si>
    <t>7700006015570653</t>
  </si>
  <si>
    <t>9160949149</t>
  </si>
  <si>
    <t>Врачом онкологом рекомендовано ПСА+явка к онкологу. Просьба создать эл направление к онкологу после исследования. ПСА сдал 26.05.22</t>
  </si>
  <si>
    <t xml:space="preserve">Подомарева О.В. </t>
  </si>
  <si>
    <t>2373360878000515</t>
  </si>
  <si>
    <t>Астахова Т.В.</t>
  </si>
  <si>
    <t>Прошу уточнить дату записи наФКС+ЭГДС под седацией, КТ ОБП с к/у и сформировать электронное направление к врачу онкологу после проведенных исследований.</t>
  </si>
  <si>
    <t>7775550884000680</t>
  </si>
  <si>
    <t>7700008162710253</t>
  </si>
  <si>
    <t>7768940841000213</t>
  </si>
  <si>
    <t>Прошу уточнить дату записи на МРТ ОМТ с к/у, ПСА и сформировать электронное направление к врачу онкологу после проведенных исследований.</t>
  </si>
  <si>
    <t>7748220877002697</t>
  </si>
  <si>
    <t>Прошу уточнить дату записи на ММГ и УЗИ МЖ и сформировать электронное направление к врачу онкологу после проведеннных исследований</t>
  </si>
  <si>
    <t>8177850893000032</t>
  </si>
  <si>
    <t>Саидова З.А.</t>
  </si>
  <si>
    <t>23.05.2022 состоялся прием врача-онколога Саидовой З.А., протокол загружен в систему ЕМИАС некорректно. Прошу уточнить статус диагноза  и тактику ведения пациента.</t>
  </si>
  <si>
    <t>7756130890001312</t>
  </si>
  <si>
    <t>Абдусаламова Л.М.</t>
  </si>
  <si>
    <t xml:space="preserve">Прошу уточнить дату записи на ММГ. </t>
  </si>
  <si>
    <t>7758540841002144</t>
  </si>
  <si>
    <t>7754920830001642</t>
  </si>
  <si>
    <t>7700002055630156</t>
  </si>
  <si>
    <t>7757910891002453</t>
  </si>
  <si>
    <t>1849900868000096</t>
  </si>
  <si>
    <t xml:space="preserve">Конькова А.С. </t>
  </si>
  <si>
    <t>Прошу уточнить дату записи на УЗИ МЖ и сформировать электронное направление к врачу онкологу после проведенных исследований.</t>
  </si>
  <si>
    <t>7749830824003090</t>
  </si>
  <si>
    <t xml:space="preserve">Мельникова И.М. </t>
  </si>
  <si>
    <t>Прошу уточнить дату записи на ПСА и сформировать электронное направление к врачу онкологу после сдачи анализа.</t>
  </si>
  <si>
    <t>Подомарева О.В.</t>
  </si>
  <si>
    <t>7700009066031268</t>
  </si>
  <si>
    <t xml:space="preserve">Сабитова Л.А. </t>
  </si>
  <si>
    <t xml:space="preserve">В телефоном разговоре пациент отказался от записи сказав, что врач онколог Сабитова Л.А. рекомендовала следующую явку через год. </t>
  </si>
  <si>
    <t>протокол отправлен</t>
  </si>
  <si>
    <t>пациент на приеме не был</t>
  </si>
  <si>
    <t>Записан на 22.06.2022 17:55</t>
  </si>
  <si>
    <t>пациент в ГС АРМ ВРАЧА не найден</t>
  </si>
  <si>
    <t>пациентка должна в течение месяца пройти данное исследвоание и явится на повторную консультацию</t>
  </si>
  <si>
    <t xml:space="preserve">пациент в кжз не обследовался </t>
  </si>
  <si>
    <t>Записан на 09.06.2022 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</si>
</sst>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charset val="204"/>
      <scheme val="minor"/>
    </font>
    <font>
      <sz val="11"/>
      <color theme="1"/>
      <name val="Calibri"/>
      <family val="2"/>
      <scheme val="minor"/>
    </font>
    <font>
      <b/>
      <sz val="11"/>
      <color theme="1"/>
      <name val="Calibri"/>
      <family val="2"/>
      <charset val="204"/>
      <scheme val="minor"/>
    </font>
    <font>
      <sz val="14"/>
      <color theme="1"/>
      <name val="Calibri"/>
      <family val="2"/>
      <charset val="204"/>
      <scheme val="minor"/>
    </font>
    <font>
      <b/>
      <sz val="11"/>
      <color theme="0"/>
      <name val="Calibri"/>
      <family val="2"/>
      <charset val="204"/>
      <scheme val="minor"/>
    </font>
    <font>
      <sz val="11"/>
      <name val="Calibri"/>
      <family val="2"/>
      <charset val="204"/>
      <scheme val="minor"/>
    </font>
    <font>
      <b/>
      <sz val="11"/>
      <name val="Calibri"/>
      <family val="2"/>
      <charset val="204"/>
      <scheme val="minor"/>
    </font>
    <font>
      <b/>
      <sz val="12"/>
      <color theme="1"/>
      <name val="Calibri"/>
      <family val="2"/>
      <charset val="204"/>
      <scheme val="minor"/>
    </font>
    <font>
      <sz val="12"/>
      <color theme="1"/>
      <name val="Calibri"/>
      <family val="2"/>
      <charset val="204"/>
      <scheme val="minor"/>
    </font>
    <font>
      <sz val="11"/>
      <color theme="0"/>
      <name val="Calibri"/>
      <family val="2"/>
      <charset val="204"/>
      <scheme val="minor"/>
    </font>
    <font>
      <sz val="11"/>
      <name val="Calibri"/>
      <family val="2"/>
      <charset val="204"/>
      <scheme val="minor"/>
    </font>
    <font>
      <sz val="11"/>
      <name val="Calibri"/>
      <family val="2"/>
      <charset val="204"/>
      <scheme val="minor"/>
    </font>
    <font>
      <b/>
      <sz val="14"/>
      <name val="Calibri"/>
      <family val="2"/>
      <charset val="204"/>
      <scheme val="minor"/>
    </font>
    <font>
      <b/>
      <sz val="14"/>
      <color theme="1"/>
      <name val="Calibri"/>
      <family val="2"/>
      <charset val="204"/>
      <scheme val="minor"/>
    </font>
    <font>
      <sz val="11"/>
      <name val="Calibri"/>
      <family val="2"/>
      <charset val="204"/>
      <scheme val="minor"/>
    </font>
    <font>
      <sz val="11"/>
      <name val="Calibri"/>
      <family val="2"/>
      <charset val="204"/>
      <scheme val="minor"/>
    </font>
    <font>
      <sz val="11"/>
      <color theme="1"/>
      <name val="Calibri"/>
      <family val="2"/>
      <charset val="204"/>
      <scheme val="minor"/>
    </font>
    <font>
      <sz val="11"/>
      <color rgb="FF9C0006"/>
      <name val="Calibri"/>
      <family val="2"/>
      <charset val="204"/>
      <scheme val="minor"/>
    </font>
    <font>
      <sz val="12"/>
      <color theme="1"/>
      <name val="Times New Roman"/>
      <family val="1"/>
      <charset val="204"/>
    </font>
    <font>
      <sz val="12"/>
      <name val="Times New Roman"/>
      <family val="1"/>
      <charset val="204"/>
    </font>
    <font>
      <b/>
      <sz val="12"/>
      <color theme="1"/>
      <name val="Times New Roman"/>
      <family val="1"/>
      <charset val="204"/>
    </font>
    <font>
      <sz val="12"/>
      <color rgb="FF9C0006"/>
      <name val="Times New Roman"/>
      <family val="1"/>
      <charset val="204"/>
    </font>
  </fonts>
  <fills count="1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1" tint="0.14999847407452621"/>
        <bgColor indexed="64"/>
      </patternFill>
    </fill>
    <fill>
      <patternFill patternType="solid">
        <fgColor theme="5" tint="0.39997558519241921"/>
        <bgColor indexed="64"/>
      </patternFill>
    </fill>
    <fill>
      <patternFill patternType="solid">
        <fgColor theme="4"/>
        <bgColor theme="4"/>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diagonal/>
    </border>
    <border>
      <left/>
      <right/>
      <top/>
      <bottom style="thin">
        <color indexed="64"/>
      </bottom>
      <diagonal/>
    </border>
    <border>
      <left/>
      <right/>
      <top style="thin">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17" fillId="14" borderId="0" applyNumberFormat="0" applyBorder="0" applyAlignment="0" applyProtection="0"/>
    <xf numFmtId="0" fontId="16" fillId="15" borderId="0" applyNumberFormat="0" applyBorder="0" applyAlignment="0" applyProtection="0"/>
  </cellStyleXfs>
  <cellXfs count="200">
    <xf numFmtId="0" fontId="0" fillId="0" borderId="0" xfId="0"/>
    <xf numFmtId="0" fontId="0" fillId="8" borderId="0" xfId="0" applyFill="1"/>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xf numFmtId="0" fontId="2" fillId="0" borderId="1" xfId="0" applyFont="1" applyFill="1" applyBorder="1" applyAlignment="1">
      <alignment vertical="center"/>
    </xf>
    <xf numFmtId="0" fontId="2" fillId="0" borderId="4" xfId="0" applyFont="1" applyFill="1" applyBorder="1" applyAlignment="1">
      <alignment vertical="center"/>
    </xf>
    <xf numFmtId="0" fontId="2" fillId="0" borderId="0" xfId="0" applyFont="1"/>
    <xf numFmtId="0" fontId="0" fillId="9" borderId="5" xfId="0" applyFont="1" applyFill="1" applyBorder="1" applyAlignment="1">
      <alignment vertical="center"/>
    </xf>
    <xf numFmtId="0" fontId="0" fillId="0" borderId="5" xfId="0" applyFont="1" applyBorder="1" applyAlignment="1">
      <alignment vertical="center"/>
    </xf>
    <xf numFmtId="0" fontId="0" fillId="9" borderId="5" xfId="0" applyFont="1" applyFill="1" applyBorder="1"/>
    <xf numFmtId="0" fontId="0" fillId="0" borderId="5" xfId="0" applyFont="1" applyBorder="1"/>
    <xf numFmtId="0" fontId="4" fillId="8" borderId="0" xfId="0" applyFont="1" applyFill="1" applyBorder="1"/>
    <xf numFmtId="0" fontId="8" fillId="4" borderId="1" xfId="0" applyFont="1" applyFill="1" applyBorder="1" applyAlignment="1" applyProtection="1">
      <alignment vertical="center"/>
      <protection locked="0" hidden="1"/>
    </xf>
    <xf numFmtId="0" fontId="8" fillId="0" borderId="0" xfId="0" applyFont="1" applyAlignment="1" applyProtection="1">
      <alignment vertical="center"/>
      <protection locked="0" hidden="1"/>
    </xf>
    <xf numFmtId="0" fontId="8" fillId="0" borderId="1" xfId="0" applyFont="1" applyBorder="1" applyAlignment="1" applyProtection="1">
      <alignment vertical="center"/>
      <protection locked="0" hidden="1"/>
    </xf>
    <xf numFmtId="0" fontId="8" fillId="0" borderId="0" xfId="0" applyFont="1" applyFill="1" applyBorder="1" applyAlignment="1" applyProtection="1">
      <alignment vertical="center"/>
      <protection locked="0" hidden="1"/>
    </xf>
    <xf numFmtId="0" fontId="0" fillId="0" borderId="0" xfId="0" applyAlignment="1" applyProtection="1">
      <alignment vertical="center" wrapText="1" shrinkToFit="1" readingOrder="1"/>
    </xf>
    <xf numFmtId="0" fontId="0" fillId="0" borderId="0" xfId="0" applyAlignment="1">
      <alignment horizontal="center" vertical="center"/>
    </xf>
    <xf numFmtId="0" fontId="0" fillId="0" borderId="0" xfId="0" applyAlignment="1" applyProtection="1">
      <alignment horizontal="center" vertical="center" wrapText="1" shrinkToFit="1" readingOrder="1"/>
    </xf>
    <xf numFmtId="0" fontId="0" fillId="0" borderId="0" xfId="0" applyAlignment="1">
      <alignment horizontal="center" vertical="center" wrapText="1" shrinkToFit="1"/>
    </xf>
    <xf numFmtId="0" fontId="0" fillId="10" borderId="0" xfId="0" applyFill="1" applyAlignment="1">
      <alignment horizontal="center" vertical="center" wrapText="1" shrinkToFit="1"/>
    </xf>
    <xf numFmtId="0" fontId="0" fillId="0" borderId="0" xfId="0" applyProtection="1">
      <protection hidden="1"/>
    </xf>
    <xf numFmtId="0" fontId="5" fillId="0" borderId="0" xfId="0" applyFont="1" applyFill="1" applyProtection="1">
      <protection hidden="1"/>
    </xf>
    <xf numFmtId="0" fontId="5" fillId="0" borderId="0" xfId="0" applyFont="1" applyFill="1" applyBorder="1" applyAlignment="1" applyProtection="1">
      <alignment horizontal="center" vertical="center"/>
      <protection hidden="1"/>
    </xf>
    <xf numFmtId="0" fontId="4" fillId="0" borderId="0" xfId="0" applyFont="1" applyFill="1" applyBorder="1" applyAlignment="1" applyProtection="1">
      <alignment horizontal="center" vertical="center"/>
      <protection hidden="1"/>
    </xf>
    <xf numFmtId="0" fontId="0" fillId="0" borderId="0" xfId="0" applyFont="1" applyFill="1" applyBorder="1" applyAlignment="1" applyProtection="1">
      <alignment vertical="center" wrapText="1"/>
      <protection hidden="1"/>
    </xf>
    <xf numFmtId="0" fontId="0" fillId="0" borderId="0" xfId="0" applyAlignment="1" applyProtection="1">
      <alignment vertical="center" wrapText="1"/>
      <protection hidden="1"/>
    </xf>
    <xf numFmtId="0" fontId="0" fillId="0" borderId="0" xfId="0" applyFill="1" applyBorder="1" applyAlignment="1" applyProtection="1">
      <alignment vertical="center" wrapText="1"/>
      <protection hidden="1"/>
    </xf>
    <xf numFmtId="0" fontId="0" fillId="0" borderId="0" xfId="0" applyFill="1" applyAlignment="1" applyProtection="1">
      <alignment vertical="center" wrapText="1"/>
      <protection hidden="1"/>
    </xf>
    <xf numFmtId="0" fontId="6" fillId="0" borderId="0" xfId="0" applyFont="1" applyFill="1" applyBorder="1" applyAlignment="1" applyProtection="1">
      <alignment horizontal="center" vertical="center" wrapText="1"/>
      <protection hidden="1"/>
    </xf>
    <xf numFmtId="0" fontId="5"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protection hidden="1"/>
    </xf>
    <xf numFmtId="0" fontId="10" fillId="0" borderId="0" xfId="0" applyFont="1" applyFill="1" applyProtection="1">
      <protection hidden="1"/>
    </xf>
    <xf numFmtId="0" fontId="11" fillId="0" borderId="0" xfId="0" applyFont="1" applyFill="1" applyAlignment="1" applyProtection="1">
      <alignment horizontal="center" vertical="center"/>
      <protection hidden="1"/>
    </xf>
    <xf numFmtId="0" fontId="11" fillId="0" borderId="0" xfId="0" applyFont="1" applyFill="1" applyProtection="1">
      <protection hidden="1"/>
    </xf>
    <xf numFmtId="0" fontId="5" fillId="0" borderId="0" xfId="0" applyFont="1" applyFill="1" applyAlignment="1" applyProtection="1">
      <alignment horizontal="center" vertical="center" wrapText="1"/>
      <protection hidden="1"/>
    </xf>
    <xf numFmtId="0" fontId="5" fillId="0" borderId="0" xfId="0" applyFont="1" applyFill="1" applyAlignment="1" applyProtection="1">
      <alignment horizontal="center" vertical="center"/>
      <protection hidden="1"/>
    </xf>
    <xf numFmtId="0" fontId="0" fillId="7" borderId="0" xfId="0" applyFill="1" applyBorder="1" applyProtection="1">
      <protection hidden="1"/>
    </xf>
    <xf numFmtId="0" fontId="0" fillId="7" borderId="0" xfId="0" applyFill="1" applyBorder="1" applyAlignment="1" applyProtection="1">
      <alignment horizontal="left" vertical="center"/>
      <protection hidden="1"/>
    </xf>
    <xf numFmtId="0" fontId="0" fillId="7" borderId="0" xfId="0" applyFill="1" applyProtection="1">
      <protection hidden="1"/>
    </xf>
    <xf numFmtId="0" fontId="6" fillId="7" borderId="0" xfId="0" applyFont="1" applyFill="1" applyBorder="1" applyAlignment="1" applyProtection="1">
      <alignment vertical="center" wrapText="1"/>
      <protection hidden="1"/>
    </xf>
    <xf numFmtId="0" fontId="0" fillId="7" borderId="0" xfId="0" applyFont="1" applyFill="1" applyBorder="1" applyAlignment="1" applyProtection="1">
      <alignment vertical="center" wrapText="1"/>
      <protection hidden="1"/>
    </xf>
    <xf numFmtId="0" fontId="0" fillId="7" borderId="0" xfId="0" applyFill="1" applyBorder="1" applyAlignment="1" applyProtection="1">
      <alignment vertical="center" wrapText="1"/>
      <protection hidden="1"/>
    </xf>
    <xf numFmtId="0" fontId="0" fillId="0" borderId="1" xfId="0" applyFill="1" applyBorder="1" applyProtection="1">
      <protection hidden="1"/>
    </xf>
    <xf numFmtId="0" fontId="0" fillId="0" borderId="1" xfId="0" applyFill="1" applyBorder="1" applyAlignment="1" applyProtection="1">
      <alignment horizontal="center" vertical="center"/>
      <protection hidden="1"/>
    </xf>
    <xf numFmtId="0" fontId="0" fillId="0" borderId="1" xfId="0" applyFill="1" applyBorder="1" applyAlignment="1" applyProtection="1">
      <alignment horizontal="left" vertical="center"/>
      <protection hidden="1"/>
    </xf>
    <xf numFmtId="0" fontId="0" fillId="0" borderId="1" xfId="0" applyFill="1" applyBorder="1" applyAlignment="1" applyProtection="1">
      <protection hidden="1"/>
    </xf>
    <xf numFmtId="0" fontId="0" fillId="7" borderId="0" xfId="0" applyFill="1" applyAlignment="1" applyProtection="1">
      <protection hidden="1"/>
    </xf>
    <xf numFmtId="0" fontId="0" fillId="7" borderId="0" xfId="0" applyFont="1" applyFill="1" applyBorder="1" applyAlignment="1" applyProtection="1">
      <alignment vertical="center"/>
      <protection hidden="1"/>
    </xf>
    <xf numFmtId="0" fontId="5" fillId="0" borderId="0" xfId="0" applyFont="1" applyFill="1" applyAlignment="1" applyProtection="1">
      <protection hidden="1"/>
    </xf>
    <xf numFmtId="0" fontId="0" fillId="7" borderId="0" xfId="0" applyFill="1" applyBorder="1" applyAlignment="1" applyProtection="1">
      <protection hidden="1"/>
    </xf>
    <xf numFmtId="0" fontId="0" fillId="0" borderId="0" xfId="0" applyAlignment="1" applyProtection="1">
      <protection hidden="1"/>
    </xf>
    <xf numFmtId="0" fontId="12" fillId="7" borderId="0" xfId="0" applyFont="1" applyFill="1" applyBorder="1" applyAlignment="1" applyProtection="1">
      <alignment horizontal="center" vertical="center"/>
      <protection hidden="1"/>
    </xf>
    <xf numFmtId="0" fontId="12" fillId="0" borderId="1" xfId="0" applyFont="1" applyFill="1" applyBorder="1" applyAlignment="1" applyProtection="1">
      <alignment horizontal="center" vertical="center" wrapText="1"/>
      <protection hidden="1"/>
    </xf>
    <xf numFmtId="0" fontId="13" fillId="0" borderId="1" xfId="0" applyFont="1" applyFill="1" applyBorder="1" applyAlignment="1" applyProtection="1">
      <alignment horizontal="center" vertical="center"/>
      <protection hidden="1"/>
    </xf>
    <xf numFmtId="0" fontId="0" fillId="7" borderId="0" xfId="0" applyFill="1"/>
    <xf numFmtId="0" fontId="13" fillId="0" borderId="1" xfId="0" applyFont="1" applyFill="1" applyBorder="1" applyAlignment="1" applyProtection="1">
      <alignment horizontal="center" vertical="center" wrapText="1"/>
      <protection hidden="1"/>
    </xf>
    <xf numFmtId="0" fontId="0" fillId="0" borderId="1" xfId="0" applyBorder="1" applyAlignment="1">
      <alignment horizontal="center" vertical="center"/>
    </xf>
    <xf numFmtId="0" fontId="9" fillId="11" borderId="0" xfId="0" applyFont="1" applyFill="1" applyProtection="1">
      <protection hidden="1"/>
    </xf>
    <xf numFmtId="0" fontId="0" fillId="7" borderId="0" xfId="0" applyFill="1" applyBorder="1" applyAlignment="1" applyProtection="1">
      <alignment horizontal="left"/>
      <protection hidden="1"/>
    </xf>
    <xf numFmtId="0" fontId="0" fillId="7" borderId="0" xfId="0" applyFill="1" applyAlignment="1">
      <alignment horizontal="left" vertical="center"/>
    </xf>
    <xf numFmtId="0" fontId="5" fillId="0" borderId="0" xfId="0" applyFont="1" applyFill="1" applyBorder="1" applyAlignment="1" applyProtection="1">
      <alignment horizontal="left" vertical="center" wrapText="1"/>
      <protection hidden="1"/>
    </xf>
    <xf numFmtId="0" fontId="0" fillId="7" borderId="0" xfId="0" applyFont="1" applyFill="1" applyBorder="1" applyAlignment="1" applyProtection="1">
      <alignment horizontal="left" vertical="center" wrapText="1"/>
      <protection hidden="1"/>
    </xf>
    <xf numFmtId="0" fontId="5" fillId="0" borderId="0" xfId="0" applyFont="1" applyFill="1" applyBorder="1" applyAlignment="1" applyProtection="1">
      <alignment horizontal="left" vertical="center"/>
      <protection hidden="1"/>
    </xf>
    <xf numFmtId="0" fontId="5" fillId="0" borderId="0" xfId="0" applyFont="1" applyFill="1" applyAlignment="1" applyProtection="1">
      <alignment horizontal="left" vertical="center"/>
      <protection hidden="1"/>
    </xf>
    <xf numFmtId="0" fontId="0" fillId="7" borderId="0" xfId="0" applyFill="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protection hidden="1"/>
    </xf>
    <xf numFmtId="0" fontId="0" fillId="0" borderId="1" xfId="0" applyFill="1" applyBorder="1" applyAlignment="1" applyProtection="1">
      <alignment horizontal="center"/>
      <protection hidden="1"/>
    </xf>
    <xf numFmtId="0" fontId="14" fillId="0" borderId="0" xfId="0" applyFont="1" applyFill="1" applyAlignment="1" applyProtection="1">
      <alignment horizontal="center" vertical="center" wrapText="1"/>
      <protection hidden="1"/>
    </xf>
    <xf numFmtId="0" fontId="0" fillId="0" borderId="0" xfId="0" applyNumberFormat="1" applyAlignment="1">
      <alignment horizontal="center" vertical="center" wrapText="1"/>
    </xf>
    <xf numFmtId="0" fontId="5" fillId="0" borderId="3" xfId="0" applyFont="1" applyFill="1" applyBorder="1"/>
    <xf numFmtId="0" fontId="6" fillId="0" borderId="6" xfId="0" applyFont="1" applyFill="1" applyBorder="1"/>
    <xf numFmtId="0" fontId="5" fillId="0" borderId="7" xfId="0" applyFont="1" applyFill="1" applyBorder="1"/>
    <xf numFmtId="0" fontId="2" fillId="0" borderId="2" xfId="0" applyFont="1" applyBorder="1" applyAlignment="1">
      <alignment vertical="center"/>
    </xf>
    <xf numFmtId="0" fontId="2" fillId="7" borderId="2" xfId="0" applyFont="1" applyFill="1" applyBorder="1" applyAlignment="1">
      <alignment vertical="center"/>
    </xf>
    <xf numFmtId="0" fontId="0" fillId="0" borderId="0" xfId="0" applyFill="1" applyBorder="1"/>
    <xf numFmtId="0" fontId="0" fillId="0" borderId="0" xfId="0" applyNumberFormat="1"/>
    <xf numFmtId="0" fontId="0" fillId="0" borderId="0" xfId="0" applyNumberFormat="1" applyAlignment="1">
      <alignment wrapText="1"/>
    </xf>
    <xf numFmtId="0" fontId="3" fillId="0" borderId="0" xfId="0" applyNumberFormat="1" applyFont="1" applyFill="1" applyBorder="1" applyAlignment="1">
      <alignment vertical="center" wrapText="1"/>
    </xf>
    <xf numFmtId="0" fontId="0" fillId="0" borderId="0" xfId="0" applyNumberFormat="1" applyFill="1" applyBorder="1" applyAlignment="1">
      <alignment wrapText="1"/>
    </xf>
    <xf numFmtId="0" fontId="0" fillId="0" borderId="0" xfId="0" applyNumberFormat="1" applyFill="1" applyBorder="1"/>
    <xf numFmtId="0" fontId="0" fillId="0" borderId="8" xfId="0" applyFont="1" applyBorder="1"/>
    <xf numFmtId="0" fontId="15" fillId="0" borderId="7" xfId="0" applyFont="1" applyFill="1" applyBorder="1"/>
    <xf numFmtId="0" fontId="4" fillId="13" borderId="9" xfId="0" applyFont="1" applyFill="1" applyBorder="1"/>
    <xf numFmtId="0" fontId="0" fillId="9" borderId="9" xfId="0" applyFont="1" applyFill="1" applyBorder="1"/>
    <xf numFmtId="0" fontId="0" fillId="0" borderId="0" xfId="0" applyAlignment="1" applyProtection="1">
      <alignment horizontal="center" vertical="center"/>
      <protection hidden="1"/>
    </xf>
    <xf numFmtId="0" fontId="15" fillId="0" borderId="0" xfId="0" applyFont="1" applyFill="1" applyAlignment="1" applyProtection="1">
      <alignment horizontal="center" vertical="center" wrapText="1"/>
      <protection hidden="1"/>
    </xf>
    <xf numFmtId="0" fontId="0" fillId="0" borderId="1" xfId="0" applyBorder="1" applyProtection="1">
      <protection hidden="1"/>
    </xf>
    <xf numFmtId="0" fontId="16" fillId="9" borderId="5" xfId="0" applyFont="1" applyFill="1" applyBorder="1" applyAlignment="1">
      <alignment vertical="center"/>
    </xf>
    <xf numFmtId="0" fontId="16" fillId="0" borderId="5" xfId="0" applyFont="1" applyBorder="1" applyAlignment="1">
      <alignment vertical="center"/>
    </xf>
    <xf numFmtId="0" fontId="7" fillId="3" borderId="2" xfId="0" applyFont="1" applyFill="1" applyBorder="1" applyAlignment="1" applyProtection="1">
      <alignment horizontal="centerContinuous" vertical="center"/>
      <protection hidden="1"/>
    </xf>
    <xf numFmtId="0" fontId="7" fillId="4" borderId="1" xfId="0" applyFont="1" applyFill="1" applyBorder="1" applyAlignment="1" applyProtection="1">
      <alignment horizontal="center" vertical="center" wrapText="1"/>
      <protection hidden="1"/>
    </xf>
    <xf numFmtId="0" fontId="8" fillId="4" borderId="1" xfId="0" applyFont="1" applyFill="1" applyBorder="1" applyAlignment="1" applyProtection="1">
      <alignment vertical="center"/>
      <protection hidden="1"/>
    </xf>
    <xf numFmtId="0" fontId="8" fillId="0" borderId="0" xfId="0" applyFont="1" applyAlignment="1" applyProtection="1">
      <alignment vertical="center"/>
      <protection hidden="1"/>
    </xf>
    <xf numFmtId="0" fontId="7" fillId="5" borderId="1" xfId="0" applyFont="1" applyFill="1" applyBorder="1" applyAlignment="1" applyProtection="1">
      <alignment horizontal="center" vertical="center" wrapText="1"/>
      <protection hidden="1"/>
    </xf>
    <xf numFmtId="0" fontId="7" fillId="6" borderId="1" xfId="0" applyFont="1" applyFill="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0" fillId="0" borderId="0" xfId="0" applyFill="1"/>
    <xf numFmtId="0" fontId="4" fillId="0" borderId="0" xfId="0" applyFont="1" applyFill="1" applyBorder="1"/>
    <xf numFmtId="0" fontId="0" fillId="0" borderId="0" xfId="0" applyFont="1" applyFill="1" applyBorder="1" applyAlignment="1">
      <alignment vertical="center"/>
    </xf>
    <xf numFmtId="0" fontId="0" fillId="0" borderId="0" xfId="0" applyFont="1" applyFill="1" applyBorder="1"/>
    <xf numFmtId="0" fontId="16" fillId="0" borderId="0" xfId="0" applyFont="1" applyFill="1" applyBorder="1" applyAlignment="1">
      <alignment vertical="center"/>
    </xf>
    <xf numFmtId="0" fontId="5" fillId="9" borderId="5" xfId="0" applyFont="1" applyFill="1" applyBorder="1" applyAlignment="1">
      <alignment vertical="center"/>
    </xf>
    <xf numFmtId="0" fontId="0" fillId="0" borderId="1" xfId="0" applyFill="1" applyBorder="1"/>
    <xf numFmtId="0" fontId="7" fillId="3" borderId="3" xfId="0" applyFont="1" applyFill="1" applyBorder="1" applyAlignment="1" applyProtection="1">
      <alignment horizontal="centerContinuous" vertical="center" wrapText="1" shrinkToFit="1"/>
      <protection hidden="1"/>
    </xf>
    <xf numFmtId="49" fontId="7" fillId="3" borderId="3" xfId="0" applyNumberFormat="1" applyFont="1" applyFill="1" applyBorder="1" applyAlignment="1" applyProtection="1">
      <alignment horizontal="centerContinuous" vertical="center" wrapText="1" shrinkToFit="1"/>
      <protection hidden="1"/>
    </xf>
    <xf numFmtId="0" fontId="7" fillId="3" borderId="3" xfId="0" applyFont="1" applyFill="1" applyBorder="1" applyAlignment="1" applyProtection="1">
      <alignment horizontal="center" vertical="center" wrapText="1" shrinkToFit="1"/>
      <protection hidden="1"/>
    </xf>
    <xf numFmtId="14" fontId="7" fillId="5" borderId="1" xfId="0" applyNumberFormat="1" applyFont="1" applyFill="1" applyBorder="1" applyAlignment="1" applyProtection="1">
      <alignment horizontal="center" vertical="center" wrapText="1" shrinkToFit="1"/>
      <protection hidden="1"/>
    </xf>
    <xf numFmtId="14" fontId="7" fillId="2" borderId="1" xfId="0" applyNumberFormat="1" applyFont="1" applyFill="1" applyBorder="1" applyAlignment="1" applyProtection="1">
      <alignment horizontal="center" vertical="center" wrapText="1" shrinkToFit="1"/>
      <protection hidden="1"/>
    </xf>
    <xf numFmtId="49" fontId="7" fillId="5" borderId="1" xfId="0" applyNumberFormat="1" applyFont="1" applyFill="1" applyBorder="1" applyAlignment="1" applyProtection="1">
      <alignment horizontal="center" vertical="center" wrapText="1" shrinkToFit="1"/>
      <protection hidden="1"/>
    </xf>
    <xf numFmtId="0" fontId="7" fillId="5" borderId="1" xfId="0" applyFont="1" applyFill="1" applyBorder="1" applyAlignment="1" applyProtection="1">
      <alignment horizontal="center" vertical="center" wrapText="1" shrinkToFit="1"/>
      <protection hidden="1"/>
    </xf>
    <xf numFmtId="0" fontId="7" fillId="4" borderId="1" xfId="0" applyFont="1" applyFill="1" applyBorder="1" applyAlignment="1" applyProtection="1">
      <alignment horizontal="center" vertical="center" wrapText="1" shrinkToFit="1"/>
      <protection hidden="1"/>
    </xf>
    <xf numFmtId="0" fontId="7" fillId="12" borderId="1" xfId="0" applyFont="1" applyFill="1" applyBorder="1" applyAlignment="1" applyProtection="1">
      <alignment horizontal="center" vertical="center" wrapText="1" shrinkToFit="1"/>
      <protection hidden="1"/>
    </xf>
    <xf numFmtId="0" fontId="7" fillId="5" borderId="2" xfId="0" applyFont="1" applyFill="1" applyBorder="1" applyAlignment="1" applyProtection="1">
      <alignment horizontal="center" vertical="center" wrapText="1" shrinkToFit="1"/>
      <protection hidden="1"/>
    </xf>
    <xf numFmtId="0" fontId="8" fillId="0" borderId="1" xfId="0" applyFont="1" applyBorder="1" applyAlignment="1" applyProtection="1">
      <alignment vertical="center" wrapText="1" shrinkToFit="1"/>
      <protection locked="0" hidden="1"/>
    </xf>
    <xf numFmtId="0" fontId="8" fillId="2" borderId="1" xfId="0" applyFont="1" applyFill="1" applyBorder="1" applyAlignment="1" applyProtection="1">
      <alignment vertical="center" wrapText="1" shrinkToFit="1"/>
      <protection locked="0" hidden="1"/>
    </xf>
    <xf numFmtId="0" fontId="8" fillId="0" borderId="1" xfId="0" applyFont="1" applyBorder="1" applyAlignment="1" applyProtection="1">
      <alignment horizontal="center" vertical="center" wrapText="1" shrinkToFit="1"/>
      <protection locked="0" hidden="1"/>
    </xf>
    <xf numFmtId="0" fontId="8" fillId="0" borderId="1" xfId="0" applyFont="1" applyBorder="1" applyAlignment="1" applyProtection="1">
      <alignment horizontal="center" vertical="center" wrapText="1" shrinkToFit="1"/>
      <protection hidden="1"/>
    </xf>
    <xf numFmtId="0" fontId="8" fillId="0" borderId="2" xfId="0" applyFont="1" applyBorder="1" applyAlignment="1" applyProtection="1">
      <alignment horizontal="center" vertical="center" wrapText="1" shrinkToFit="1"/>
      <protection locked="0" hidden="1"/>
    </xf>
    <xf numFmtId="49" fontId="8" fillId="0" borderId="1" xfId="0" applyNumberFormat="1" applyFont="1" applyBorder="1" applyAlignment="1" applyProtection="1">
      <alignment vertical="center" wrapText="1" shrinkToFit="1"/>
      <protection locked="0" hidden="1"/>
    </xf>
    <xf numFmtId="0" fontId="8" fillId="0" borderId="0" xfId="0" applyFont="1" applyFill="1" applyBorder="1" applyAlignment="1" applyProtection="1">
      <alignment vertical="center" wrapText="1" shrinkToFit="1"/>
      <protection locked="0" hidden="1"/>
    </xf>
    <xf numFmtId="49" fontId="8" fillId="0" borderId="0" xfId="0" applyNumberFormat="1" applyFont="1" applyFill="1" applyBorder="1" applyAlignment="1" applyProtection="1">
      <alignment vertical="center" wrapText="1" shrinkToFit="1"/>
      <protection locked="0" hidden="1"/>
    </xf>
    <xf numFmtId="0" fontId="8" fillId="0" borderId="0" xfId="0" applyFont="1" applyFill="1" applyBorder="1" applyAlignment="1" applyProtection="1">
      <alignment horizontal="center" vertical="center" wrapText="1" shrinkToFit="1"/>
      <protection locked="0" hidden="1"/>
    </xf>
    <xf numFmtId="0" fontId="8" fillId="0" borderId="0" xfId="0" applyFont="1" applyFill="1" applyBorder="1" applyAlignment="1" applyProtection="1">
      <alignment horizontal="center" vertical="center" wrapText="1" shrinkToFit="1"/>
      <protection hidden="1"/>
    </xf>
    <xf numFmtId="0" fontId="18" fillId="0" borderId="1" xfId="0" applyFont="1" applyBorder="1" applyAlignment="1" applyProtection="1">
      <alignment horizontal="center" vertical="center" wrapText="1"/>
      <protection locked="0" hidden="1"/>
    </xf>
    <xf numFmtId="49" fontId="18" fillId="0" borderId="1" xfId="0" applyNumberFormat="1" applyFont="1" applyFill="1" applyBorder="1" applyAlignment="1" applyProtection="1">
      <alignment horizontal="center" vertical="center" wrapText="1"/>
      <protection locked="0"/>
    </xf>
    <xf numFmtId="3" fontId="18" fillId="0" borderId="1" xfId="0" applyNumberFormat="1" applyFont="1" applyBorder="1" applyAlignment="1">
      <alignment horizontal="center" vertical="center" wrapText="1" shrinkToFit="1"/>
    </xf>
    <xf numFmtId="0" fontId="18" fillId="2" borderId="1" xfId="0" applyFont="1" applyFill="1" applyBorder="1" applyAlignment="1" applyProtection="1">
      <alignment horizontal="center" vertical="center" wrapText="1"/>
      <protection locked="0" hidden="1"/>
    </xf>
    <xf numFmtId="0" fontId="18" fillId="0" borderId="1" xfId="0" applyFont="1" applyBorder="1" applyAlignment="1">
      <alignment horizontal="center" vertical="center" wrapText="1"/>
    </xf>
    <xf numFmtId="0" fontId="18" fillId="0" borderId="1" xfId="0" applyFont="1" applyBorder="1" applyAlignment="1" applyProtection="1">
      <alignment horizontal="center" vertical="center" wrapText="1" shrinkToFit="1"/>
      <protection hidden="1"/>
    </xf>
    <xf numFmtId="49" fontId="18" fillId="0" borderId="1" xfId="0" applyNumberFormat="1" applyFont="1" applyBorder="1" applyAlignment="1">
      <alignment horizontal="center" vertical="center" wrapText="1"/>
    </xf>
    <xf numFmtId="14" fontId="18" fillId="0" borderId="1" xfId="0" applyNumberFormat="1" applyFont="1" applyBorder="1" applyAlignment="1" applyProtection="1">
      <alignment horizontal="center" vertical="center" wrapText="1"/>
      <protection locked="0" hidden="1"/>
    </xf>
    <xf numFmtId="0" fontId="19" fillId="2" borderId="1" xfId="0" applyFont="1" applyFill="1" applyBorder="1" applyAlignment="1" applyProtection="1">
      <alignment horizontal="center" vertical="center" wrapText="1"/>
      <protection locked="0" hidden="1"/>
    </xf>
    <xf numFmtId="0" fontId="19" fillId="0" borderId="1" xfId="0" applyFont="1" applyBorder="1" applyAlignment="1">
      <alignment horizontal="center" vertical="center" wrapText="1"/>
    </xf>
    <xf numFmtId="0" fontId="19" fillId="0" borderId="1" xfId="0" applyFont="1" applyBorder="1" applyAlignment="1" applyProtection="1">
      <alignment horizontal="center" vertical="center" wrapText="1"/>
      <protection locked="0" hidden="1"/>
    </xf>
    <xf numFmtId="14" fontId="19" fillId="0" borderId="1" xfId="0" applyNumberFormat="1" applyFont="1" applyBorder="1" applyAlignment="1" applyProtection="1">
      <alignment horizontal="center" vertical="center" wrapText="1"/>
      <protection locked="0" hidden="1"/>
    </xf>
    <xf numFmtId="0" fontId="19" fillId="0" borderId="1" xfId="0" applyFont="1" applyBorder="1" applyAlignment="1" applyProtection="1">
      <alignment horizontal="center" vertical="center" wrapText="1" shrinkToFit="1"/>
      <protection hidden="1"/>
    </xf>
    <xf numFmtId="49" fontId="18" fillId="0" borderId="1" xfId="0" applyNumberFormat="1" applyFont="1" applyFill="1" applyBorder="1" applyAlignment="1" applyProtection="1">
      <alignment horizontal="center" vertical="center"/>
    </xf>
    <xf numFmtId="0" fontId="18" fillId="0" borderId="1" xfId="0" applyFont="1" applyFill="1" applyBorder="1" applyAlignment="1" applyProtection="1">
      <alignment horizontal="center" vertical="center" wrapText="1"/>
      <protection locked="0" hidden="1"/>
    </xf>
    <xf numFmtId="0" fontId="18" fillId="0" borderId="1" xfId="0" applyFont="1" applyFill="1" applyBorder="1" applyAlignment="1" applyProtection="1">
      <alignment horizontal="center" vertical="center" wrapText="1" shrinkToFit="1"/>
      <protection hidden="1"/>
    </xf>
    <xf numFmtId="0" fontId="18" fillId="4" borderId="1" xfId="0" applyFont="1" applyFill="1" applyBorder="1" applyAlignment="1" applyProtection="1">
      <alignment horizontal="center" vertical="center" wrapText="1"/>
      <protection locked="0" hidden="1"/>
    </xf>
    <xf numFmtId="49" fontId="18" fillId="0" borderId="1" xfId="0" applyNumberFormat="1" applyFont="1" applyBorder="1" applyAlignment="1" applyProtection="1">
      <alignment horizontal="center" vertical="center" wrapText="1"/>
      <protection locked="0" hidden="1"/>
    </xf>
    <xf numFmtId="0" fontId="18" fillId="16" borderId="1" xfId="0" applyFont="1" applyFill="1" applyBorder="1" applyAlignment="1" applyProtection="1">
      <alignment horizontal="center" vertical="center" wrapText="1"/>
      <protection locked="0" hidden="1"/>
    </xf>
    <xf numFmtId="0" fontId="18" fillId="16" borderId="1" xfId="0" applyFont="1" applyFill="1" applyBorder="1" applyAlignment="1" applyProtection="1">
      <alignment horizontal="center" vertical="center" wrapText="1" shrinkToFit="1"/>
      <protection hidden="1"/>
    </xf>
    <xf numFmtId="14" fontId="18" fillId="4" borderId="1" xfId="0" applyNumberFormat="1" applyFont="1" applyFill="1" applyBorder="1" applyAlignment="1" applyProtection="1">
      <alignment horizontal="center" vertical="center" wrapText="1"/>
      <protection locked="0" hidden="1"/>
    </xf>
    <xf numFmtId="0" fontId="18" fillId="17" borderId="1" xfId="0" applyFont="1" applyFill="1" applyBorder="1" applyAlignment="1" applyProtection="1">
      <alignment horizontal="center" vertical="center" wrapText="1"/>
      <protection locked="0" hidden="1"/>
    </xf>
    <xf numFmtId="0" fontId="18" fillId="17" borderId="1" xfId="0" applyFont="1" applyFill="1" applyBorder="1" applyAlignment="1" applyProtection="1">
      <alignment horizontal="center" vertical="center" wrapText="1" shrinkToFit="1"/>
      <protection hidden="1"/>
    </xf>
    <xf numFmtId="0" fontId="20" fillId="0" borderId="1" xfId="0" applyFont="1" applyBorder="1" applyAlignment="1" applyProtection="1">
      <alignment horizontal="center" vertical="center" wrapText="1"/>
      <protection locked="0" hidden="1"/>
    </xf>
    <xf numFmtId="0" fontId="18" fillId="0" borderId="2" xfId="0" applyFont="1" applyBorder="1" applyAlignment="1" applyProtection="1">
      <alignment horizontal="center" vertical="center" wrapText="1"/>
      <protection locked="0" hidden="1"/>
    </xf>
    <xf numFmtId="14" fontId="18" fillId="7" borderId="1" xfId="0" applyNumberFormat="1" applyFont="1" applyFill="1" applyBorder="1" applyAlignment="1" applyProtection="1">
      <alignment horizontal="center" vertical="center" wrapText="1"/>
      <protection locked="0" hidden="1"/>
    </xf>
    <xf numFmtId="0" fontId="18" fillId="7" borderId="1" xfId="0" applyFont="1" applyFill="1" applyBorder="1" applyAlignment="1" applyProtection="1">
      <alignment horizontal="center" vertical="center" wrapText="1"/>
      <protection locked="0" hidden="1"/>
    </xf>
    <xf numFmtId="49" fontId="18" fillId="7" borderId="1" xfId="0" applyNumberFormat="1" applyFont="1" applyFill="1" applyBorder="1" applyAlignment="1" applyProtection="1">
      <alignment horizontal="center" vertical="center" wrapText="1"/>
      <protection locked="0" hidden="1"/>
    </xf>
    <xf numFmtId="14" fontId="18" fillId="16" borderId="1" xfId="0" applyNumberFormat="1" applyFont="1" applyFill="1" applyBorder="1" applyAlignment="1" applyProtection="1">
      <alignment horizontal="center" vertical="center" wrapText="1"/>
      <protection locked="0" hidden="1"/>
    </xf>
    <xf numFmtId="49" fontId="18" fillId="0" borderId="1" xfId="0" applyNumberFormat="1" applyFont="1" applyFill="1" applyBorder="1" applyAlignment="1" applyProtection="1">
      <alignment horizontal="center" vertical="center" wrapText="1"/>
    </xf>
    <xf numFmtId="49" fontId="19" fillId="0" borderId="1" xfId="0" applyNumberFormat="1" applyFont="1" applyBorder="1" applyAlignment="1" applyProtection="1">
      <alignment horizontal="center" vertical="center" wrapText="1"/>
      <protection locked="0" hidden="1"/>
    </xf>
    <xf numFmtId="14" fontId="19" fillId="7" borderId="1" xfId="0" applyNumberFormat="1" applyFont="1" applyFill="1" applyBorder="1" applyAlignment="1" applyProtection="1">
      <alignment horizontal="center" vertical="center" wrapText="1"/>
      <protection locked="0" hidden="1"/>
    </xf>
    <xf numFmtId="0" fontId="19" fillId="7" borderId="1" xfId="0" applyFont="1" applyFill="1" applyBorder="1" applyAlignment="1" applyProtection="1">
      <alignment horizontal="center" vertical="center" wrapText="1"/>
      <protection locked="0" hidden="1"/>
    </xf>
    <xf numFmtId="0" fontId="20" fillId="2" borderId="1" xfId="0" applyFont="1" applyFill="1" applyBorder="1" applyAlignment="1" applyProtection="1">
      <alignment horizontal="center" vertical="center" wrapText="1"/>
      <protection locked="0" hidden="1"/>
    </xf>
    <xf numFmtId="14" fontId="18" fillId="0" borderId="1" xfId="0" applyNumberFormat="1" applyFont="1" applyBorder="1" applyAlignment="1" applyProtection="1">
      <alignment horizontal="center" vertical="center" wrapText="1" shrinkToFit="1"/>
      <protection locked="0" hidden="1"/>
    </xf>
    <xf numFmtId="0" fontId="18" fillId="7" borderId="1" xfId="0" applyFont="1" applyFill="1" applyBorder="1" applyAlignment="1">
      <alignment horizontal="center" vertical="center" wrapText="1"/>
    </xf>
    <xf numFmtId="0" fontId="18" fillId="2" borderId="1" xfId="0" applyFont="1" applyFill="1" applyBorder="1" applyAlignment="1" applyProtection="1">
      <alignment horizontal="center" vertical="center" wrapText="1" shrinkToFit="1"/>
      <protection locked="0" hidden="1"/>
    </xf>
    <xf numFmtId="49" fontId="19" fillId="0" borderId="1" xfId="0" applyNumberFormat="1" applyFont="1" applyBorder="1" applyAlignment="1">
      <alignment horizontal="center" vertical="center" wrapText="1"/>
    </xf>
    <xf numFmtId="49" fontId="18" fillId="0" borderId="1" xfId="0" applyNumberFormat="1" applyFont="1" applyBorder="1" applyAlignment="1" applyProtection="1">
      <alignment horizontal="center" vertical="center" wrapText="1"/>
      <protection locked="0"/>
    </xf>
    <xf numFmtId="49" fontId="18" fillId="16" borderId="1" xfId="0" applyNumberFormat="1" applyFont="1" applyFill="1" applyBorder="1" applyAlignment="1" applyProtection="1">
      <alignment horizontal="center" vertical="center" wrapText="1"/>
      <protection locked="0" hidden="1"/>
    </xf>
    <xf numFmtId="0" fontId="18" fillId="6" borderId="1" xfId="0" applyFont="1" applyFill="1" applyBorder="1" applyAlignment="1" applyProtection="1">
      <alignment horizontal="center" vertical="center" wrapText="1"/>
      <protection locked="0" hidden="1"/>
    </xf>
    <xf numFmtId="0" fontId="18" fillId="0" borderId="1" xfId="0" applyFont="1" applyBorder="1" applyAlignment="1" applyProtection="1">
      <alignment horizontal="center" vertical="center" wrapText="1"/>
    </xf>
    <xf numFmtId="49" fontId="18" fillId="0" borderId="1" xfId="0" applyNumberFormat="1" applyFont="1" applyBorder="1" applyAlignment="1" applyProtection="1">
      <alignment horizontal="center" vertical="center" wrapText="1"/>
    </xf>
    <xf numFmtId="0" fontId="18" fillId="0" borderId="0" xfId="0" applyFont="1" applyAlignment="1" applyProtection="1">
      <alignment horizontal="center" vertical="center" wrapText="1"/>
      <protection locked="0" hidden="1"/>
    </xf>
    <xf numFmtId="49" fontId="18" fillId="0" borderId="1" xfId="3" applyNumberFormat="1" applyFont="1" applyFill="1" applyBorder="1" applyAlignment="1" applyProtection="1">
      <alignment horizontal="center" vertical="center" wrapText="1"/>
      <protection locked="0"/>
    </xf>
    <xf numFmtId="14" fontId="18" fillId="17" borderId="1" xfId="0" applyNumberFormat="1" applyFont="1" applyFill="1" applyBorder="1" applyAlignment="1" applyProtection="1">
      <alignment horizontal="center" vertical="center" wrapText="1"/>
      <protection locked="0" hidden="1"/>
    </xf>
    <xf numFmtId="49" fontId="18" fillId="17" borderId="1" xfId="0" applyNumberFormat="1" applyFont="1" applyFill="1" applyBorder="1" applyAlignment="1" applyProtection="1">
      <alignment horizontal="center" vertical="center" wrapText="1"/>
      <protection locked="0" hidden="1"/>
    </xf>
    <xf numFmtId="0" fontId="18" fillId="0" borderId="1" xfId="0" applyFont="1" applyBorder="1" applyAlignment="1" applyProtection="1">
      <alignment horizontal="center" vertical="center" shrinkToFit="1"/>
      <protection hidden="1"/>
    </xf>
    <xf numFmtId="0" fontId="18" fillId="0" borderId="1" xfId="0" applyFont="1" applyBorder="1" applyAlignment="1" applyProtection="1">
      <alignment horizontal="center" vertical="center"/>
      <protection locked="0" hidden="1"/>
    </xf>
    <xf numFmtId="0" fontId="18" fillId="0" borderId="1" xfId="0" applyFont="1" applyBorder="1" applyAlignment="1" applyProtection="1">
      <alignment horizontal="center" vertical="center" wrapText="1" shrinkToFit="1"/>
      <protection locked="0" hidden="1"/>
    </xf>
    <xf numFmtId="49" fontId="18" fillId="0" borderId="1" xfId="0" applyNumberFormat="1" applyFont="1" applyBorder="1" applyAlignment="1" applyProtection="1">
      <alignment horizontal="center" vertical="center" wrapText="1" shrinkToFit="1"/>
      <protection locked="0" hidden="1"/>
    </xf>
    <xf numFmtId="0" fontId="18" fillId="0" borderId="2" xfId="0" applyFont="1" applyBorder="1" applyAlignment="1" applyProtection="1">
      <alignment horizontal="center" vertical="center" wrapText="1" shrinkToFit="1"/>
      <protection locked="0" hidden="1"/>
    </xf>
    <xf numFmtId="0" fontId="18" fillId="4" borderId="1" xfId="0" applyFont="1" applyFill="1" applyBorder="1" applyAlignment="1" applyProtection="1">
      <alignment horizontal="center" vertical="center"/>
      <protection locked="0" hidden="1"/>
    </xf>
    <xf numFmtId="0" fontId="18" fillId="0" borderId="0" xfId="0" applyFont="1" applyAlignment="1" applyProtection="1">
      <alignment horizontal="center" vertical="center"/>
      <protection locked="0" hidden="1"/>
    </xf>
    <xf numFmtId="14" fontId="18" fillId="0" borderId="1" xfId="0" applyNumberFormat="1" applyFont="1" applyBorder="1" applyAlignment="1" applyProtection="1">
      <alignment horizontal="center" vertical="center"/>
      <protection locked="0" hidden="1"/>
    </xf>
    <xf numFmtId="0" fontId="18" fillId="2" borderId="1" xfId="0" applyFont="1" applyFill="1" applyBorder="1" applyAlignment="1" applyProtection="1">
      <alignment horizontal="center" vertical="center"/>
      <protection locked="0" hidden="1"/>
    </xf>
    <xf numFmtId="49" fontId="18" fillId="0" borderId="1" xfId="0" applyNumberFormat="1" applyFont="1" applyBorder="1" applyAlignment="1" applyProtection="1">
      <alignment horizontal="center" vertical="center"/>
      <protection locked="0" hidden="1"/>
    </xf>
    <xf numFmtId="0" fontId="18" fillId="0" borderId="2" xfId="0" applyFont="1" applyBorder="1" applyAlignment="1" applyProtection="1">
      <alignment horizontal="center" vertical="center"/>
      <protection locked="0" hidden="1"/>
    </xf>
    <xf numFmtId="0" fontId="18" fillId="7" borderId="1" xfId="0" applyFont="1" applyFill="1" applyBorder="1" applyAlignment="1" applyProtection="1">
      <alignment horizontal="center" vertical="center" wrapText="1" shrinkToFit="1"/>
      <protection hidden="1"/>
    </xf>
    <xf numFmtId="0" fontId="20" fillId="2" borderId="1" xfId="0" applyFont="1" applyFill="1" applyBorder="1" applyAlignment="1" applyProtection="1">
      <alignment horizontal="center" vertical="center"/>
      <protection locked="0" hidden="1"/>
    </xf>
    <xf numFmtId="0" fontId="20" fillId="0" borderId="1" xfId="0" applyFont="1" applyBorder="1" applyAlignment="1" applyProtection="1">
      <alignment horizontal="center" vertical="center"/>
      <protection locked="0" hidden="1"/>
    </xf>
    <xf numFmtId="14" fontId="20" fillId="0" borderId="1" xfId="0" applyNumberFormat="1" applyFont="1" applyBorder="1" applyAlignment="1" applyProtection="1">
      <alignment horizontal="center" vertical="center"/>
      <protection locked="0" hidden="1"/>
    </xf>
    <xf numFmtId="0" fontId="18" fillId="0" borderId="1" xfId="0" applyFont="1" applyFill="1" applyBorder="1" applyAlignment="1" applyProtection="1">
      <alignment horizontal="center" vertical="center" wrapText="1"/>
      <protection hidden="1"/>
    </xf>
    <xf numFmtId="14" fontId="18" fillId="0" borderId="2" xfId="0" applyNumberFormat="1" applyFont="1" applyBorder="1" applyAlignment="1" applyProtection="1">
      <alignment horizontal="center" vertical="center" wrapText="1"/>
      <protection locked="0" hidden="1"/>
    </xf>
    <xf numFmtId="0" fontId="18" fillId="0" borderId="1" xfId="0" applyFont="1" applyBorder="1" applyAlignment="1">
      <alignment horizontal="center" vertical="center"/>
    </xf>
    <xf numFmtId="0" fontId="21" fillId="14" borderId="1" xfId="2" applyFont="1" applyBorder="1" applyAlignment="1" applyProtection="1">
      <alignment horizontal="center" vertical="center" wrapText="1"/>
      <protection locked="0" hidden="1"/>
    </xf>
    <xf numFmtId="0" fontId="21" fillId="14" borderId="1" xfId="2" applyFont="1" applyBorder="1" applyAlignment="1" applyProtection="1">
      <alignment horizontal="center" vertical="center" wrapText="1" shrinkToFit="1"/>
      <protection hidden="1"/>
    </xf>
    <xf numFmtId="0" fontId="18" fillId="0" borderId="10" xfId="0" applyFont="1" applyBorder="1" applyAlignment="1">
      <alignment horizontal="center" vertical="center" wrapText="1"/>
    </xf>
    <xf numFmtId="0" fontId="18" fillId="0" borderId="0" xfId="0" applyFont="1" applyBorder="1" applyAlignment="1" applyProtection="1">
      <alignment horizontal="center" vertical="center" wrapText="1"/>
      <protection locked="0" hidden="1"/>
    </xf>
    <xf numFmtId="0" fontId="18" fillId="0" borderId="0" xfId="0" applyFont="1" applyBorder="1" applyAlignment="1" applyProtection="1">
      <alignment horizontal="center" vertical="center"/>
      <protection locked="0" hidden="1"/>
    </xf>
    <xf numFmtId="0" fontId="19" fillId="0" borderId="2" xfId="0" applyFont="1" applyBorder="1" applyAlignment="1" applyProtection="1">
      <alignment horizontal="center" vertical="center" wrapText="1"/>
      <protection locked="0" hidden="1"/>
    </xf>
    <xf numFmtId="0" fontId="18" fillId="6" borderId="2" xfId="0" applyFont="1" applyFill="1" applyBorder="1" applyAlignment="1" applyProtection="1">
      <alignment horizontal="center" vertical="center" wrapText="1"/>
      <protection locked="0" hidden="1"/>
    </xf>
    <xf numFmtId="0" fontId="20" fillId="0" borderId="2" xfId="0" applyFont="1" applyBorder="1" applyAlignment="1" applyProtection="1">
      <alignment horizontal="center" vertical="center" wrapText="1"/>
      <protection locked="0" hidden="1"/>
    </xf>
  </cellXfs>
  <cellStyles count="4">
    <cellStyle name="20% — акцент1" xfId="3" builtinId="30"/>
    <cellStyle name="Обычный" xfId="0" builtinId="0"/>
    <cellStyle name="Обычный 2" xfId="1"/>
    <cellStyle name="Плохой" xfId="2" builtinId="27"/>
  </cellStyles>
  <dxfs count="948">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2" tint="-0.249977111117893"/>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Calibri"/>
        <scheme val="minor"/>
      </font>
      <fill>
        <patternFill patternType="none">
          <fgColor indexed="64"/>
          <bgColor indexed="65"/>
        </patternFill>
      </fill>
    </dxf>
    <dxf>
      <numFmt numFmtId="0" formatCode="General"/>
      <alignment horizontal="general" vertical="bottom" textRotation="0" wrapText="1" indent="0" justifyLastLine="0" shrinkToFit="0" readingOrder="0"/>
    </dxf>
    <dxf>
      <border outline="0">
        <bottom style="thin">
          <color indexed="64"/>
        </bottom>
      </border>
    </dxf>
    <dxf>
      <numFmt numFmtId="0" formatCode="Genera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2" tint="-0.249977111117893"/>
        </patternFill>
      </fill>
    </dxf>
    <dxf>
      <alignment horizontal="center" vertical="center" textRotation="0" wrapText="1" indent="0" justifyLastLine="0" shrinkToFit="1" readingOrder="1"/>
      <protection locked="1" hidden="0"/>
    </dxf>
    <dxf>
      <alignment horizontal="center" vertical="center" textRotation="0" wrapText="1" indent="0" justifyLastLine="0" shrinkToFit="1" readingOrder="0"/>
    </dxf>
    <dxf>
      <alignment horizontal="center" vertical="center" textRotation="0" wrapText="0" indent="0" justifyLastLine="0" shrinkToFit="0" readingOrder="0"/>
    </dxf>
    <dxf>
      <fill>
        <patternFill>
          <bgColor theme="0"/>
        </patternFill>
      </fill>
      <alignment horizontal="left" textRotation="0" wrapText="0" indent="0" justifyLastLine="0" shrinkToFit="0" readingOrder="0"/>
      <protection locked="1" hidden="1"/>
    </dxf>
    <dxf>
      <border outline="0">
        <left style="thin">
          <color indexed="64"/>
        </left>
      </border>
    </dxf>
    <dxf>
      <fill>
        <patternFill>
          <bgColor theme="0"/>
        </patternFill>
      </fill>
      <alignment horizontal="left" textRotation="0" wrapText="0" indent="0" justifyLastLine="0" shrinkToFit="0" readingOrder="0"/>
      <protection locked="1" hidden="1"/>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protection locked="1" hidden="1"/>
    </dxf>
    <dxf>
      <font>
        <b val="0"/>
        <i val="0"/>
        <strike val="0"/>
        <condense val="0"/>
        <extend val="0"/>
        <outline val="0"/>
        <shadow val="0"/>
        <u val="none"/>
        <vertAlign val="baseline"/>
        <sz val="11"/>
        <color auto="1"/>
        <name val="Calibri"/>
        <scheme val="minor"/>
      </font>
      <numFmt numFmtId="0" formatCode="General"/>
      <fill>
        <patternFill patternType="none">
          <fgColor indexed="64"/>
          <bgColor auto="1"/>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protection locked="1" hidden="1"/>
    </dxf>
    <dxf>
      <font>
        <strike val="0"/>
        <outline val="0"/>
        <shadow val="0"/>
        <u val="none"/>
        <vertAlign val="baseline"/>
        <sz val="11"/>
        <color theme="0"/>
        <name val="Calibri"/>
        <scheme val="minor"/>
      </font>
      <fill>
        <patternFill patternType="none">
          <fgColor indexed="64"/>
          <bgColor auto="1"/>
        </patternFill>
      </fill>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ill>
        <patternFill>
          <bgColor rgb="FF00B0F0"/>
        </patternFill>
      </fill>
    </dxf>
    <dxf>
      <fill>
        <patternFill>
          <bgColor rgb="FF00B0F0"/>
        </patternFill>
      </fill>
    </dxf>
    <dxf>
      <fill>
        <patternFill>
          <bgColor theme="7" tint="0.39994506668294322"/>
        </patternFill>
      </fill>
    </dxf>
    <dxf>
      <fill>
        <patternFill>
          <bgColor rgb="FF00B0F0"/>
        </patternFill>
      </fill>
    </dxf>
    <dxf>
      <fill>
        <patternFill>
          <bgColor rgb="FFFCE4D6"/>
        </patternFill>
      </fill>
    </dxf>
    <dxf>
      <fill>
        <patternFill>
          <bgColor rgb="FFFCE4D6"/>
        </patternFill>
      </fill>
    </dxf>
    <dxf>
      <fill>
        <patternFill>
          <bgColor rgb="FFFCE4D6"/>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rgb="FFE2EFDA"/>
        </patternFill>
      </fill>
    </dxf>
    <dxf>
      <fill>
        <patternFill>
          <bgColor rgb="FFFCE4D6"/>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63" Type="http://schemas.openxmlformats.org/officeDocument/2006/relationships/externalLink" Target="externalLinks/externalLink59.xml"/><Relationship Id="rId68" Type="http://schemas.openxmlformats.org/officeDocument/2006/relationships/externalLink" Target="externalLinks/externalLink64.xml"/><Relationship Id="rId84" Type="http://schemas.openxmlformats.org/officeDocument/2006/relationships/externalLink" Target="externalLinks/externalLink80.xml"/><Relationship Id="rId89" Type="http://schemas.openxmlformats.org/officeDocument/2006/relationships/externalLink" Target="externalLinks/externalLink85.xml"/><Relationship Id="rId16" Type="http://schemas.openxmlformats.org/officeDocument/2006/relationships/externalLink" Target="externalLinks/externalLink12.xml"/><Relationship Id="rId11" Type="http://schemas.openxmlformats.org/officeDocument/2006/relationships/externalLink" Target="externalLinks/externalLink7.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74" Type="http://schemas.openxmlformats.org/officeDocument/2006/relationships/externalLink" Target="externalLinks/externalLink70.xml"/><Relationship Id="rId79" Type="http://schemas.openxmlformats.org/officeDocument/2006/relationships/externalLink" Target="externalLinks/externalLink75.xml"/><Relationship Id="rId5" Type="http://schemas.openxmlformats.org/officeDocument/2006/relationships/externalLink" Target="externalLinks/externalLink1.xml"/><Relationship Id="rId90" Type="http://schemas.openxmlformats.org/officeDocument/2006/relationships/externalLink" Target="externalLinks/externalLink86.xml"/><Relationship Id="rId95" Type="http://schemas.openxmlformats.org/officeDocument/2006/relationships/sharedStrings" Target="sharedStrings.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64" Type="http://schemas.openxmlformats.org/officeDocument/2006/relationships/externalLink" Target="externalLinks/externalLink60.xml"/><Relationship Id="rId69" Type="http://schemas.openxmlformats.org/officeDocument/2006/relationships/externalLink" Target="externalLinks/externalLink65.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80" Type="http://schemas.openxmlformats.org/officeDocument/2006/relationships/externalLink" Target="externalLinks/externalLink76.xml"/><Relationship Id="rId85" Type="http://schemas.openxmlformats.org/officeDocument/2006/relationships/externalLink" Target="externalLinks/externalLink81.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externalLink" Target="externalLinks/externalLink55.xml"/><Relationship Id="rId67" Type="http://schemas.openxmlformats.org/officeDocument/2006/relationships/externalLink" Target="externalLinks/externalLink63.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externalLink" Target="externalLinks/externalLink58.xml"/><Relationship Id="rId70" Type="http://schemas.openxmlformats.org/officeDocument/2006/relationships/externalLink" Target="externalLinks/externalLink66.xml"/><Relationship Id="rId75" Type="http://schemas.openxmlformats.org/officeDocument/2006/relationships/externalLink" Target="externalLinks/externalLink71.xml"/><Relationship Id="rId83" Type="http://schemas.openxmlformats.org/officeDocument/2006/relationships/externalLink" Target="externalLinks/externalLink79.xml"/><Relationship Id="rId88" Type="http://schemas.openxmlformats.org/officeDocument/2006/relationships/externalLink" Target="externalLinks/externalLink84.xml"/><Relationship Id="rId91" Type="http://schemas.openxmlformats.org/officeDocument/2006/relationships/externalLink" Target="externalLinks/externalLink87.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externalLink" Target="externalLinks/externalLink56.xml"/><Relationship Id="rId65" Type="http://schemas.openxmlformats.org/officeDocument/2006/relationships/externalLink" Target="externalLinks/externalLink61.xml"/><Relationship Id="rId73" Type="http://schemas.openxmlformats.org/officeDocument/2006/relationships/externalLink" Target="externalLinks/externalLink69.xml"/><Relationship Id="rId78" Type="http://schemas.openxmlformats.org/officeDocument/2006/relationships/externalLink" Target="externalLinks/externalLink74.xml"/><Relationship Id="rId81" Type="http://schemas.openxmlformats.org/officeDocument/2006/relationships/externalLink" Target="externalLinks/externalLink77.xml"/><Relationship Id="rId86" Type="http://schemas.openxmlformats.org/officeDocument/2006/relationships/externalLink" Target="externalLinks/externalLink82.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34" Type="http://schemas.openxmlformats.org/officeDocument/2006/relationships/externalLink" Target="externalLinks/externalLink30.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76" Type="http://schemas.openxmlformats.org/officeDocument/2006/relationships/externalLink" Target="externalLinks/externalLink72.xml"/><Relationship Id="rId7" Type="http://schemas.openxmlformats.org/officeDocument/2006/relationships/externalLink" Target="externalLinks/externalLink3.xml"/><Relationship Id="rId71" Type="http://schemas.openxmlformats.org/officeDocument/2006/relationships/externalLink" Target="externalLinks/externalLink67.xml"/><Relationship Id="rId92" Type="http://schemas.openxmlformats.org/officeDocument/2006/relationships/externalLink" Target="externalLinks/externalLink88.xml"/><Relationship Id="rId2" Type="http://schemas.openxmlformats.org/officeDocument/2006/relationships/worksheet" Target="worksheets/sheet2.xml"/><Relationship Id="rId29" Type="http://schemas.openxmlformats.org/officeDocument/2006/relationships/externalLink" Target="externalLinks/externalLink25.xml"/><Relationship Id="rId24" Type="http://schemas.openxmlformats.org/officeDocument/2006/relationships/externalLink" Target="externalLinks/externalLink20.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66" Type="http://schemas.openxmlformats.org/officeDocument/2006/relationships/externalLink" Target="externalLinks/externalLink62.xml"/><Relationship Id="rId87" Type="http://schemas.openxmlformats.org/officeDocument/2006/relationships/externalLink" Target="externalLinks/externalLink83.xml"/><Relationship Id="rId61" Type="http://schemas.openxmlformats.org/officeDocument/2006/relationships/externalLink" Target="externalLinks/externalLink57.xml"/><Relationship Id="rId82" Type="http://schemas.openxmlformats.org/officeDocument/2006/relationships/externalLink" Target="externalLinks/externalLink78.xml"/><Relationship Id="rId19" Type="http://schemas.openxmlformats.org/officeDocument/2006/relationships/externalLink" Target="externalLinks/externalLink15.xml"/><Relationship Id="rId14" Type="http://schemas.openxmlformats.org/officeDocument/2006/relationships/externalLink" Target="externalLinks/externalLink10.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56" Type="http://schemas.openxmlformats.org/officeDocument/2006/relationships/externalLink" Target="externalLinks/externalLink52.xml"/><Relationship Id="rId77" Type="http://schemas.openxmlformats.org/officeDocument/2006/relationships/externalLink" Target="externalLinks/externalLink7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64;&#1086;&#1074;&#1082;&#1091;&#1085;%20&#1042;.%20&#1054;.%20(5).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il\Downloads\18.05.2022_&#1050;&#1086;&#1085;&#1090;&#1088;&#1086;&#1083;&#1100;_&#1052;&#1054;%20&#1057;&#1080;&#1088;&#1086;&#1090;&#1080;&#1085;&#1072;%20&#1058;.&#1040;.%20(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il\Downloads\3.6_&#1050;&#1086;&#1085;&#1090;&#1088;&#1086;&#1083;&#1100;_&#1052;&#1054;_&#1050;&#1072;&#1083;&#1072;&#1085;&#1090;&#1072;&#1081;_&#1044;.&#1040;.%20&#1084;&#1072;&#1081;%20(6).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zil\Downloads\&#1050;&#1086;&#1084;&#1085;&#1072;&#1090;&#1072;%203.5_26.05.2022_&#1050;&#1086;&#1085;&#1090;&#1088;&#1086;&#1083;&#1100;_&#1052;&#105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zil\Downloads\&#1052;&#1054;%20&#1086;&#1090;%2026.05.202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053;&#1086;&#1074;&#1080;&#1082;&#1086;&#1074;&#1072;%20&#1048;.&#1045;.26.05.2022%20&#1086;&#1090;&#1087;&#1088;&#1072;&#1074;&#1080;&#1090;&#1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zil\Desktop\26.05.2022%20&#1065;&#1077;&#1088;&#1073;&#1072;&#1082;&#1086;&#1074;&#1072;&#1050;.&#1070;._&#1050;&#1086;&#1085;&#1090;&#1088;&#1086;&#1083;&#1100;_&#1052;&#1054;%20(16)%20&#8212;%20&#1082;&#1086;&#1087;&#1080;&#110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zil\Desktop\26.05.2022,_&#1050;&#1086;&#1085;&#1090;&#1088;&#1086;&#1083;&#1100;_&#1052;&#1054;%20&#1055;&#1086;&#1087;&#1086;&#1074;&#1072;%20&#1045;.&#104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1).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zil\Downloads\&#1044;&#1083;&#1103;%20&#1052;&#1054;%203.4_23.05.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zil\Downloads\24.05.2022_&#1050;&#1086;&#1085;&#1090;&#1088;&#1086;&#1083;&#1100;_&#1052;&#1054;_&#1045;&#1089;&#1080;&#1085;&#1072;%20&#1040;.&#1042;..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zil\Downloads\3.7_&#1052;&#1054;_26.05.2022.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zil\Downloads\19.04.2022_&#1050;&#1086;&#1085;&#1090;&#1088;&#1086;&#1083;&#1100;_&#1052;&#1054;%20&#1072;&#1091;&#1076;%203.8.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zil\Desktop\23.05.2022_&#1050;&#1086;&#1085;&#1090;&#1088;&#1086;&#1083;&#1100;_&#1052;&#1054;%20&#1042;&#1077;&#1090;&#1088;&#1086;&#1074;&#1072;%20&#1045;.&#104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_&#1050;&#1091;&#1079;&#1080;&#1085;&#1072;%20&#1048;.&#104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zil\Downloads\&#1052;&#1054;%20&#1086;&#1090;%2024.05.2022%20(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20&#1040;&#1083;&#1105;&#1093;&#1080;&#1085;&#1072;%20&#1070;.&#1042;..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zil\Downloads\23.05.2022_&#1050;&#1086;&#1085;&#1090;&#1088;&#1086;&#1083;&#1100;_&#1052;&#1054;%20&#1040;&#1083;&#1105;&#1093;&#1080;&#1085;&#1072;%20&#1070;.&#1042;..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1057;&#1074;&#1086;&#1076;%20(6).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zil\Downloads\26_05_2022_&#1044;&#1072;&#1090;&#1072;_&#1050;&#1086;&#1085;&#1090;&#1088;&#1086;&#1083;&#1100;_&#1052;&#1054;_&#1043;&#1088;&#1080;&#1074;&#1094;&#1086;&#1074;&#1072;_&#1053;_&#1040;_.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2026.05.2022%20&#1053;&#1077;&#1095;&#1080;&#1087;&#1086;&#1088;&#1077;&#1085;&#1082;&#1086;%20&#1055;.&#104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zil\Downloads\20.05.2022_&#1050;&#1086;&#1085;&#1090;&#1088;&#1086;&#1083;&#1100;_&#1052;&#1054;%20&#1059;&#1085;&#1075;&#1077;&#1088;%20&#1045;.&#1048;..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zil\Downloads\24.05.2022_&#1050;&#1086;&#1085;&#1090;&#1088;&#1086;&#1083;&#1100;_&#1052;&#1054;%20&#1055;&#1086;&#1087;&#1086;&#1074;&#1072;%20&#1045;.&#104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zil\Downloads\23.05.2022_&#1050;&#1086;&#1085;&#1090;&#1088;&#1086;&#1083;&#1100;_&#1052;&#1054;%20&#1057;&#1042;&#1054;&#1044;%203.12.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zil\Downloads\19.05.2022_&#1050;&#1086;&#1085;&#1090;&#1088;&#1086;&#1083;&#1100;_&#1052;&#1054;%20(1)%20&#1055;&#1086;&#1087;&#1086;&#1074;&#1072;%20&#1045;.&#104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086;&#1073;&#1097;&#1080;&#1081;%2026.05.2022%203.13.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24.03.2022%20(42).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zil\Downloads\&#1044;&#1083;&#1103;%20&#1052;&#1054;%203.4_24.05.2022.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zil\Downloads\&#1044;&#1083;&#1103;%20&#1052;&#1054;%203.4_26.05.2022.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_&#1045;&#1089;&#1080;&#1085;&#1072;%20&#1040;.&#104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Users\zil\Desktop\&#1050;&#1086;&#1085;&#1090;&#1088;&#1086;&#1083;&#1100;%20&#1052;&#1054;%20&#1084;&#1072;&#1081;\&#1050;&#1086;&#1085;&#1090;&#1088;&#1086;&#1083;&#1100;_&#1052;&#1054;%20&#1089;%2018.05.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20&#1047;&#1072;&#1079;&#1076;&#1088;&#1072;&#1074;&#1085;&#1072;&#1103;%20&#1040;.&#1043;..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zil\Desktop\&#1050;&#1072;&#1085;&#1077;&#1074;&#1072;%20&#1040;.&#1042;._11.05.2022_&#1050;&#1086;&#1085;&#1090;&#1088;&#1086;&#1083;&#1100;_&#1052;&#1054;.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zil\Desktop\&#1050;&#1072;&#1085;&#1077;&#1074;&#1072;%20&#1040;.&#1042;._26.05.2022_&#1050;&#1086;&#1085;&#1090;&#1088;&#1086;&#1083;&#1100;_&#1052;&#1054;.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1057;&#1086;&#1088;&#1086;&#1082;&#1080;&#1085;_&#1044;_&#1055;_26_05_2022.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3.8%20&#1052;&#1086;&#1088;&#1086;&#1079;&#1086;&#1074;&#1072;%20&#1040;.&#1070;.%2026.05.22.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Users\zil\Desktop\&#1050;&#1086;&#1085;&#1090;&#1088;&#1086;&#1083;&#1100;_&#1052;&#1054;_&#1084;&#1072;&#1081;2022.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zil\Downloads\&#1052;&#1054;%20&#1047;&#1072;&#1080;&#1082;&#1080;&#1085;&#1072;%20&#1051;.&#1042;.%2026.05.2022.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_&#1048;&#1079;&#1102;&#1084;&#1089;&#1082;&#1072;&#1103;.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zil\Downloads\26.05_&#1057;&#1072;&#1082;&#1091;&#1088;&#1086;&#1074;&#1072;&#1050;&#1042;_&#1052;&#1054;.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203.8.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3.8%20&#1052;&#1086;&#1088;&#1086;&#1079;&#1086;&#1074;&#1072;%20&#1040;.&#1070;.%2023.05.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zil\Downloads\26_05_2022_&#1050;&#1086;&#1085;&#1090;&#1088;&#1086;&#1083;&#1100;_&#1052;&#1054;_&#1050;&#1086;&#1088;&#1085;&#1086;&#1091;&#1093;&#1086;&#1074;&#1072;_&#1040;_&#1052;_.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Users\zil\Downloads\&#1086;&#1090;%2018.05.2022_&#1050;&#1086;&#1085;&#1090;&#1088;&#1086;&#1083;&#1100;_&#1052;&#1054;_&#1043;&#1086;&#1088;&#1074;&#1080;&#1094;%20&#1042;.&#1055;..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20&#1050;&#1072;&#1091;&#1088;&#1086;&#1074;&#1072;%2026.05..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20&#1042;&#1077;&#1090;&#1088;&#1086;&#1074;&#1072;%20&#1045;.&#1042;..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20&#1059;&#1085;&#1075;&#1077;&#1088;%20&#1045;.&#104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Users\zil\Downloads\&#1052;&#1054;%20&#1086;&#1090;%2023.05.2022%20(1).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20&#1072;&#1081;&#1089;&#1080;&#1085;&#1072;%2025.05.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_&#1050;&#1088;&#1099;&#1096;%20&#1053;.&#1043;..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Users\zil\Downloads\23.05.2022_&#1050;&#1086;&#1085;&#1090;&#1088;&#1086;&#1083;&#1100;_&#1052;&#1054;_&#1050;&#1088;&#1099;&#1096;%20&#1053;.&#1043;..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Users\zil\Downloads\3.11_&#1052;&#1054;_26.05.2022.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Users\zil\Downloads\&#1052;&#1072;&#1088;&#1090;&#1080;&#1088;&#1086;&#1089;&#1086;&#1074;&#1072;%20&#1071;.&#1040;._&#1052;&#105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zil\Downloads\3.8_&#1052;&#1054;_26.05.2022.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Users\zil\Downloads\3.12_26.05.22_&#1050;&#1086;&#1085;&#1090;&#1088;&#1086;&#1083;&#1100;_&#1052;&#1054;.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zil\Downloads\&#1056;&#1099;&#1095;&#1082;&#1086;&#1074;&#1072;_&#1040;_&#1040;_26_05_22_&#1044;&#1072;&#1090;&#1072;_&#1050;&#1086;&#1085;&#1090;&#1088;&#1086;&#1083;&#1100;_&#1052;&#1054;_10.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326_05_2022_&#1055;&#1086;&#1076;&#1086;&#1084;&#1072;&#1088;&#1077;&#1074;&#1072;_&#1054;.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Users\zil\Desktop\&#1050;&#1086;&#1085;&#1090;&#1088;&#1086;&#1083;&#1100;_&#1052;&#1054;_&#1072;&#1087;&#1088;&#1077;&#1083;&#1100;22.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20&#1072;&#1081;&#1089;&#1080;&#1085;&#1072;%2024.05.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Users\zil\Downloads\18.05.2022_&#1050;&#1086;&#1085;&#1090;&#1088;&#1086;&#1083;&#1100;_&#1052;&#1054;_&#1050;&#1088;&#1099;&#1096;%20&#1053;.&#1043;..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3).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Users\zil\Downloads\&#1057;&#1074;&#1086;&#1076;%20&#1052;&#1054;%203.9%20&#1086;&#1090;%2023.05.2022.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52;&#1072;&#1093;&#1072;&#1083;&#1082;&#1080;&#1085;&#1072;&#1042;&#1053;_19.05.2020.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Users\zil\Downloads\&#1052;&#1054;%20&#1086;&#1090;%2019.09.20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041;&#1077;&#1083;&#1103;&#1077;&#1074;&#1072;%20&#1040;.&#1042;.%2014.04.2022.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Users\zil\Downloads\Telegram%20Desktop\28.04.2022_&#1050;&#1086;&#1085;&#1090;&#1088;&#1086;&#1083;&#1100;_&#1052;&#1054;%20&#1055;&#1086;&#1087;&#1086;&#1074;&#1072;%20&#1045;.&#1040;..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Users\zil\Desktop\&#1056;&#1072;&#1073;&#1086;&#1095;&#1072;&#1103;%20&#1076;&#1086;&#1082;&#1091;&#1084;&#1077;&#1085;&#1090;&#1072;&#1094;&#1080;&#1103;&#1085;&#1086;&#1074;&#1072;&#1103;\&#1087;&#1077;&#1088;&#1077;&#1076;&#1072;&#1085;&#1086;%20&#1074;%20&#1052;&#1054;\&#1084;&#1072;&#1081;22\&#1050;&#1086;&#1085;&#1090;&#1088;&#1086;&#1083;&#1100;_&#1052;&#1054;_&#1052;&#1072;&#1093;&#1072;&#1083;&#1082;&#1080;&#1085;&#1072;&#1042;&#1053;_18.05.2020.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Users\zil\Downloads\20.05.2022_&#1050;&#1086;&#1085;&#1090;&#1088;&#1086;&#1083;&#1100;_&#1052;&#1054;_&#1050;&#1088;&#1099;&#1096;%20&#1053;.&#1043;..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Users\zil\Downloads\20.05.2022_&#1050;&#1086;&#1085;&#1090;&#1088;&#1086;&#1083;&#1100;_&#1052;&#1054;%20&#1040;&#1083;&#1105;&#1093;&#1080;&#1085;&#1072;%20&#1070;.&#1042;..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Users\zil\Documents\&#1056;&#1072;&#1073;&#1086;&#1095;&#1072;&#1103;%20&#1076;&#1086;&#1082;&#1091;&#1084;&#1077;&#1085;&#1090;&#1072;&#1094;&#1080;&#1103;\&#1050;&#1072;&#1088;&#1090;&#1086;&#1095;&#1082;&#1080;\&#1050;&#1072;&#1088;&#1090;&#1086;&#1095;&#1082;&#1080;_&#1087;&#1072;&#1094;&#1080;&#1077;&#1085;&#1090;&#1086;&#1074;_&#1052;&#1072;&#1093;&#1072;&#1083;&#1082;&#1080;&#1085;&#1072;_&#1042;&#1053;.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1043;&#1088;&#1080;&#1075;&#1086;&#1088;&#1103;&#1085;%20(4).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Users\zil\Downloads\&#1050;&#1086;&#1085;&#1090;&#1088;&#1086;&#1083;&#1100;&#1052;&#1054;_&#1061;&#1086;&#1093;&#1083;&#1086;&#1074;&#1072;&#1045;&#1040;26.05.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C:\Users\zil\Desktop\19.04.2022_&#1050;&#1086;&#1085;&#1090;&#1088;&#1086;&#1083;&#1100;_&#1052;&#1054;%20&#1072;&#1091;&#1076;%203.8.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Users\zil\Downloads\23.05.2022_&#1050;&#1086;&#1085;&#1090;&#1088;&#1086;&#1083;&#1100;_&#1052;&#1054;%20&#1050;&#1080;&#1103;&#1096;&#1082;&#1086;%20&#1053;.&#1042;..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52;&#1072;&#1093;&#1072;&#1083;&#1082;&#1080;&#1085;&#1072;&#1042;&#1053;_26.05.20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1053;&#1080;&#1093;&#1072;&#1077;&#1085;&#1082;&#1086;_&#1042;_&#1053;_26_05_2022.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1043;&#1088;&#1080;&#1075;&#1086;&#1088;&#1103;&#1085;%20(5).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Users\zil\Desktop\&#1052;&#1054;\2022\&#1052;&#1072;&#1081;%202022\23.05.2022_&#1050;&#1086;&#1085;&#1090;&#1088;&#1086;&#1083;&#1100;_&#1052;&#1054;%20&#1040;&#1083;&#1105;&#1093;&#1080;&#1085;&#1072;%20&#1070;.&#1042;..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Users\zil\Desktop\&#1052;&#1054;\2022\&#1052;&#1072;&#1081;%202022\20.05.2022_&#1050;&#1086;&#1085;&#1090;&#1088;&#1086;&#1083;&#1100;_&#1052;&#1054;%20&#1040;&#1083;&#1105;&#1093;&#1080;&#1085;&#1072;%20&#1070;.&#1042;..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C:\Users\zil\Desktop\&#1052;&#1054;%20&#1082;&#1072;&#1091;&#1088;&#1086;&#1074;&#1072;%2017.05.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Users\zil\Downloads\23.05.2022_&#1050;&#1086;&#1085;&#1090;&#1088;&#1086;&#1083;&#1100;_&#1052;&#1054;%20&#1059;&#1085;&#1075;&#1077;&#1088;%20&#1045;.&#1048;.%20(1).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C:\Users\zil\Desktop\27.05.2022%20_&#1050;&#1086;&#1085;&#1090;&#1088;&#1086;&#1083;&#1100;_&#1052;&#1054;%20&#1045;&#1088;&#1096;&#1086;&#1074;&#1072;%20&#1070;.&#1040;..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26.05.2022%20&#1041;&#1077;&#1083;&#1103;&#1077;&#1074;&#1072;%20&#1040;.&#1042;..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Users\zil\Desktop\&#1052;&#1072;&#1088;&#1090;&#1080;&#1088;&#1086;&#1089;&#1086;&#1074;&#1072;%20&#1071;.&#1040;._&#1052;&#1054;.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3)20.05.2022%20&#1055;&#1086;&#1076;&#1086;&#1084;&#1072;&#1088;&#1077;&#1074;&#1072;%20&#105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il\Downloads\26_05_2022_&#1050;&#1086;&#1085;&#1090;&#1088;&#1086;&#1083;&#1100;_&#1052;&#1054;_&#1042;&#1077;&#1083;&#1100;&#1084;&#1072;&#1082;&#1080;&#1085;&#1072;_&#1054;_&#104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05.2022"/>
      <sheetName val="24.05.2022"/>
      <sheetName val="23.05.2022"/>
      <sheetName val="20.05.2022"/>
      <sheetName val="19.05.2022"/>
      <sheetName val="18.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3.05.2022"/>
      <sheetName val="20.05.2022"/>
      <sheetName val="19.05.2022"/>
      <sheetName val="18.05.2022"/>
      <sheetName val="КОПИЯ"/>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4.05.2022"/>
      <sheetName val="23.05.2022"/>
      <sheetName val="20.05.2022"/>
      <sheetName val="19.05.2022"/>
      <sheetName val="18.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6.05"/>
      <sheetName val="27.05"/>
      <sheetName val="Лист4"/>
      <sheetName val="Лист5"/>
      <sheetName val="Лист6"/>
      <sheetName val="Лист7"/>
      <sheetName val="25.05"/>
      <sheetName val="24.05"/>
      <sheetName val="23.05"/>
      <sheetName val="20.05"/>
      <sheetName val="19.05"/>
      <sheetName val="18.05"/>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19.05"/>
      <sheetName val="18.05"/>
      <sheetName val="Лист3"/>
      <sheetName val="Лист4"/>
      <sheetName val="Лист5"/>
      <sheetName val="Статус"/>
      <sheetName val="коммент"/>
      <sheetName val="списки_не_удалять"/>
      <sheetName val="25.05"/>
      <sheetName val="26.05"/>
      <sheetName val="27.05"/>
      <sheetName val="Лист6"/>
      <sheetName val="Лист7"/>
      <sheetName val="24.05"/>
      <sheetName val="23.05"/>
    </sheetNames>
    <sheetDataSet>
      <sheetData sheetId="0"/>
      <sheetData sheetId="1"/>
      <sheetData sheetId="2"/>
      <sheetData sheetId="3"/>
      <sheetData sheetId="4"/>
      <sheetData sheetId="5"/>
      <sheetData sheetId="6"/>
      <sheetData sheetId="7">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13.05"/>
      <sheetName val="12.05"/>
      <sheetName val="11.05"/>
      <sheetName val="06.05"/>
      <sheetName val="05.05"/>
      <sheetName val="04.05"/>
      <sheetName val="29.04"/>
      <sheetName val="28.04"/>
      <sheetName val="27.04"/>
      <sheetName val="26.04"/>
      <sheetName val="25.04"/>
      <sheetName val="22.04"/>
      <sheetName val="21.04"/>
      <sheetName val="20.04"/>
      <sheetName val="19.04"/>
      <sheetName val="18.04"/>
      <sheetName val="15.04"/>
      <sheetName val="14.04."/>
      <sheetName val="13.04"/>
      <sheetName val="12.04"/>
      <sheetName val="11.04"/>
      <sheetName val="08.04"/>
      <sheetName val="07.04"/>
      <sheetName val="06.04"/>
      <sheetName val="05.04"/>
      <sheetName val="04.04"/>
      <sheetName val="01.04"/>
      <sheetName val="31.03"/>
      <sheetName val="30.03"/>
      <sheetName val="29.03"/>
      <sheetName val="28.03"/>
      <sheetName val="25.03"/>
      <sheetName val="24.03"/>
      <sheetName val="23.03"/>
      <sheetName val="Статус"/>
      <sheetName val="коммент"/>
      <sheetName val="списки_не_удалят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7"/>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4.05.2022"/>
      <sheetName val="23.05.2022"/>
      <sheetName val="20.05.2022"/>
      <sheetName val="19.05.2022"/>
      <sheetName val="18.05.2022"/>
      <sheetName val="17.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4.05.2022"/>
      <sheetName val="23.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6"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7.05.2022"/>
      <sheetName val="16.05.2022"/>
      <sheetName val="13.05.2022"/>
      <sheetName val="12.05.2022"/>
      <sheetName val="11.05.2022"/>
      <sheetName val="06.05.2022"/>
      <sheetName val="05.05.2022"/>
      <sheetName val="04.05.2022"/>
      <sheetName val="22.04.2022"/>
      <sheetName val="21.04.2022"/>
      <sheetName val="20.04.2022"/>
      <sheetName val="19.04.2022"/>
      <sheetName val="18.04.2022"/>
      <sheetName val="15.04.2022"/>
      <sheetName val="14.04.2022"/>
      <sheetName val="13.04.2022"/>
      <sheetName val="12.04.2022"/>
      <sheetName val="11.04.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2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3.05"/>
      <sheetName val="20.05"/>
      <sheetName val="19.05"/>
      <sheetName val="18.05"/>
      <sheetName val="24.05"/>
      <sheetName val="Статус"/>
      <sheetName val="коммент"/>
      <sheetName val="списки_не_удалять"/>
    </sheetNames>
    <sheetDataSet>
      <sheetData sheetId="0"/>
      <sheetData sheetId="1"/>
      <sheetData sheetId="2"/>
      <sheetData sheetId="3"/>
      <sheetData sheetId="4"/>
      <sheetData sheetId="5"/>
      <sheetData sheetId="6"/>
      <sheetData sheetId="7">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8"/>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уденкова"/>
      <sheetName val="КозловаЛ"/>
      <sheetName val="Бусакова"/>
      <sheetName val="Масловский"/>
      <sheetName val="Киселева"/>
      <sheetName val="Ляшковская"/>
      <sheetName val="Кильдишова"/>
      <sheetName val="Базыкин"/>
      <sheetName val="Сельянова"/>
      <sheetName val="Бурцева"/>
      <sheetName val="Воронин"/>
      <sheetName val="Николаева"/>
      <sheetName val="Лосева"/>
      <sheetName val="Баранова"/>
      <sheetName val="Сайдалиев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sheetData sheetId="2" refreshError="1"/>
      <sheetData sheetId="3"/>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татус"/>
      <sheetName val="списки_не_удалять"/>
    </sheetNames>
    <sheetDataSet>
      <sheetData sheetId="0" refreshError="1"/>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row>
      </sheetData>
      <sheetData sheetId="3"/>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row>
      </sheetData>
      <sheetData sheetId="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татус"/>
    </sheetNames>
    <sheetDataSet>
      <sheetData sheetId="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row>
      </sheetData>
      <sheetData sheetId="3"/>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tables/table1.xml><?xml version="1.0" encoding="utf-8"?>
<table xmlns="http://schemas.openxmlformats.org/spreadsheetml/2006/main" id="1" name="статус" displayName="статус" ref="F1:F22" totalsRowShown="0" headerRowDxfId="56" dataDxfId="55">
  <autoFilter ref="F1:F22"/>
  <tableColumns count="1">
    <tableColumn id="1" name="статус" dataDxfId="54"/>
  </tableColumns>
  <tableStyleInfo name="TableStyleLight10" showFirstColumn="0" showLastColumn="0" showRowStripes="1" showColumnStripes="0"/>
</table>
</file>

<file path=xl/tables/table10.xml><?xml version="1.0" encoding="utf-8"?>
<table xmlns="http://schemas.openxmlformats.org/spreadsheetml/2006/main" id="6" name="Таблица6" displayName="Таблица6" ref="A1:C22" totalsRowShown="0">
  <autoFilter ref="A1:C22"/>
  <tableColumns count="3">
    <tableColumn id="1" name="№" dataDxfId="20"/>
    <tableColumn id="2" name="Статус" dataDxfId="19"/>
    <tableColumn id="3" name="Комментарий для ГП/ЦАОП" dataDxfId="18"/>
  </tableColumns>
  <tableStyleInfo name="TableStyleLight21" showFirstColumn="0" showLastColumn="0" showRowStripes="1" showColumnStripes="0"/>
</table>
</file>

<file path=xl/tables/table11.xml><?xml version="1.0" encoding="utf-8"?>
<table xmlns="http://schemas.openxmlformats.org/spreadsheetml/2006/main" id="7" name="Таблица7" displayName="Таблица7" ref="A3:A73" totalsRowShown="0" headerRowDxfId="17" dataDxfId="16" tableBorderDxfId="15">
  <autoFilter ref="A3:A73"/>
  <tableColumns count="1">
    <tableColumn id="1" name="МО" dataDxfId="14"/>
  </tableColumns>
  <tableStyleInfo name="TableStyleMedium2" showFirstColumn="0" showLastColumn="0" showRowStripes="1" showColumnStripes="0"/>
</table>
</file>

<file path=xl/tables/table12.xml><?xml version="1.0" encoding="utf-8"?>
<table xmlns="http://schemas.openxmlformats.org/spreadsheetml/2006/main" id="12" name="ООПОК" displayName="ООПОК" ref="G1:G6" totalsRowShown="0" headerRowDxfId="13" dataDxfId="12" tableBorderDxfId="11">
  <autoFilter ref="G1:G6"/>
  <tableColumns count="1">
    <tableColumn id="1" name="ОО/ПОК" dataDxfId="10"/>
  </tableColumns>
  <tableStyleInfo name="TableStyleMedium2" showFirstColumn="0" showLastColumn="0" showRowStripes="1" showColumnStripes="0"/>
</table>
</file>

<file path=xl/tables/table13.xml><?xml version="1.0" encoding="utf-8"?>
<table xmlns="http://schemas.openxmlformats.org/spreadsheetml/2006/main" id="14" name="Этап_ведения_пациента" displayName="Этап_ведения_пациента" ref="I2:I6" totalsRowShown="0" headerRowDxfId="9" dataDxfId="7" headerRowBorderDxfId="8" tableBorderDxfId="6" totalsRowBorderDxfId="5">
  <autoFilter ref="I2:I6"/>
  <tableColumns count="1">
    <tableColumn id="1" name="Этап ведения пациента" dataDxfId="4"/>
  </tableColumns>
  <tableStyleInfo name="TableStyleMedium2" showFirstColumn="0" showLastColumn="0" showRowStripes="1" showColumnStripes="0"/>
</table>
</file>

<file path=xl/tables/table14.xml><?xml version="1.0" encoding="utf-8"?>
<table xmlns="http://schemas.openxmlformats.org/spreadsheetml/2006/main" id="13" name="Таблица714" displayName="Таблица714" ref="C3:C77" totalsRowShown="0" headerRowDxfId="3" dataDxfId="2" tableBorderDxfId="1">
  <autoFilter ref="C3:C77"/>
  <tableColumns count="1">
    <tableColumn id="1" name="Куда_сфорировано_направление" dataDxfId="0"/>
  </tableColumns>
  <tableStyleInfo name="TableStyleMedium2" showFirstColumn="0" showLastColumn="0" showRowStripes="1" showColumnStripes="0"/>
</table>
</file>

<file path=xl/tables/table2.xml><?xml version="1.0" encoding="utf-8"?>
<table xmlns="http://schemas.openxmlformats.org/spreadsheetml/2006/main" id="3" name="Отсутствуетпротокол" displayName="Отсутствуетпротокол" ref="O1:O6" totalsRowShown="0" headerRowDxfId="53" dataDxfId="51" headerRowBorderDxfId="52">
  <autoFilter ref="O1:O6"/>
  <tableColumns count="1">
    <tableColumn id="1" name="Отсутствует протокол" dataDxfId="50"/>
  </tableColumns>
  <tableStyleInfo name="TableStyleLight9" showFirstColumn="0" showLastColumn="0" showRowStripes="1" showColumnStripes="0"/>
</table>
</file>

<file path=xl/tables/table3.xml><?xml version="1.0" encoding="utf-8"?>
<table xmlns="http://schemas.openxmlformats.org/spreadsheetml/2006/main" id="4" name="Данныеобиопсии" displayName="Данныеобиопсии" ref="L1:L4" totalsRowShown="0" headerRowDxfId="49" dataDxfId="47" headerRowBorderDxfId="48">
  <autoFilter ref="L1:L4"/>
  <tableColumns count="1">
    <tableColumn id="1" name="Данныеобиопсии" dataDxfId="46"/>
  </tableColumns>
  <tableStyleInfo name="TableStyleLight9" showFirstColumn="0" showLastColumn="0" showRowStripes="1" showColumnStripes="0"/>
</table>
</file>

<file path=xl/tables/table4.xml><?xml version="1.0" encoding="utf-8"?>
<table xmlns="http://schemas.openxmlformats.org/spreadsheetml/2006/main" id="5" name="Датазаписи" displayName="Датазаписи" ref="M1:M7" totalsRowShown="0" headerRowDxfId="45" dataDxfId="43" headerRowBorderDxfId="44">
  <autoFilter ref="M1:M7"/>
  <tableColumns count="1">
    <tableColumn id="1" name="Датазаписи" dataDxfId="42"/>
  </tableColumns>
  <tableStyleInfo name="TableStyleLight9" showFirstColumn="0" showLastColumn="0" showRowStripes="1" showColumnStripes="0"/>
</table>
</file>

<file path=xl/tables/table5.xml><?xml version="1.0" encoding="utf-8"?>
<table xmlns="http://schemas.openxmlformats.org/spreadsheetml/2006/main" id="9" name="Отказотзаписи" displayName="Отказотзаписи" ref="N1:N3" totalsRowShown="0" headerRowDxfId="41" dataDxfId="39" headerRowBorderDxfId="40">
  <autoFilter ref="N1:N3"/>
  <tableColumns count="1">
    <tableColumn id="1" name="Отказотзаписи" dataDxfId="38"/>
  </tableColumns>
  <tableStyleInfo name="TableStyleLight9" showFirstColumn="0" showLastColumn="0" showRowStripes="1" showColumnStripes="0"/>
</table>
</file>

<file path=xl/tables/table6.xml><?xml version="1.0" encoding="utf-8"?>
<table xmlns="http://schemas.openxmlformats.org/spreadsheetml/2006/main" id="10" name="Превышенсрок" displayName="Превышенсрок" ref="P1:P7" totalsRowShown="0" headerRowDxfId="37" dataDxfId="35" headerRowBorderDxfId="36">
  <autoFilter ref="P1:P7"/>
  <tableColumns count="1">
    <tableColumn id="1" name="Превышенсрок" dataDxfId="34"/>
  </tableColumns>
  <tableStyleInfo name="TableStyleLight9" showFirstColumn="0" showLastColumn="0" showRowStripes="1" showColumnStripes="0"/>
</table>
</file>

<file path=xl/tables/table7.xml><?xml version="1.0" encoding="utf-8"?>
<table xmlns="http://schemas.openxmlformats.org/spreadsheetml/2006/main" id="11" name="ВозвратвМОбезприема" displayName="ВозвратвМОбезприема" ref="K1:K5" totalsRowShown="0" headerRowDxfId="33" dataDxfId="31" headerRowBorderDxfId="32" tableBorderDxfId="30">
  <autoFilter ref="K1:K5"/>
  <tableColumns count="1">
    <tableColumn id="1" name="ВозвратвМОбезприема" dataDxfId="29"/>
  </tableColumns>
  <tableStyleInfo name="TableStyleLight9" showFirstColumn="0" showLastColumn="0" showRowStripes="1" showColumnStripes="0"/>
</table>
</file>

<file path=xl/tables/table8.xml><?xml version="1.0" encoding="utf-8"?>
<table xmlns="http://schemas.openxmlformats.org/spreadsheetml/2006/main" id="2" name="тех.ст" displayName="тех.ст" ref="H1:I50" totalsRowShown="0" headerRowDxfId="28" dataDxfId="27">
  <autoFilter ref="H1:I50"/>
  <tableColumns count="2">
    <tableColumn id="1" name="тех.ст" dataDxfId="26">
      <calculatedColumnFormula>IF(ISBLANK(F2),"",SUBSTITUTE(SUBSTITUTE(SUBSTITUTE(статус[[#This Row],[статус]],"/","")," ",""),"-",""))</calculatedColumnFormula>
    </tableColumn>
    <tableColumn id="2" name="-" dataDxfId="25"/>
  </tableColumns>
  <tableStyleInfo name="TableStyleMedium1" showFirstColumn="0" showLastColumn="0" showRowStripes="1" showColumnStripes="0"/>
</table>
</file>

<file path=xl/tables/table9.xml><?xml version="1.0" encoding="utf-8"?>
<table xmlns="http://schemas.openxmlformats.org/spreadsheetml/2006/main" id="8" name="Онкологическийконсилиум" displayName="Онкологическийконсилиум" ref="Q1:Q3" totalsRowShown="0" headerRowDxfId="24" dataDxfId="23" tableBorderDxfId="22">
  <autoFilter ref="Q1:Q3"/>
  <tableColumns count="1">
    <tableColumn id="1" name="Онкологическийконсилиум" dataDxfId="21"/>
  </tableColumns>
  <tableStyleInfo name="TableStyleLight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4.bin"/><Relationship Id="rId5" Type="http://schemas.openxmlformats.org/officeDocument/2006/relationships/table" Target="../tables/table14.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R993"/>
  <sheetViews>
    <sheetView tabSelected="1" topLeftCell="A252" zoomScale="60" zoomScaleNormal="60" workbookViewId="0">
      <selection activeCell="D255" sqref="D255"/>
    </sheetView>
  </sheetViews>
  <sheetFormatPr defaultColWidth="9.140625" defaultRowHeight="15.75" x14ac:dyDescent="0.25"/>
  <cols>
    <col min="1" max="1" width="7" style="16" customWidth="1"/>
    <col min="2" max="2" width="12.42578125" style="123" customWidth="1"/>
    <col min="3" max="3" width="18.85546875" style="123" customWidth="1"/>
    <col min="4" max="4" width="20.5703125" style="123" customWidth="1"/>
    <col min="5" max="5" width="14" style="123" customWidth="1"/>
    <col min="6" max="6" width="24.140625" style="124" customWidth="1"/>
    <col min="7" max="7" width="19.5703125" style="123" customWidth="1"/>
    <col min="8" max="8" width="19.140625" style="123" customWidth="1"/>
    <col min="9" max="9" width="13.7109375" style="123" customWidth="1"/>
    <col min="10" max="10" width="23.42578125" style="123" customWidth="1"/>
    <col min="11" max="11" width="28" style="125" customWidth="1"/>
    <col min="12" max="12" width="70" style="126" customWidth="1"/>
    <col min="13" max="13" width="32.140625" style="125" customWidth="1"/>
    <col min="14" max="14" width="7.7109375" style="125" customWidth="1"/>
    <col min="15" max="15" width="16.28515625" style="125" customWidth="1"/>
    <col min="16" max="16" width="44.42578125" style="125" customWidth="1"/>
    <col min="17" max="17" width="26.85546875" style="16" customWidth="1"/>
    <col min="18" max="18" width="44.5703125" style="16" customWidth="1"/>
    <col min="19" max="19" width="11.140625" style="16" bestFit="1" customWidth="1"/>
    <col min="20" max="16384" width="9.140625" style="16"/>
  </cols>
  <sheetData>
    <row r="1" spans="1:18" s="96" customFormat="1" ht="10.5" customHeight="1" x14ac:dyDescent="0.25">
      <c r="A1" s="93" t="s">
        <v>14</v>
      </c>
      <c r="B1" s="107"/>
      <c r="C1" s="107"/>
      <c r="D1" s="107"/>
      <c r="E1" s="107"/>
      <c r="F1" s="108"/>
      <c r="G1" s="107"/>
      <c r="H1" s="107"/>
      <c r="I1" s="107"/>
      <c r="J1" s="107"/>
      <c r="K1" s="107"/>
      <c r="L1" s="109"/>
      <c r="M1" s="107"/>
      <c r="N1" s="107"/>
      <c r="O1" s="107"/>
      <c r="P1" s="107"/>
      <c r="Q1" s="94" t="s">
        <v>15</v>
      </c>
      <c r="R1" s="95"/>
    </row>
    <row r="2" spans="1:18" s="99" customFormat="1" ht="94.5" x14ac:dyDescent="0.25">
      <c r="A2" s="97" t="s">
        <v>10</v>
      </c>
      <c r="B2" s="110" t="s">
        <v>11</v>
      </c>
      <c r="C2" s="110" t="s">
        <v>35</v>
      </c>
      <c r="D2" s="111" t="s">
        <v>7</v>
      </c>
      <c r="E2" s="111" t="s">
        <v>145</v>
      </c>
      <c r="F2" s="112" t="s">
        <v>8</v>
      </c>
      <c r="G2" s="113" t="s">
        <v>192</v>
      </c>
      <c r="H2" s="114" t="s">
        <v>105</v>
      </c>
      <c r="I2" s="114" t="s">
        <v>107</v>
      </c>
      <c r="J2" s="115" t="s">
        <v>193</v>
      </c>
      <c r="K2" s="113" t="s">
        <v>108</v>
      </c>
      <c r="L2" s="113" t="s">
        <v>142</v>
      </c>
      <c r="M2" s="113" t="s">
        <v>109</v>
      </c>
      <c r="N2" s="116" t="s">
        <v>182</v>
      </c>
      <c r="O2" s="116" t="s">
        <v>191</v>
      </c>
      <c r="P2" s="116" t="s">
        <v>13</v>
      </c>
      <c r="Q2" s="98" t="s">
        <v>12</v>
      </c>
      <c r="R2" s="98" t="s">
        <v>9</v>
      </c>
    </row>
    <row r="3" spans="1:18" s="180" customFormat="1" ht="135" customHeight="1" x14ac:dyDescent="0.25">
      <c r="A3" s="175">
        <v>1</v>
      </c>
      <c r="B3" s="134">
        <v>44707</v>
      </c>
      <c r="C3" s="127" t="s">
        <v>862</v>
      </c>
      <c r="D3" s="130" t="s">
        <v>870</v>
      </c>
      <c r="E3" s="130" t="s">
        <v>871</v>
      </c>
      <c r="F3" s="144" t="s">
        <v>872</v>
      </c>
      <c r="G3" s="127" t="s">
        <v>873</v>
      </c>
      <c r="H3" s="127" t="s">
        <v>874</v>
      </c>
      <c r="I3" s="134">
        <v>44697</v>
      </c>
      <c r="J3" s="127" t="s">
        <v>134</v>
      </c>
      <c r="K3" s="127" t="s">
        <v>125</v>
      </c>
      <c r="L3" s="132" t="s">
        <v>162</v>
      </c>
      <c r="M3" s="127" t="s">
        <v>126</v>
      </c>
      <c r="N3" s="151"/>
      <c r="O3" s="151"/>
      <c r="P3" s="151"/>
      <c r="Q3" s="179"/>
      <c r="R3" s="179"/>
    </row>
    <row r="4" spans="1:18" s="180" customFormat="1" ht="135" customHeight="1" x14ac:dyDescent="0.25">
      <c r="A4" s="175">
        <v>2</v>
      </c>
      <c r="B4" s="181">
        <v>44707</v>
      </c>
      <c r="C4" s="175" t="s">
        <v>215</v>
      </c>
      <c r="D4" s="182" t="s">
        <v>87</v>
      </c>
      <c r="E4" s="182"/>
      <c r="F4" s="183" t="s">
        <v>217</v>
      </c>
      <c r="G4" s="175">
        <v>89166416876</v>
      </c>
      <c r="H4" s="175" t="s">
        <v>218</v>
      </c>
      <c r="I4" s="181">
        <v>44705</v>
      </c>
      <c r="J4" s="175" t="s">
        <v>180</v>
      </c>
      <c r="K4" s="127" t="s">
        <v>111</v>
      </c>
      <c r="L4" s="132" t="str">
        <f>IFERROR(_xlfn.IFNA(VLOOKUP($K4,[1]коммент!$B:$C,2,0),""),"")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 s="175" t="s">
        <v>154</v>
      </c>
      <c r="N4" s="184"/>
      <c r="O4" s="151"/>
      <c r="P4" s="151"/>
      <c r="Q4" s="179"/>
      <c r="R4" s="179"/>
    </row>
    <row r="5" spans="1:18" s="180" customFormat="1" ht="135" customHeight="1" x14ac:dyDescent="0.25">
      <c r="A5" s="175">
        <v>3</v>
      </c>
      <c r="B5" s="134">
        <v>44707</v>
      </c>
      <c r="C5" s="175" t="s">
        <v>277</v>
      </c>
      <c r="D5" s="182" t="s">
        <v>87</v>
      </c>
      <c r="E5" s="182"/>
      <c r="F5" s="183" t="s">
        <v>278</v>
      </c>
      <c r="G5" s="175" t="s">
        <v>279</v>
      </c>
      <c r="H5" s="175" t="s">
        <v>280</v>
      </c>
      <c r="I5" s="181">
        <v>44706</v>
      </c>
      <c r="J5" s="175" t="s">
        <v>180</v>
      </c>
      <c r="K5" s="127" t="s">
        <v>36</v>
      </c>
      <c r="L5" s="132" t="str">
        <f>IFERROR(_xlfn.IFNA(VLOOKUP($K5,[2]коммент!$B:$C,2,0),""),"")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5" s="175"/>
      <c r="N5" s="184"/>
      <c r="O5" s="151"/>
      <c r="P5" s="151"/>
      <c r="Q5" s="179"/>
      <c r="R5" s="179"/>
    </row>
    <row r="6" spans="1:18" s="180" customFormat="1" ht="135" customHeight="1" x14ac:dyDescent="0.25">
      <c r="A6" s="175">
        <v>4</v>
      </c>
      <c r="B6" s="181">
        <v>44707</v>
      </c>
      <c r="C6" s="175" t="s">
        <v>277</v>
      </c>
      <c r="D6" s="182" t="s">
        <v>87</v>
      </c>
      <c r="E6" s="182"/>
      <c r="F6" s="183" t="s">
        <v>281</v>
      </c>
      <c r="G6" s="175" t="s">
        <v>282</v>
      </c>
      <c r="H6" s="175" t="s">
        <v>283</v>
      </c>
      <c r="I6" s="181">
        <v>44698</v>
      </c>
      <c r="J6" s="175" t="s">
        <v>180</v>
      </c>
      <c r="K6" s="127" t="s">
        <v>125</v>
      </c>
      <c r="L6" s="132" t="str">
        <f>IFERROR(_xlfn.IFNA(VLOOKUP($K6,[2]коммент!$B:$C,2,0),""),"")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 s="175" t="s">
        <v>128</v>
      </c>
      <c r="N6" s="184" t="s">
        <v>114</v>
      </c>
      <c r="O6" s="151"/>
      <c r="P6" s="151"/>
      <c r="Q6" s="179"/>
      <c r="R6" s="179"/>
    </row>
    <row r="7" spans="1:18" s="180" customFormat="1" ht="135" customHeight="1" x14ac:dyDescent="0.25">
      <c r="A7" s="175">
        <v>5</v>
      </c>
      <c r="B7" s="181">
        <v>44707</v>
      </c>
      <c r="C7" s="127" t="s">
        <v>364</v>
      </c>
      <c r="D7" s="130" t="s">
        <v>87</v>
      </c>
      <c r="E7" s="130"/>
      <c r="F7" s="144" t="s">
        <v>367</v>
      </c>
      <c r="G7" s="127">
        <v>9263773669</v>
      </c>
      <c r="H7" s="127" t="s">
        <v>368</v>
      </c>
      <c r="I7" s="134">
        <v>44706</v>
      </c>
      <c r="J7" s="127" t="s">
        <v>180</v>
      </c>
      <c r="K7" s="127" t="s">
        <v>111</v>
      </c>
      <c r="L7" s="132" t="str">
        <f>IFERROR(_xlfn.IFNA(VLOOKUP($K7,[3]коммент!$B:$C,2,0),""),"")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 s="175" t="s">
        <v>154</v>
      </c>
      <c r="N7" s="184" t="s">
        <v>114</v>
      </c>
      <c r="O7" s="151"/>
      <c r="P7" s="151"/>
      <c r="Q7" s="179"/>
      <c r="R7" s="179"/>
    </row>
    <row r="8" spans="1:18" s="180" customFormat="1" ht="135" customHeight="1" x14ac:dyDescent="0.25">
      <c r="A8" s="175">
        <v>6</v>
      </c>
      <c r="B8" s="134">
        <v>44707</v>
      </c>
      <c r="C8" s="127" t="s">
        <v>374</v>
      </c>
      <c r="D8" s="130" t="s">
        <v>87</v>
      </c>
      <c r="E8" s="130"/>
      <c r="F8" s="154" t="s">
        <v>380</v>
      </c>
      <c r="G8" s="153">
        <v>9258629746</v>
      </c>
      <c r="H8" s="153" t="s">
        <v>381</v>
      </c>
      <c r="I8" s="152">
        <v>44706</v>
      </c>
      <c r="J8" s="153" t="s">
        <v>179</v>
      </c>
      <c r="K8" s="153" t="s">
        <v>125</v>
      </c>
      <c r="L8" s="185" t="str">
        <f>IFERROR(_xlfn.IFNA(VLOOKUP($K8,[4]коммент!$B:$C,2,0),""),"")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 s="127" t="s">
        <v>188</v>
      </c>
      <c r="N8" s="151"/>
      <c r="O8" s="151"/>
      <c r="P8" s="127"/>
      <c r="Q8" s="179"/>
      <c r="R8" s="179"/>
    </row>
    <row r="9" spans="1:18" s="180" customFormat="1" ht="135" customHeight="1" x14ac:dyDescent="0.25">
      <c r="A9" s="175">
        <v>7</v>
      </c>
      <c r="B9" s="181">
        <v>44707</v>
      </c>
      <c r="C9" s="127" t="s">
        <v>374</v>
      </c>
      <c r="D9" s="130" t="s">
        <v>87</v>
      </c>
      <c r="E9" s="130"/>
      <c r="F9" s="144" t="s">
        <v>382</v>
      </c>
      <c r="G9" s="127" t="s">
        <v>383</v>
      </c>
      <c r="H9" s="127" t="s">
        <v>381</v>
      </c>
      <c r="I9" s="134">
        <v>44706</v>
      </c>
      <c r="J9" s="127" t="s">
        <v>180</v>
      </c>
      <c r="K9" s="127" t="s">
        <v>111</v>
      </c>
      <c r="L9" s="132" t="str">
        <f>IFERROR(_xlfn.IFNA(VLOOKUP($K9,[4]коммент!$B:$C,2,0),""),"")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 s="127" t="s">
        <v>133</v>
      </c>
      <c r="N9" s="151" t="s">
        <v>114</v>
      </c>
      <c r="O9" s="151"/>
      <c r="P9" s="151" t="s">
        <v>152</v>
      </c>
      <c r="Q9" s="179"/>
      <c r="R9" s="179"/>
    </row>
    <row r="10" spans="1:18" s="180" customFormat="1" ht="135" customHeight="1" x14ac:dyDescent="0.25">
      <c r="A10" s="175">
        <v>8</v>
      </c>
      <c r="B10" s="181">
        <v>44707</v>
      </c>
      <c r="C10" s="127" t="s">
        <v>374</v>
      </c>
      <c r="D10" s="130" t="s">
        <v>87</v>
      </c>
      <c r="E10" s="130"/>
      <c r="F10" s="144" t="s">
        <v>384</v>
      </c>
      <c r="G10" s="127" t="s">
        <v>385</v>
      </c>
      <c r="H10" s="134" t="s">
        <v>386</v>
      </c>
      <c r="I10" s="134">
        <v>44706</v>
      </c>
      <c r="J10" s="127" t="s">
        <v>180</v>
      </c>
      <c r="K10" s="127" t="s">
        <v>111</v>
      </c>
      <c r="L10" s="132" t="str">
        <f>IFERROR(_xlfn.IFNA(VLOOKUP($K10,[4]коммент!$B:$C,2,0),""),"")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 s="127" t="s">
        <v>133</v>
      </c>
      <c r="N10" s="151" t="s">
        <v>114</v>
      </c>
      <c r="O10" s="151"/>
      <c r="P10" s="151" t="s">
        <v>152</v>
      </c>
      <c r="Q10" s="179"/>
      <c r="R10" s="179"/>
    </row>
    <row r="11" spans="1:18" s="180" customFormat="1" ht="135" customHeight="1" x14ac:dyDescent="0.25">
      <c r="A11" s="175">
        <v>9</v>
      </c>
      <c r="B11" s="134">
        <v>44707</v>
      </c>
      <c r="C11" s="127" t="s">
        <v>374</v>
      </c>
      <c r="D11" s="130" t="s">
        <v>87</v>
      </c>
      <c r="E11" s="130"/>
      <c r="F11" s="144" t="s">
        <v>389</v>
      </c>
      <c r="G11" s="127" t="s">
        <v>390</v>
      </c>
      <c r="H11" s="134" t="s">
        <v>391</v>
      </c>
      <c r="I11" s="134">
        <v>44706</v>
      </c>
      <c r="J11" s="127" t="s">
        <v>134</v>
      </c>
      <c r="K11" s="127" t="s">
        <v>36</v>
      </c>
      <c r="L11" s="132" t="str">
        <f>IFERROR(_xlfn.IFNA(VLOOKUP($K11,[4]коммент!$B:$C,2,0),""),"")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1" s="127"/>
      <c r="N11" s="151"/>
      <c r="O11" s="151"/>
      <c r="P11" s="151" t="s">
        <v>392</v>
      </c>
      <c r="Q11" s="179"/>
      <c r="R11" s="179"/>
    </row>
    <row r="12" spans="1:18" s="180" customFormat="1" ht="135" customHeight="1" x14ac:dyDescent="0.25">
      <c r="A12" s="175">
        <v>10</v>
      </c>
      <c r="B12" s="181">
        <v>44707</v>
      </c>
      <c r="C12" s="127" t="s">
        <v>374</v>
      </c>
      <c r="D12" s="130" t="s">
        <v>87</v>
      </c>
      <c r="E12" s="130"/>
      <c r="F12" s="144" t="s">
        <v>393</v>
      </c>
      <c r="G12" s="127">
        <v>9629692475</v>
      </c>
      <c r="H12" s="127" t="s">
        <v>394</v>
      </c>
      <c r="I12" s="134">
        <v>44706</v>
      </c>
      <c r="J12" s="127" t="s">
        <v>180</v>
      </c>
      <c r="K12" s="127" t="s">
        <v>125</v>
      </c>
      <c r="L12" s="132" t="str">
        <f>IFERROR(_xlfn.IFNA(VLOOKUP($K12,[4]коммент!$B:$C,2,0),""),"")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 s="127" t="s">
        <v>188</v>
      </c>
      <c r="N12" s="151"/>
      <c r="O12" s="151"/>
      <c r="P12" s="151"/>
      <c r="Q12" s="179"/>
      <c r="R12" s="179"/>
    </row>
    <row r="13" spans="1:18" s="180" customFormat="1" ht="135" customHeight="1" x14ac:dyDescent="0.25">
      <c r="A13" s="175">
        <v>11</v>
      </c>
      <c r="B13" s="181">
        <v>44707</v>
      </c>
      <c r="C13" s="127" t="s">
        <v>374</v>
      </c>
      <c r="D13" s="130" t="s">
        <v>87</v>
      </c>
      <c r="E13" s="130"/>
      <c r="F13" s="144" t="s">
        <v>395</v>
      </c>
      <c r="G13" s="127">
        <v>9031677102</v>
      </c>
      <c r="H13" s="127" t="s">
        <v>396</v>
      </c>
      <c r="I13" s="134">
        <v>44706</v>
      </c>
      <c r="J13" s="127" t="s">
        <v>179</v>
      </c>
      <c r="K13" s="127" t="s">
        <v>36</v>
      </c>
      <c r="L13" s="132" t="str">
        <f>IFERROR(_xlfn.IFNA(VLOOKUP($K13,[4]коммент!$B:$C,2,0),""),"")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3" s="127"/>
      <c r="N13" s="151"/>
      <c r="O13" s="151"/>
      <c r="P13" s="151" t="s">
        <v>397</v>
      </c>
      <c r="Q13" s="179"/>
      <c r="R13" s="179"/>
    </row>
    <row r="14" spans="1:18" s="180" customFormat="1" ht="135" customHeight="1" x14ac:dyDescent="0.25">
      <c r="A14" s="175">
        <v>12</v>
      </c>
      <c r="B14" s="134">
        <v>44707</v>
      </c>
      <c r="C14" s="127" t="s">
        <v>428</v>
      </c>
      <c r="D14" s="130" t="s">
        <v>87</v>
      </c>
      <c r="E14" s="130"/>
      <c r="F14" s="144" t="s">
        <v>429</v>
      </c>
      <c r="G14" s="127">
        <v>9164017389</v>
      </c>
      <c r="H14" s="127" t="s">
        <v>264</v>
      </c>
      <c r="I14" s="134">
        <v>44706</v>
      </c>
      <c r="J14" s="127" t="s">
        <v>180</v>
      </c>
      <c r="K14" s="127" t="s">
        <v>111</v>
      </c>
      <c r="L14" s="132" t="str">
        <f>IFERROR(_xlfn.IFNA(VLOOKUP($K14,[5]коммент!$B:$C,2,0),""),"")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4" s="175" t="s">
        <v>154</v>
      </c>
      <c r="N14" s="184" t="s">
        <v>114</v>
      </c>
      <c r="O14" s="151"/>
      <c r="P14" s="151"/>
      <c r="Q14" s="179"/>
      <c r="R14" s="179"/>
    </row>
    <row r="15" spans="1:18" s="180" customFormat="1" ht="135" customHeight="1" x14ac:dyDescent="0.25">
      <c r="A15" s="175">
        <v>13</v>
      </c>
      <c r="B15" s="181">
        <v>44707</v>
      </c>
      <c r="C15" s="127" t="s">
        <v>455</v>
      </c>
      <c r="D15" s="130" t="s">
        <v>87</v>
      </c>
      <c r="E15" s="130"/>
      <c r="F15" s="131" t="s">
        <v>456</v>
      </c>
      <c r="G15" s="127">
        <v>9671799597</v>
      </c>
      <c r="H15" s="127" t="s">
        <v>280</v>
      </c>
      <c r="I15" s="134">
        <v>44706</v>
      </c>
      <c r="J15" s="127" t="s">
        <v>179</v>
      </c>
      <c r="K15" s="127" t="s">
        <v>36</v>
      </c>
      <c r="L15" s="132" t="s">
        <v>157</v>
      </c>
      <c r="M15" s="127"/>
      <c r="N15" s="151"/>
      <c r="O15" s="151"/>
      <c r="P15" s="151" t="s">
        <v>457</v>
      </c>
      <c r="Q15" s="179"/>
      <c r="R15" s="179"/>
    </row>
    <row r="16" spans="1:18" s="180" customFormat="1" ht="135" customHeight="1" x14ac:dyDescent="0.25">
      <c r="A16" s="175">
        <v>14</v>
      </c>
      <c r="B16" s="181">
        <v>44707</v>
      </c>
      <c r="C16" s="127" t="s">
        <v>455</v>
      </c>
      <c r="D16" s="130" t="s">
        <v>87</v>
      </c>
      <c r="E16" s="130"/>
      <c r="F16" s="131" t="s">
        <v>458</v>
      </c>
      <c r="G16" s="127">
        <v>9037538548</v>
      </c>
      <c r="H16" s="127" t="s">
        <v>368</v>
      </c>
      <c r="I16" s="134">
        <v>44706</v>
      </c>
      <c r="J16" s="127" t="s">
        <v>180</v>
      </c>
      <c r="K16" s="127" t="s">
        <v>111</v>
      </c>
      <c r="L16" s="132" t="s">
        <v>165</v>
      </c>
      <c r="M16" s="127" t="s">
        <v>154</v>
      </c>
      <c r="N16" s="151"/>
      <c r="O16" s="151"/>
      <c r="P16" s="151"/>
      <c r="Q16" s="179"/>
      <c r="R16" s="179"/>
    </row>
    <row r="17" spans="1:18" s="180" customFormat="1" ht="135" customHeight="1" x14ac:dyDescent="0.25">
      <c r="A17" s="175">
        <v>15</v>
      </c>
      <c r="B17" s="134">
        <v>44707</v>
      </c>
      <c r="C17" s="127" t="s">
        <v>455</v>
      </c>
      <c r="D17" s="130" t="s">
        <v>87</v>
      </c>
      <c r="E17" s="130"/>
      <c r="F17" s="131" t="s">
        <v>463</v>
      </c>
      <c r="G17" s="127">
        <v>9036285770</v>
      </c>
      <c r="H17" s="127" t="s">
        <v>464</v>
      </c>
      <c r="I17" s="134">
        <v>44706</v>
      </c>
      <c r="J17" s="127" t="s">
        <v>180</v>
      </c>
      <c r="K17" s="127" t="s">
        <v>111</v>
      </c>
      <c r="L17" s="132" t="s">
        <v>165</v>
      </c>
      <c r="M17" s="127" t="s">
        <v>154</v>
      </c>
      <c r="N17" s="151"/>
      <c r="O17" s="151"/>
      <c r="P17" s="151"/>
      <c r="Q17" s="179"/>
      <c r="R17" s="179"/>
    </row>
    <row r="18" spans="1:18" s="180" customFormat="1" ht="135" customHeight="1" x14ac:dyDescent="0.25">
      <c r="A18" s="175">
        <v>16</v>
      </c>
      <c r="B18" s="181">
        <v>44707</v>
      </c>
      <c r="C18" s="175" t="s">
        <v>726</v>
      </c>
      <c r="D18" s="182" t="s">
        <v>87</v>
      </c>
      <c r="E18" s="182"/>
      <c r="F18" s="191" t="s">
        <v>727</v>
      </c>
      <c r="G18" s="191">
        <v>9262075449</v>
      </c>
      <c r="H18" s="175" t="s">
        <v>391</v>
      </c>
      <c r="I18" s="181">
        <v>44706</v>
      </c>
      <c r="J18" s="175" t="s">
        <v>180</v>
      </c>
      <c r="K18" s="127" t="s">
        <v>125</v>
      </c>
      <c r="L18" s="132" t="str">
        <f>IFERROR(_xlfn.IFNA(VLOOKUP($K18,[6]коммент!$B:$C,2,0),""),"")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 s="175" t="s">
        <v>188</v>
      </c>
      <c r="N18" s="184"/>
      <c r="O18" s="151"/>
      <c r="P18" s="151"/>
      <c r="Q18" s="179"/>
      <c r="R18" s="179"/>
    </row>
    <row r="19" spans="1:18" s="180" customFormat="1" ht="135" customHeight="1" x14ac:dyDescent="0.25">
      <c r="A19" s="175">
        <v>17</v>
      </c>
      <c r="B19" s="181">
        <v>44707</v>
      </c>
      <c r="C19" s="127" t="s">
        <v>1166</v>
      </c>
      <c r="D19" s="130" t="s">
        <v>87</v>
      </c>
      <c r="E19" s="130"/>
      <c r="F19" s="144" t="s">
        <v>1169</v>
      </c>
      <c r="G19" s="127" t="s">
        <v>1170</v>
      </c>
      <c r="H19" s="134" t="s">
        <v>464</v>
      </c>
      <c r="I19" s="134">
        <v>44705</v>
      </c>
      <c r="J19" s="127" t="s">
        <v>180</v>
      </c>
      <c r="K19" s="127" t="s">
        <v>111</v>
      </c>
      <c r="L19" s="132" t="str">
        <f>IFERROR(_xlfn.IFNA(VLOOKUP($K19,[7]коммент!$B:$C,2,0),""),"")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9" s="127" t="s">
        <v>154</v>
      </c>
      <c r="N19" s="151" t="s">
        <v>114</v>
      </c>
      <c r="O19" s="151"/>
      <c r="P19" s="151"/>
      <c r="Q19" s="143"/>
      <c r="R19" s="143"/>
    </row>
    <row r="20" spans="1:18" s="180" customFormat="1" ht="135" customHeight="1" x14ac:dyDescent="0.25">
      <c r="A20" s="175">
        <v>18</v>
      </c>
      <c r="B20" s="181">
        <v>44707</v>
      </c>
      <c r="C20" s="127" t="s">
        <v>1166</v>
      </c>
      <c r="D20" s="130" t="s">
        <v>87</v>
      </c>
      <c r="E20" s="130"/>
      <c r="F20" s="144" t="s">
        <v>1174</v>
      </c>
      <c r="G20" s="127" t="s">
        <v>1175</v>
      </c>
      <c r="H20" s="127" t="s">
        <v>368</v>
      </c>
      <c r="I20" s="134">
        <v>44706</v>
      </c>
      <c r="J20" s="127" t="s">
        <v>180</v>
      </c>
      <c r="K20" s="127" t="s">
        <v>111</v>
      </c>
      <c r="L20" s="132" t="str">
        <f>IFERROR(_xlfn.IFNA(VLOOKUP($K20,[7]коммент!$B:$C,2,0),""),"")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0" s="127" t="s">
        <v>154</v>
      </c>
      <c r="N20" s="151" t="s">
        <v>114</v>
      </c>
      <c r="O20" s="151"/>
      <c r="P20" s="151"/>
      <c r="Q20" s="143"/>
      <c r="R20" s="143"/>
    </row>
    <row r="21" spans="1:18" s="180" customFormat="1" ht="135" customHeight="1" x14ac:dyDescent="0.25">
      <c r="A21" s="175">
        <v>19</v>
      </c>
      <c r="B21" s="134">
        <v>44707</v>
      </c>
      <c r="C21" s="127" t="s">
        <v>1324</v>
      </c>
      <c r="D21" s="130" t="s">
        <v>87</v>
      </c>
      <c r="E21" s="130"/>
      <c r="F21" s="131" t="s">
        <v>1325</v>
      </c>
      <c r="G21" s="127">
        <v>89031884738</v>
      </c>
      <c r="H21" s="127" t="s">
        <v>387</v>
      </c>
      <c r="I21" s="134">
        <v>44699</v>
      </c>
      <c r="J21" s="175" t="s">
        <v>180</v>
      </c>
      <c r="K21" s="127" t="s">
        <v>36</v>
      </c>
      <c r="L21" s="132" t="s">
        <v>157</v>
      </c>
      <c r="M21" s="175"/>
      <c r="N21" s="184"/>
      <c r="O21" s="151"/>
      <c r="P21" s="151" t="s">
        <v>1326</v>
      </c>
      <c r="Q21" s="179"/>
      <c r="R21" s="179"/>
    </row>
    <row r="22" spans="1:18" s="180" customFormat="1" ht="135" customHeight="1" x14ac:dyDescent="0.25">
      <c r="A22" s="175">
        <v>20</v>
      </c>
      <c r="B22" s="181">
        <v>44707</v>
      </c>
      <c r="C22" s="127" t="s">
        <v>1324</v>
      </c>
      <c r="D22" s="130" t="s">
        <v>87</v>
      </c>
      <c r="E22" s="130"/>
      <c r="F22" s="131" t="s">
        <v>1327</v>
      </c>
      <c r="G22" s="127">
        <v>89267542746</v>
      </c>
      <c r="H22" s="127" t="s">
        <v>387</v>
      </c>
      <c r="I22" s="134">
        <v>44702</v>
      </c>
      <c r="J22" s="175" t="s">
        <v>134</v>
      </c>
      <c r="K22" s="127" t="s">
        <v>125</v>
      </c>
      <c r="L22" s="132" t="s">
        <v>162</v>
      </c>
      <c r="M22" s="175" t="s">
        <v>128</v>
      </c>
      <c r="N22" s="184"/>
      <c r="O22" s="151"/>
      <c r="P22" s="151"/>
      <c r="Q22" s="179"/>
      <c r="R22" s="179"/>
    </row>
    <row r="23" spans="1:18" s="180" customFormat="1" ht="135" customHeight="1" x14ac:dyDescent="0.25">
      <c r="A23" s="175">
        <v>21</v>
      </c>
      <c r="B23" s="134">
        <v>44707</v>
      </c>
      <c r="C23" s="127" t="s">
        <v>1342</v>
      </c>
      <c r="D23" s="130" t="s">
        <v>87</v>
      </c>
      <c r="E23" s="130"/>
      <c r="F23" s="131" t="s">
        <v>1343</v>
      </c>
      <c r="G23" s="127" t="s">
        <v>1344</v>
      </c>
      <c r="H23" s="127" t="s">
        <v>368</v>
      </c>
      <c r="I23" s="134">
        <v>44705</v>
      </c>
      <c r="J23" s="175" t="s">
        <v>180</v>
      </c>
      <c r="K23" s="175" t="s">
        <v>111</v>
      </c>
      <c r="L23" s="132" t="s">
        <v>165</v>
      </c>
      <c r="M23" s="175" t="s">
        <v>133</v>
      </c>
      <c r="N23" s="184" t="s">
        <v>114</v>
      </c>
      <c r="O23" s="151"/>
      <c r="P23" s="151" t="s">
        <v>1345</v>
      </c>
      <c r="Q23" s="179"/>
      <c r="R23" s="179"/>
    </row>
    <row r="24" spans="1:18" s="180" customFormat="1" ht="135" customHeight="1" x14ac:dyDescent="0.25">
      <c r="A24" s="175">
        <v>22</v>
      </c>
      <c r="B24" s="181">
        <v>44707</v>
      </c>
      <c r="C24" s="127" t="s">
        <v>1374</v>
      </c>
      <c r="D24" s="130" t="s">
        <v>87</v>
      </c>
      <c r="E24" s="130"/>
      <c r="F24" s="144" t="s">
        <v>1375</v>
      </c>
      <c r="G24" s="127">
        <v>9265752810</v>
      </c>
      <c r="H24" s="127" t="s">
        <v>1376</v>
      </c>
      <c r="I24" s="134">
        <v>44693</v>
      </c>
      <c r="J24" s="127" t="s">
        <v>180</v>
      </c>
      <c r="K24" s="127" t="s">
        <v>111</v>
      </c>
      <c r="L24" s="132" t="str">
        <f>IFERROR(_xlfn.IFNA(VLOOKUP($K24,[8]коммент!$B:$C,2,0),""),"")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4" s="127" t="s">
        <v>133</v>
      </c>
      <c r="N24" s="151" t="s">
        <v>114</v>
      </c>
      <c r="O24" s="151"/>
      <c r="P24" s="151" t="s">
        <v>152</v>
      </c>
      <c r="Q24" s="143"/>
      <c r="R24" s="143"/>
    </row>
    <row r="25" spans="1:18" s="180" customFormat="1" ht="135" customHeight="1" x14ac:dyDescent="0.25">
      <c r="A25" s="175">
        <v>23</v>
      </c>
      <c r="B25" s="181">
        <v>44707</v>
      </c>
      <c r="C25" s="176" t="s">
        <v>208</v>
      </c>
      <c r="D25" s="163" t="s">
        <v>31</v>
      </c>
      <c r="E25" s="163"/>
      <c r="F25" s="177" t="s">
        <v>211</v>
      </c>
      <c r="G25" s="176">
        <v>9067506790</v>
      </c>
      <c r="H25" s="176" t="s">
        <v>212</v>
      </c>
      <c r="I25" s="161">
        <v>44705</v>
      </c>
      <c r="J25" s="176" t="s">
        <v>180</v>
      </c>
      <c r="K25" s="176" t="s">
        <v>125</v>
      </c>
      <c r="L25" s="132" t="str">
        <f>IFERROR(_xlfn.IFNA(VLOOKUP($K25,коммент!$B:$C,2,0),""),"")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 s="176" t="s">
        <v>189</v>
      </c>
      <c r="N25" s="178"/>
      <c r="O25" s="178"/>
      <c r="P25" s="178" t="s">
        <v>213</v>
      </c>
      <c r="Q25" s="179"/>
      <c r="R25" s="179"/>
    </row>
    <row r="26" spans="1:18" s="180" customFormat="1" ht="135" customHeight="1" x14ac:dyDescent="0.25">
      <c r="A26" s="175">
        <v>24</v>
      </c>
      <c r="B26" s="181">
        <v>44707</v>
      </c>
      <c r="C26" s="176" t="s">
        <v>225</v>
      </c>
      <c r="D26" s="163" t="s">
        <v>31</v>
      </c>
      <c r="E26" s="163"/>
      <c r="F26" s="128" t="s">
        <v>234</v>
      </c>
      <c r="G26" s="129" t="s">
        <v>235</v>
      </c>
      <c r="H26" s="176" t="s">
        <v>236</v>
      </c>
      <c r="I26" s="161">
        <v>44656</v>
      </c>
      <c r="J26" s="176" t="s">
        <v>134</v>
      </c>
      <c r="K26" s="176" t="s">
        <v>125</v>
      </c>
      <c r="L26" s="132" t="str">
        <f>IFERROR(_xlfn.IFNA(VLOOKUP($K26,[9]коммент!$B:$C,2,0),""),"")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6" s="176" t="s">
        <v>126</v>
      </c>
      <c r="N26" s="178"/>
      <c r="O26" s="178"/>
      <c r="P26" s="178"/>
      <c r="Q26" s="179"/>
      <c r="R26" s="179"/>
    </row>
    <row r="27" spans="1:18" s="180" customFormat="1" ht="135" customHeight="1" x14ac:dyDescent="0.25">
      <c r="A27" s="175">
        <v>25</v>
      </c>
      <c r="B27" s="134">
        <v>44707</v>
      </c>
      <c r="C27" s="176" t="s">
        <v>225</v>
      </c>
      <c r="D27" s="163" t="s">
        <v>31</v>
      </c>
      <c r="E27" s="163"/>
      <c r="F27" s="128" t="s">
        <v>237</v>
      </c>
      <c r="G27" s="129" t="s">
        <v>238</v>
      </c>
      <c r="H27" s="176"/>
      <c r="I27" s="161">
        <v>44706</v>
      </c>
      <c r="J27" s="176" t="s">
        <v>180</v>
      </c>
      <c r="K27" s="176" t="s">
        <v>125</v>
      </c>
      <c r="L27" s="132" t="str">
        <f>IFERROR(_xlfn.IFNA(VLOOKUP($K27,[9]коммент!$B:$C,2,0),""),"")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7" s="176" t="s">
        <v>189</v>
      </c>
      <c r="N27" s="178" t="s">
        <v>114</v>
      </c>
      <c r="O27" s="178"/>
      <c r="P27" s="178"/>
      <c r="Q27" s="179"/>
      <c r="R27" s="179"/>
    </row>
    <row r="28" spans="1:18" s="180" customFormat="1" ht="135" customHeight="1" x14ac:dyDescent="0.25">
      <c r="A28" s="175">
        <v>26</v>
      </c>
      <c r="B28" s="181">
        <v>44707</v>
      </c>
      <c r="C28" s="181" t="s">
        <v>303</v>
      </c>
      <c r="D28" s="182" t="s">
        <v>31</v>
      </c>
      <c r="E28" s="182"/>
      <c r="F28" s="183" t="s">
        <v>311</v>
      </c>
      <c r="G28" s="175">
        <v>9660662131</v>
      </c>
      <c r="H28" s="175" t="s">
        <v>312</v>
      </c>
      <c r="I28" s="181">
        <v>44706</v>
      </c>
      <c r="J28" s="175" t="s">
        <v>134</v>
      </c>
      <c r="K28" s="127" t="s">
        <v>111</v>
      </c>
      <c r="L28" s="132" t="str">
        <f>IFERROR(_xlfn.IFNA(VLOOKUP($K28,[10]коммент!$B:$C,2,0),""),"")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8" s="175" t="s">
        <v>154</v>
      </c>
      <c r="N28" s="184" t="s">
        <v>114</v>
      </c>
      <c r="O28" s="151"/>
      <c r="P28" s="151"/>
      <c r="Q28" s="179"/>
      <c r="R28" s="179"/>
    </row>
    <row r="29" spans="1:18" s="180" customFormat="1" ht="135" customHeight="1" x14ac:dyDescent="0.25">
      <c r="A29" s="175">
        <v>27</v>
      </c>
      <c r="B29" s="134">
        <v>44707</v>
      </c>
      <c r="C29" s="181" t="s">
        <v>303</v>
      </c>
      <c r="D29" s="182" t="s">
        <v>31</v>
      </c>
      <c r="E29" s="182"/>
      <c r="F29" s="183" t="s">
        <v>313</v>
      </c>
      <c r="G29" s="175">
        <v>9096790302</v>
      </c>
      <c r="H29" s="175" t="s">
        <v>314</v>
      </c>
      <c r="I29" s="181">
        <v>44706</v>
      </c>
      <c r="J29" s="175" t="s">
        <v>180</v>
      </c>
      <c r="K29" s="127" t="s">
        <v>125</v>
      </c>
      <c r="L29" s="132" t="str">
        <f>IFERROR(_xlfn.IFNA(VLOOKUP($K29,[10]коммент!$B:$C,2,0),""),"")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9" s="175" t="s">
        <v>189</v>
      </c>
      <c r="N29" s="184" t="s">
        <v>190</v>
      </c>
      <c r="O29" s="151" t="s">
        <v>31</v>
      </c>
      <c r="P29" s="151"/>
      <c r="Q29" s="179"/>
      <c r="R29" s="179"/>
    </row>
    <row r="30" spans="1:18" s="180" customFormat="1" ht="135" customHeight="1" x14ac:dyDescent="0.25">
      <c r="A30" s="175">
        <v>28</v>
      </c>
      <c r="B30" s="181">
        <v>44707</v>
      </c>
      <c r="C30" s="127" t="s">
        <v>315</v>
      </c>
      <c r="D30" s="130" t="s">
        <v>31</v>
      </c>
      <c r="E30" s="130"/>
      <c r="F30" s="144" t="s">
        <v>318</v>
      </c>
      <c r="G30" s="127" t="s">
        <v>319</v>
      </c>
      <c r="H30" s="127" t="s">
        <v>320</v>
      </c>
      <c r="I30" s="134">
        <v>44706</v>
      </c>
      <c r="J30" s="127" t="s">
        <v>184</v>
      </c>
      <c r="K30" s="141" t="s">
        <v>125</v>
      </c>
      <c r="L30" s="142" t="str">
        <f>IFERROR(_xlfn.IFNA(VLOOKUP($K30,[11]коммент!$B:$C,2,0),""),"")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0" s="127" t="s">
        <v>189</v>
      </c>
      <c r="N30" s="151"/>
      <c r="O30" s="151"/>
      <c r="P30" s="151" t="s">
        <v>321</v>
      </c>
      <c r="Q30" s="143"/>
      <c r="R30" s="143"/>
    </row>
    <row r="31" spans="1:18" s="180" customFormat="1" ht="135" customHeight="1" x14ac:dyDescent="0.25">
      <c r="A31" s="175">
        <v>29</v>
      </c>
      <c r="B31" s="134">
        <v>44707</v>
      </c>
      <c r="C31" s="127" t="s">
        <v>433</v>
      </c>
      <c r="D31" s="130" t="s">
        <v>31</v>
      </c>
      <c r="E31" s="130"/>
      <c r="F31" s="144" t="s">
        <v>447</v>
      </c>
      <c r="G31" s="127">
        <v>89779422384</v>
      </c>
      <c r="H31" s="127" t="s">
        <v>185</v>
      </c>
      <c r="I31" s="134" t="s">
        <v>448</v>
      </c>
      <c r="J31" s="127" t="s">
        <v>180</v>
      </c>
      <c r="K31" s="127" t="s">
        <v>125</v>
      </c>
      <c r="L31" s="132" t="str">
        <f>IFERROR(_xlfn.IFNA(VLOOKUP($K31,[12]коммент!$B:$C,2,0),""),"")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1" s="127" t="s">
        <v>189</v>
      </c>
      <c r="N31" s="151" t="s">
        <v>183</v>
      </c>
      <c r="O31" s="151" t="s">
        <v>31</v>
      </c>
      <c r="P31" s="151"/>
      <c r="Q31" s="179"/>
      <c r="R31" s="179"/>
    </row>
    <row r="32" spans="1:18" s="180" customFormat="1" ht="135" customHeight="1" x14ac:dyDescent="0.25">
      <c r="A32" s="175">
        <v>30</v>
      </c>
      <c r="B32" s="181">
        <v>44707</v>
      </c>
      <c r="C32" s="127" t="s">
        <v>433</v>
      </c>
      <c r="D32" s="130" t="s">
        <v>31</v>
      </c>
      <c r="E32" s="130"/>
      <c r="F32" s="144" t="s">
        <v>449</v>
      </c>
      <c r="G32" s="127">
        <v>89163707316</v>
      </c>
      <c r="H32" s="127" t="s">
        <v>450</v>
      </c>
      <c r="I32" s="134">
        <v>44706</v>
      </c>
      <c r="J32" s="127" t="s">
        <v>180</v>
      </c>
      <c r="K32" s="127" t="s">
        <v>125</v>
      </c>
      <c r="L32" s="132" t="str">
        <f>IFERROR(_xlfn.IFNA(VLOOKUP($K32,[12]коммент!$B:$C,2,0),""),"")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2" s="127" t="s">
        <v>189</v>
      </c>
      <c r="N32" s="127" t="s">
        <v>183</v>
      </c>
      <c r="O32" s="151" t="s">
        <v>31</v>
      </c>
      <c r="P32" s="151"/>
      <c r="Q32" s="179"/>
      <c r="R32" s="179"/>
    </row>
    <row r="33" spans="1:18" s="180" customFormat="1" ht="135" customHeight="1" x14ac:dyDescent="0.25">
      <c r="A33" s="175">
        <v>31</v>
      </c>
      <c r="B33" s="181">
        <v>44707</v>
      </c>
      <c r="C33" s="141" t="s">
        <v>476</v>
      </c>
      <c r="D33" s="130" t="s">
        <v>31</v>
      </c>
      <c r="E33" s="130"/>
      <c r="F33" s="131" t="s">
        <v>488</v>
      </c>
      <c r="G33" s="127">
        <v>9175161005</v>
      </c>
      <c r="H33" s="127" t="s">
        <v>489</v>
      </c>
      <c r="I33" s="127"/>
      <c r="J33" s="127" t="s">
        <v>180</v>
      </c>
      <c r="K33" s="127" t="s">
        <v>125</v>
      </c>
      <c r="L33" s="132" t="s">
        <v>162</v>
      </c>
      <c r="M33" s="127" t="s">
        <v>189</v>
      </c>
      <c r="N33" s="151"/>
      <c r="O33" s="151"/>
      <c r="P33" s="151" t="s">
        <v>490</v>
      </c>
      <c r="Q33" s="179"/>
      <c r="R33" s="179"/>
    </row>
    <row r="34" spans="1:18" s="180" customFormat="1" ht="135" customHeight="1" x14ac:dyDescent="0.25">
      <c r="A34" s="175">
        <v>32</v>
      </c>
      <c r="B34" s="134">
        <v>44707</v>
      </c>
      <c r="C34" s="127" t="s">
        <v>491</v>
      </c>
      <c r="D34" s="130" t="s">
        <v>31</v>
      </c>
      <c r="E34" s="130"/>
      <c r="F34" s="131" t="s">
        <v>492</v>
      </c>
      <c r="G34" s="127" t="s">
        <v>493</v>
      </c>
      <c r="H34" s="127" t="s">
        <v>321</v>
      </c>
      <c r="I34" s="127"/>
      <c r="J34" s="127" t="s">
        <v>180</v>
      </c>
      <c r="K34" s="127" t="s">
        <v>125</v>
      </c>
      <c r="L34" s="132" t="s">
        <v>162</v>
      </c>
      <c r="M34" s="127" t="s">
        <v>189</v>
      </c>
      <c r="N34" s="127"/>
      <c r="O34" s="127"/>
      <c r="P34" s="127" t="s">
        <v>494</v>
      </c>
      <c r="Q34" s="179"/>
      <c r="R34" s="179"/>
    </row>
    <row r="35" spans="1:18" s="180" customFormat="1" ht="135" customHeight="1" x14ac:dyDescent="0.25">
      <c r="A35" s="175">
        <v>33</v>
      </c>
      <c r="B35" s="181">
        <v>44707</v>
      </c>
      <c r="C35" s="175" t="s">
        <v>680</v>
      </c>
      <c r="D35" s="182" t="s">
        <v>31</v>
      </c>
      <c r="E35" s="182"/>
      <c r="F35" s="144" t="s">
        <v>683</v>
      </c>
      <c r="G35" s="175">
        <v>4996141670</v>
      </c>
      <c r="H35" s="175" t="s">
        <v>321</v>
      </c>
      <c r="I35" s="181">
        <v>44706</v>
      </c>
      <c r="J35" s="175" t="s">
        <v>180</v>
      </c>
      <c r="K35" s="127" t="s">
        <v>125</v>
      </c>
      <c r="L35" s="132" t="s">
        <v>162</v>
      </c>
      <c r="M35" s="175" t="s">
        <v>189</v>
      </c>
      <c r="N35" s="184"/>
      <c r="O35" s="151"/>
      <c r="P35" s="151"/>
      <c r="Q35" s="179"/>
      <c r="R35" s="179"/>
    </row>
    <row r="36" spans="1:18" s="180" customFormat="1" ht="135" customHeight="1" x14ac:dyDescent="0.25">
      <c r="A36" s="175">
        <v>34</v>
      </c>
      <c r="B36" s="134">
        <v>44707</v>
      </c>
      <c r="C36" s="127" t="s">
        <v>880</v>
      </c>
      <c r="D36" s="182" t="s">
        <v>31</v>
      </c>
      <c r="E36" s="130"/>
      <c r="F36" s="133" t="s">
        <v>881</v>
      </c>
      <c r="G36" s="162">
        <v>9169055249</v>
      </c>
      <c r="H36" s="127" t="s">
        <v>882</v>
      </c>
      <c r="I36" s="134">
        <v>44706</v>
      </c>
      <c r="J36" s="153" t="s">
        <v>180</v>
      </c>
      <c r="K36" s="127" t="s">
        <v>125</v>
      </c>
      <c r="L36" s="132" t="s">
        <v>162</v>
      </c>
      <c r="M36" s="127" t="s">
        <v>189</v>
      </c>
      <c r="N36" s="151"/>
      <c r="O36" s="151"/>
      <c r="P36" s="151"/>
      <c r="Q36" s="179"/>
      <c r="R36" s="179"/>
    </row>
    <row r="37" spans="1:18" s="180" customFormat="1" ht="135" customHeight="1" x14ac:dyDescent="0.25">
      <c r="A37" s="175">
        <v>35</v>
      </c>
      <c r="B37" s="181">
        <v>44707</v>
      </c>
      <c r="C37" s="127" t="s">
        <v>880</v>
      </c>
      <c r="D37" s="182" t="s">
        <v>31</v>
      </c>
      <c r="E37" s="182"/>
      <c r="F37" s="144" t="s">
        <v>890</v>
      </c>
      <c r="G37" s="127">
        <v>9057832731</v>
      </c>
      <c r="H37" s="127" t="s">
        <v>891</v>
      </c>
      <c r="I37" s="134">
        <v>44706</v>
      </c>
      <c r="J37" s="153" t="s">
        <v>180</v>
      </c>
      <c r="K37" s="127" t="s">
        <v>125</v>
      </c>
      <c r="L37" s="132" t="s">
        <v>162</v>
      </c>
      <c r="M37" s="127" t="s">
        <v>189</v>
      </c>
      <c r="N37" s="184"/>
      <c r="O37" s="151"/>
      <c r="P37" s="151"/>
      <c r="Q37" s="179"/>
      <c r="R37" s="179"/>
    </row>
    <row r="38" spans="1:18" s="180" customFormat="1" ht="135" customHeight="1" x14ac:dyDescent="0.25">
      <c r="A38" s="175">
        <v>36</v>
      </c>
      <c r="B38" s="181">
        <v>44707</v>
      </c>
      <c r="C38" s="127" t="s">
        <v>880</v>
      </c>
      <c r="D38" s="135" t="s">
        <v>31</v>
      </c>
      <c r="E38" s="135"/>
      <c r="F38" s="164" t="s">
        <v>892</v>
      </c>
      <c r="G38" s="164" t="s">
        <v>893</v>
      </c>
      <c r="H38" s="137" t="s">
        <v>894</v>
      </c>
      <c r="I38" s="134">
        <v>44706</v>
      </c>
      <c r="J38" s="137" t="s">
        <v>134</v>
      </c>
      <c r="K38" s="127" t="s">
        <v>125</v>
      </c>
      <c r="L38" s="132" t="s">
        <v>162</v>
      </c>
      <c r="M38" s="127" t="s">
        <v>189</v>
      </c>
      <c r="N38" s="151"/>
      <c r="O38" s="151"/>
      <c r="P38" s="151"/>
      <c r="Q38" s="179"/>
      <c r="R38" s="179"/>
    </row>
    <row r="39" spans="1:18" s="180" customFormat="1" ht="135" customHeight="1" x14ac:dyDescent="0.25">
      <c r="A39" s="175">
        <v>37</v>
      </c>
      <c r="B39" s="134">
        <v>44707</v>
      </c>
      <c r="C39" s="127" t="s">
        <v>944</v>
      </c>
      <c r="D39" s="130" t="s">
        <v>31</v>
      </c>
      <c r="E39" s="130"/>
      <c r="F39" s="144" t="s">
        <v>951</v>
      </c>
      <c r="G39" s="127" t="s">
        <v>952</v>
      </c>
      <c r="H39" s="127" t="s">
        <v>953</v>
      </c>
      <c r="I39" s="134">
        <v>44706</v>
      </c>
      <c r="J39" s="175" t="s">
        <v>180</v>
      </c>
      <c r="K39" s="127" t="s">
        <v>36</v>
      </c>
      <c r="L39" s="132" t="str">
        <f>IFERROR(_xlfn.IFNA(VLOOKUP($K39,[13]коммент!$B:$C,2,0),""),"")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39" s="175"/>
      <c r="N39" s="184" t="s">
        <v>114</v>
      </c>
      <c r="O39" s="151"/>
      <c r="P39" s="151" t="s">
        <v>954</v>
      </c>
      <c r="Q39" s="179"/>
      <c r="R39" s="179"/>
    </row>
    <row r="40" spans="1:18" s="180" customFormat="1" ht="135" customHeight="1" x14ac:dyDescent="0.25">
      <c r="A40" s="175">
        <v>38</v>
      </c>
      <c r="B40" s="181">
        <v>44707</v>
      </c>
      <c r="C40" s="127" t="s">
        <v>944</v>
      </c>
      <c r="D40" s="130" t="s">
        <v>31</v>
      </c>
      <c r="E40" s="130"/>
      <c r="F40" s="144" t="s">
        <v>955</v>
      </c>
      <c r="G40" s="127" t="s">
        <v>956</v>
      </c>
      <c r="H40" s="127" t="s">
        <v>431</v>
      </c>
      <c r="I40" s="134">
        <v>44701</v>
      </c>
      <c r="J40" s="175" t="s">
        <v>134</v>
      </c>
      <c r="K40" s="127" t="s">
        <v>125</v>
      </c>
      <c r="L40" s="132" t="str">
        <f>IFERROR(_xlfn.IFNA(VLOOKUP($K40,[13]коммент!$B:$C,2,0),""),"")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0" s="175" t="s">
        <v>128</v>
      </c>
      <c r="N40" s="184" t="s">
        <v>114</v>
      </c>
      <c r="O40" s="151"/>
      <c r="P40" s="151"/>
      <c r="Q40" s="179"/>
      <c r="R40" s="179"/>
    </row>
    <row r="41" spans="1:18" s="180" customFormat="1" ht="135" customHeight="1" x14ac:dyDescent="0.25">
      <c r="A41" s="175">
        <v>39</v>
      </c>
      <c r="B41" s="181">
        <v>44707</v>
      </c>
      <c r="C41" s="127" t="s">
        <v>1109</v>
      </c>
      <c r="D41" s="130" t="s">
        <v>31</v>
      </c>
      <c r="E41" s="130"/>
      <c r="F41" s="131" t="s">
        <v>1115</v>
      </c>
      <c r="G41" s="127" t="s">
        <v>1116</v>
      </c>
      <c r="H41" s="127"/>
      <c r="I41" s="134">
        <v>44686</v>
      </c>
      <c r="J41" s="127" t="s">
        <v>134</v>
      </c>
      <c r="K41" s="127" t="s">
        <v>125</v>
      </c>
      <c r="L41" s="132" t="s">
        <v>162</v>
      </c>
      <c r="M41" s="127" t="s">
        <v>126</v>
      </c>
      <c r="N41" s="151"/>
      <c r="O41" s="151"/>
      <c r="P41" s="151"/>
      <c r="Q41" s="179"/>
      <c r="R41" s="179"/>
    </row>
    <row r="42" spans="1:18" s="180" customFormat="1" ht="135" customHeight="1" x14ac:dyDescent="0.25">
      <c r="A42" s="175">
        <v>40</v>
      </c>
      <c r="B42" s="134">
        <v>44707</v>
      </c>
      <c r="C42" s="127" t="s">
        <v>1166</v>
      </c>
      <c r="D42" s="130" t="s">
        <v>31</v>
      </c>
      <c r="E42" s="130"/>
      <c r="F42" s="144" t="s">
        <v>1176</v>
      </c>
      <c r="G42" s="151">
        <v>89859518347</v>
      </c>
      <c r="H42" s="127" t="s">
        <v>1177</v>
      </c>
      <c r="I42" s="134">
        <v>44704</v>
      </c>
      <c r="J42" s="127" t="s">
        <v>180</v>
      </c>
      <c r="K42" s="127" t="s">
        <v>125</v>
      </c>
      <c r="L42" s="132" t="str">
        <f>IFERROR(_xlfn.IFNA(VLOOKUP($K42,[7]коммент!$B:$C,2,0),""),"")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2" s="127" t="s">
        <v>128</v>
      </c>
      <c r="N42" s="127"/>
      <c r="O42" s="127"/>
      <c r="P42" s="127"/>
      <c r="Q42" s="143"/>
      <c r="R42" s="143"/>
    </row>
    <row r="43" spans="1:18" s="180" customFormat="1" ht="135" customHeight="1" x14ac:dyDescent="0.25">
      <c r="A43" s="175">
        <v>41</v>
      </c>
      <c r="B43" s="181">
        <v>44707</v>
      </c>
      <c r="C43" s="127" t="s">
        <v>1178</v>
      </c>
      <c r="D43" s="130" t="s">
        <v>31</v>
      </c>
      <c r="E43" s="130"/>
      <c r="F43" s="157" t="s">
        <v>1179</v>
      </c>
      <c r="G43" s="137" t="s">
        <v>1180</v>
      </c>
      <c r="H43" s="127" t="s">
        <v>236</v>
      </c>
      <c r="I43" s="134">
        <v>44704</v>
      </c>
      <c r="J43" s="127" t="s">
        <v>180</v>
      </c>
      <c r="K43" s="127" t="s">
        <v>1</v>
      </c>
      <c r="L43" s="132" t="str">
        <f>IFERROR(_xlfn.IFNA(VLOOKUP($K43,[14]коммент!$B:$C,2,0),""),"")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43" s="127" t="s">
        <v>133</v>
      </c>
      <c r="N43" s="127"/>
      <c r="O43" s="127"/>
      <c r="P43" s="127"/>
      <c r="Q43" s="143"/>
      <c r="R43" s="143"/>
    </row>
    <row r="44" spans="1:18" s="180" customFormat="1" ht="135" customHeight="1" x14ac:dyDescent="0.25">
      <c r="A44" s="175">
        <v>42</v>
      </c>
      <c r="B44" s="181">
        <v>44707</v>
      </c>
      <c r="C44" s="127" t="s">
        <v>1178</v>
      </c>
      <c r="D44" s="130" t="s">
        <v>31</v>
      </c>
      <c r="E44" s="130"/>
      <c r="F44" s="144" t="s">
        <v>1183</v>
      </c>
      <c r="G44" s="127" t="s">
        <v>1184</v>
      </c>
      <c r="H44" s="127" t="s">
        <v>1185</v>
      </c>
      <c r="I44" s="134">
        <v>44706</v>
      </c>
      <c r="J44" s="127" t="s">
        <v>180</v>
      </c>
      <c r="K44" s="127" t="s">
        <v>1</v>
      </c>
      <c r="L44" s="132" t="str">
        <f>IFERROR(_xlfn.IFNA(VLOOKUP($K44,[14]коммент!$B:$C,2,0),""),"")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44" s="127" t="s">
        <v>152</v>
      </c>
      <c r="N44" s="127"/>
      <c r="O44" s="127"/>
      <c r="P44" s="127" t="s">
        <v>1186</v>
      </c>
      <c r="Q44" s="143"/>
      <c r="R44" s="143"/>
    </row>
    <row r="45" spans="1:18" s="180" customFormat="1" ht="135" customHeight="1" x14ac:dyDescent="0.25">
      <c r="A45" s="175">
        <v>43</v>
      </c>
      <c r="B45" s="134">
        <v>44707</v>
      </c>
      <c r="C45" s="127" t="s">
        <v>1178</v>
      </c>
      <c r="D45" s="130" t="s">
        <v>31</v>
      </c>
      <c r="E45" s="130"/>
      <c r="F45" s="144" t="s">
        <v>1187</v>
      </c>
      <c r="G45" s="127" t="s">
        <v>1188</v>
      </c>
      <c r="H45" s="127" t="s">
        <v>1189</v>
      </c>
      <c r="I45" s="134">
        <v>44704</v>
      </c>
      <c r="J45" s="127" t="s">
        <v>180</v>
      </c>
      <c r="K45" s="127" t="s">
        <v>125</v>
      </c>
      <c r="L45" s="132" t="str">
        <f>IFERROR(_xlfn.IFNA(VLOOKUP($K45,[14]коммент!$B:$C,2,0),""),"")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5" s="127" t="s">
        <v>128</v>
      </c>
      <c r="N45" s="127"/>
      <c r="O45" s="127"/>
      <c r="P45" s="127"/>
      <c r="Q45" s="143"/>
      <c r="R45" s="143"/>
    </row>
    <row r="46" spans="1:18" s="180" customFormat="1" ht="135" customHeight="1" x14ac:dyDescent="0.25">
      <c r="A46" s="175">
        <v>44</v>
      </c>
      <c r="B46" s="181">
        <v>44707</v>
      </c>
      <c r="C46" s="127" t="s">
        <v>1178</v>
      </c>
      <c r="D46" s="130" t="s">
        <v>31</v>
      </c>
      <c r="E46" s="130"/>
      <c r="F46" s="144" t="s">
        <v>1200</v>
      </c>
      <c r="G46" s="127" t="s">
        <v>1201</v>
      </c>
      <c r="H46" s="127" t="s">
        <v>1202</v>
      </c>
      <c r="I46" s="127" t="s">
        <v>1203</v>
      </c>
      <c r="J46" s="127" t="s">
        <v>180</v>
      </c>
      <c r="K46" s="127" t="s">
        <v>125</v>
      </c>
      <c r="L46" s="132" t="str">
        <f>IFERROR(_xlfn.IFNA(VLOOKUP($K46,[14]коммент!$B:$C,2,0),""),"")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6" s="127" t="s">
        <v>189</v>
      </c>
      <c r="N46" s="127"/>
      <c r="O46" s="127"/>
      <c r="P46" s="127"/>
      <c r="Q46" s="143"/>
      <c r="R46" s="143"/>
    </row>
    <row r="47" spans="1:18" s="180" customFormat="1" ht="135" customHeight="1" x14ac:dyDescent="0.25">
      <c r="A47" s="175">
        <v>45</v>
      </c>
      <c r="B47" s="181">
        <v>44707</v>
      </c>
      <c r="C47" s="127" t="s">
        <v>1178</v>
      </c>
      <c r="D47" s="130" t="s">
        <v>31</v>
      </c>
      <c r="E47" s="130"/>
      <c r="F47" s="157" t="s">
        <v>1204</v>
      </c>
      <c r="G47" s="137" t="s">
        <v>1205</v>
      </c>
      <c r="H47" s="127" t="s">
        <v>1202</v>
      </c>
      <c r="I47" s="134">
        <v>44706</v>
      </c>
      <c r="J47" s="127" t="s">
        <v>180</v>
      </c>
      <c r="K47" s="127" t="s">
        <v>125</v>
      </c>
      <c r="L47" s="132" t="str">
        <f>IFERROR(_xlfn.IFNA(VLOOKUP($K47,[14]коммент!$B:$C,2,0),""),"")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7" s="127" t="s">
        <v>189</v>
      </c>
      <c r="N47" s="151"/>
      <c r="O47" s="151"/>
      <c r="P47" s="151"/>
      <c r="Q47" s="143"/>
      <c r="R47" s="143"/>
    </row>
    <row r="48" spans="1:18" s="180" customFormat="1" ht="135" customHeight="1" x14ac:dyDescent="0.25">
      <c r="A48" s="175">
        <v>46</v>
      </c>
      <c r="B48" s="134">
        <v>44707</v>
      </c>
      <c r="C48" s="127" t="s">
        <v>1178</v>
      </c>
      <c r="D48" s="130" t="s">
        <v>31</v>
      </c>
      <c r="E48" s="130"/>
      <c r="F48" s="144" t="s">
        <v>1208</v>
      </c>
      <c r="G48" s="127" t="s">
        <v>1209</v>
      </c>
      <c r="H48" s="127" t="s">
        <v>1202</v>
      </c>
      <c r="I48" s="127" t="s">
        <v>1210</v>
      </c>
      <c r="J48" s="127" t="s">
        <v>180</v>
      </c>
      <c r="K48" s="127" t="s">
        <v>125</v>
      </c>
      <c r="L48" s="132" t="str">
        <f>IFERROR(_xlfn.IFNA(VLOOKUP($K48,[14]коммент!$B:$C,2,0),""),"")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8" s="127" t="s">
        <v>189</v>
      </c>
      <c r="N48" s="151"/>
      <c r="O48" s="151"/>
      <c r="P48" s="151"/>
      <c r="Q48" s="143"/>
      <c r="R48" s="143"/>
    </row>
    <row r="49" spans="1:18" s="180" customFormat="1" ht="135" customHeight="1" x14ac:dyDescent="0.25">
      <c r="A49" s="175">
        <v>47</v>
      </c>
      <c r="B49" s="181">
        <v>44707</v>
      </c>
      <c r="C49" s="127" t="s">
        <v>1240</v>
      </c>
      <c r="D49" s="130" t="s">
        <v>31</v>
      </c>
      <c r="E49" s="130"/>
      <c r="F49" s="144" t="s">
        <v>1259</v>
      </c>
      <c r="G49" s="127">
        <v>9231688785</v>
      </c>
      <c r="H49" s="127" t="s">
        <v>1260</v>
      </c>
      <c r="I49" s="134">
        <v>44679</v>
      </c>
      <c r="J49" s="127" t="s">
        <v>180</v>
      </c>
      <c r="K49" s="127" t="s">
        <v>111</v>
      </c>
      <c r="L49" s="132" t="str">
        <f>IFERROR(_xlfn.IFNA(VLOOKUP($K49,[15]коммент!$B:$C,2,0),""),"")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9" s="127" t="s">
        <v>133</v>
      </c>
      <c r="N49" s="151"/>
      <c r="O49" s="151"/>
      <c r="P49" s="151" t="s">
        <v>1261</v>
      </c>
      <c r="Q49" s="143"/>
      <c r="R49" s="143"/>
    </row>
    <row r="50" spans="1:18" s="180" customFormat="1" ht="135" customHeight="1" x14ac:dyDescent="0.25">
      <c r="A50" s="175">
        <v>48</v>
      </c>
      <c r="B50" s="181">
        <v>44707</v>
      </c>
      <c r="C50" s="127" t="s">
        <v>1270</v>
      </c>
      <c r="D50" s="130" t="s">
        <v>31</v>
      </c>
      <c r="E50" s="130"/>
      <c r="F50" s="131" t="s">
        <v>1307</v>
      </c>
      <c r="G50" s="127" t="s">
        <v>1308</v>
      </c>
      <c r="H50" s="127" t="s">
        <v>1309</v>
      </c>
      <c r="I50" s="134">
        <v>44706</v>
      </c>
      <c r="J50" s="127" t="s">
        <v>180</v>
      </c>
      <c r="K50" s="127" t="s">
        <v>125</v>
      </c>
      <c r="L50" s="132" t="str">
        <f>IFERROR(_xlfn.IFNA(VLOOKUP($K50,[16]коммент!$B:$C,2,0),""),"")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0" s="127" t="s">
        <v>189</v>
      </c>
      <c r="N50" s="127"/>
      <c r="O50" s="127"/>
      <c r="P50" s="127"/>
      <c r="Q50" s="179"/>
      <c r="R50" s="179"/>
    </row>
    <row r="51" spans="1:18" s="180" customFormat="1" ht="135" customHeight="1" x14ac:dyDescent="0.25">
      <c r="A51" s="175">
        <v>49</v>
      </c>
      <c r="B51" s="134">
        <v>44707</v>
      </c>
      <c r="C51" s="127" t="s">
        <v>1387</v>
      </c>
      <c r="D51" s="130" t="s">
        <v>31</v>
      </c>
      <c r="E51" s="130"/>
      <c r="F51" s="144" t="s">
        <v>1388</v>
      </c>
      <c r="G51" s="127">
        <v>9108163041</v>
      </c>
      <c r="H51" s="127" t="s">
        <v>1389</v>
      </c>
      <c r="I51" s="134">
        <v>44704</v>
      </c>
      <c r="J51" s="127" t="s">
        <v>180</v>
      </c>
      <c r="K51" s="127" t="s">
        <v>111</v>
      </c>
      <c r="L51" s="132" t="s">
        <v>165</v>
      </c>
      <c r="M51" s="127" t="s">
        <v>133</v>
      </c>
      <c r="N51" s="151" t="s">
        <v>183</v>
      </c>
      <c r="O51" s="151" t="s">
        <v>31</v>
      </c>
      <c r="P51" s="151" t="s">
        <v>1390</v>
      </c>
      <c r="Q51" s="143"/>
      <c r="R51" s="143"/>
    </row>
    <row r="52" spans="1:18" s="180" customFormat="1" ht="135" customHeight="1" x14ac:dyDescent="0.25">
      <c r="A52" s="175">
        <v>50</v>
      </c>
      <c r="B52" s="181">
        <v>44707</v>
      </c>
      <c r="C52" s="127" t="s">
        <v>1387</v>
      </c>
      <c r="D52" s="130" t="s">
        <v>31</v>
      </c>
      <c r="E52" s="130"/>
      <c r="F52" s="144" t="s">
        <v>1391</v>
      </c>
      <c r="G52" s="127" t="s">
        <v>1392</v>
      </c>
      <c r="H52" s="127"/>
      <c r="I52" s="134">
        <v>44692</v>
      </c>
      <c r="J52" s="127" t="s">
        <v>180</v>
      </c>
      <c r="K52" s="127" t="s">
        <v>125</v>
      </c>
      <c r="L52" s="132" t="s">
        <v>162</v>
      </c>
      <c r="M52" s="127" t="s">
        <v>188</v>
      </c>
      <c r="N52" s="127" t="s">
        <v>114</v>
      </c>
      <c r="O52" s="127"/>
      <c r="P52" s="127" t="s">
        <v>1394</v>
      </c>
      <c r="Q52" s="143"/>
      <c r="R52" s="143"/>
    </row>
    <row r="53" spans="1:18" s="180" customFormat="1" ht="135" customHeight="1" x14ac:dyDescent="0.25">
      <c r="A53" s="175">
        <v>51</v>
      </c>
      <c r="B53" s="181">
        <v>44707</v>
      </c>
      <c r="C53" s="175" t="s">
        <v>215</v>
      </c>
      <c r="D53" s="182" t="s">
        <v>37</v>
      </c>
      <c r="E53" s="182"/>
      <c r="F53" s="183" t="s">
        <v>222</v>
      </c>
      <c r="G53" s="175">
        <v>89169526124</v>
      </c>
      <c r="H53" s="127" t="s">
        <v>154</v>
      </c>
      <c r="I53" s="181">
        <v>44680</v>
      </c>
      <c r="J53" s="175" t="s">
        <v>134</v>
      </c>
      <c r="K53" s="145" t="s">
        <v>125</v>
      </c>
      <c r="L53" s="132" t="str">
        <f>IFERROR(_xlfn.IFNA(VLOOKUP($K53,[1]коммент!$B:$C,2,0),""),"")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3" s="175" t="s">
        <v>126</v>
      </c>
      <c r="N53" s="184"/>
      <c r="O53" s="151"/>
      <c r="P53" s="151"/>
      <c r="Q53" s="179"/>
      <c r="R53" s="179"/>
    </row>
    <row r="54" spans="1:18" s="180" customFormat="1" ht="135" customHeight="1" x14ac:dyDescent="0.25">
      <c r="A54" s="175">
        <v>52</v>
      </c>
      <c r="B54" s="134">
        <v>44707</v>
      </c>
      <c r="C54" s="175" t="s">
        <v>239</v>
      </c>
      <c r="D54" s="182" t="s">
        <v>37</v>
      </c>
      <c r="E54" s="182"/>
      <c r="F54" s="183" t="s">
        <v>263</v>
      </c>
      <c r="G54" s="175">
        <v>9646361529</v>
      </c>
      <c r="H54" s="175" t="s">
        <v>264</v>
      </c>
      <c r="I54" s="181">
        <v>44706</v>
      </c>
      <c r="J54" s="175" t="s">
        <v>134</v>
      </c>
      <c r="K54" s="127" t="s">
        <v>111</v>
      </c>
      <c r="L54" s="132" t="s">
        <v>165</v>
      </c>
      <c r="M54" s="175" t="s">
        <v>154</v>
      </c>
      <c r="N54" s="175" t="s">
        <v>114</v>
      </c>
      <c r="O54" s="127"/>
      <c r="P54" s="127"/>
      <c r="Q54" s="179"/>
      <c r="R54" s="179"/>
    </row>
    <row r="55" spans="1:18" s="180" customFormat="1" ht="135" customHeight="1" x14ac:dyDescent="0.25">
      <c r="A55" s="175">
        <v>53</v>
      </c>
      <c r="B55" s="181">
        <v>44707</v>
      </c>
      <c r="C55" s="127" t="s">
        <v>284</v>
      </c>
      <c r="D55" s="182" t="s">
        <v>37</v>
      </c>
      <c r="E55" s="182"/>
      <c r="F55" s="140" t="s">
        <v>290</v>
      </c>
      <c r="G55" s="175">
        <v>89636592235</v>
      </c>
      <c r="H55" s="175" t="s">
        <v>291</v>
      </c>
      <c r="I55" s="181">
        <v>44692</v>
      </c>
      <c r="J55" s="175" t="s">
        <v>179</v>
      </c>
      <c r="K55" s="127" t="s">
        <v>122</v>
      </c>
      <c r="L55" s="132" t="str">
        <f>IFERROR(_xlfn.IFNA(VLOOKUP($K55,[17]коммент!$B:$C,2,0),""),"")</f>
        <v>По данным протокола осмотра врача-онколога (см. столбцы H, I) диагноз "С" - подтвержден. В канцер-регистре нет данных о пациенте.</v>
      </c>
      <c r="M55" s="175"/>
      <c r="N55" s="175"/>
      <c r="O55" s="127"/>
      <c r="P55" s="127"/>
      <c r="Q55" s="179"/>
      <c r="R55" s="179"/>
    </row>
    <row r="56" spans="1:18" s="180" customFormat="1" ht="135" customHeight="1" x14ac:dyDescent="0.25">
      <c r="A56" s="175">
        <v>54</v>
      </c>
      <c r="B56" s="134">
        <v>44707</v>
      </c>
      <c r="C56" s="127" t="s">
        <v>284</v>
      </c>
      <c r="D56" s="130" t="s">
        <v>37</v>
      </c>
      <c r="E56" s="130"/>
      <c r="F56" s="133" t="s">
        <v>293</v>
      </c>
      <c r="G56" s="127">
        <v>89055971312</v>
      </c>
      <c r="H56" s="127" t="s">
        <v>292</v>
      </c>
      <c r="I56" s="134">
        <v>44699</v>
      </c>
      <c r="J56" s="127" t="s">
        <v>180</v>
      </c>
      <c r="K56" s="127" t="s">
        <v>111</v>
      </c>
      <c r="L56" s="132" t="str">
        <f>IFERROR(_xlfn.IFNA(VLOOKUP($K56,[18]коммент!$B:$C,2,0),""),"")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6" s="127" t="s">
        <v>133</v>
      </c>
      <c r="N56" s="151" t="s">
        <v>114</v>
      </c>
      <c r="O56" s="151"/>
      <c r="P56" s="151"/>
      <c r="Q56" s="179"/>
      <c r="R56" s="179"/>
    </row>
    <row r="57" spans="1:18" s="180" customFormat="1" ht="135" customHeight="1" x14ac:dyDescent="0.25">
      <c r="A57" s="175">
        <v>55</v>
      </c>
      <c r="B57" s="181">
        <v>44707</v>
      </c>
      <c r="C57" s="127" t="s">
        <v>284</v>
      </c>
      <c r="D57" s="182" t="s">
        <v>37</v>
      </c>
      <c r="E57" s="182"/>
      <c r="F57" s="191" t="s">
        <v>294</v>
      </c>
      <c r="G57" s="175">
        <v>89104406691</v>
      </c>
      <c r="H57" s="175" t="s">
        <v>236</v>
      </c>
      <c r="I57" s="181">
        <v>44706</v>
      </c>
      <c r="J57" s="175" t="s">
        <v>180</v>
      </c>
      <c r="K57" s="127" t="s">
        <v>111</v>
      </c>
      <c r="L57" s="132" t="str">
        <f>IFERROR(_xlfn.IFNA(VLOOKUP($K57,[17]коммент!$B:$C,2,0),""),"")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7" s="175" t="s">
        <v>133</v>
      </c>
      <c r="N57" s="184" t="s">
        <v>114</v>
      </c>
      <c r="O57" s="151"/>
      <c r="P57" s="151"/>
      <c r="Q57" s="179"/>
      <c r="R57" s="179"/>
    </row>
    <row r="58" spans="1:18" s="180" customFormat="1" ht="135" customHeight="1" x14ac:dyDescent="0.25">
      <c r="A58" s="175">
        <v>56</v>
      </c>
      <c r="B58" s="181">
        <v>44707</v>
      </c>
      <c r="C58" s="127" t="s">
        <v>329</v>
      </c>
      <c r="D58" s="130" t="s">
        <v>37</v>
      </c>
      <c r="E58" s="130"/>
      <c r="F58" s="131" t="s">
        <v>338</v>
      </c>
      <c r="G58" s="131" t="s">
        <v>339</v>
      </c>
      <c r="H58" s="127" t="s">
        <v>340</v>
      </c>
      <c r="I58" s="134">
        <v>44701</v>
      </c>
      <c r="J58" s="145" t="s">
        <v>134</v>
      </c>
      <c r="K58" s="145" t="s">
        <v>125</v>
      </c>
      <c r="L58" s="146" t="str">
        <f>IFERROR(_xlfn.IFNA(VLOOKUP($K58,[19]коммент!$B:$C,2,0),""),"")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8" s="127" t="s">
        <v>188</v>
      </c>
      <c r="N58" s="151"/>
      <c r="O58" s="151"/>
      <c r="P58" s="151"/>
      <c r="Q58" s="147"/>
      <c r="R58" s="143"/>
    </row>
    <row r="59" spans="1:18" s="180" customFormat="1" ht="135" customHeight="1" x14ac:dyDescent="0.25">
      <c r="A59" s="175">
        <v>57</v>
      </c>
      <c r="B59" s="134">
        <v>44707</v>
      </c>
      <c r="C59" s="127" t="s">
        <v>329</v>
      </c>
      <c r="D59" s="130" t="s">
        <v>37</v>
      </c>
      <c r="E59" s="130"/>
      <c r="F59" s="133" t="s">
        <v>341</v>
      </c>
      <c r="G59" s="131">
        <v>9261859259</v>
      </c>
      <c r="H59" s="127" t="s">
        <v>342</v>
      </c>
      <c r="I59" s="134">
        <v>44701</v>
      </c>
      <c r="J59" s="145" t="s">
        <v>179</v>
      </c>
      <c r="K59" s="145" t="s">
        <v>125</v>
      </c>
      <c r="L59" s="146" t="str">
        <f>IFERROR(_xlfn.IFNA(VLOOKUP($K59,[19]коммент!$B:$C,2,0),""),"")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9" s="127" t="s">
        <v>188</v>
      </c>
      <c r="N59" s="184"/>
      <c r="O59" s="151"/>
      <c r="P59" s="151"/>
      <c r="Q59" s="179"/>
      <c r="R59" s="179"/>
    </row>
    <row r="60" spans="1:18" s="180" customFormat="1" ht="135" customHeight="1" x14ac:dyDescent="0.25">
      <c r="A60" s="175">
        <v>58</v>
      </c>
      <c r="B60" s="181">
        <v>44707</v>
      </c>
      <c r="C60" s="127" t="s">
        <v>329</v>
      </c>
      <c r="D60" s="130" t="s">
        <v>37</v>
      </c>
      <c r="E60" s="130"/>
      <c r="F60" s="133" t="s">
        <v>343</v>
      </c>
      <c r="G60" s="131" t="s">
        <v>344</v>
      </c>
      <c r="H60" s="127"/>
      <c r="I60" s="127"/>
      <c r="J60" s="148" t="s">
        <v>180</v>
      </c>
      <c r="K60" s="148" t="s">
        <v>125</v>
      </c>
      <c r="L60" s="149" t="s">
        <v>162</v>
      </c>
      <c r="M60" s="127" t="s">
        <v>126</v>
      </c>
      <c r="N60" s="151"/>
      <c r="O60" s="151"/>
      <c r="P60" s="199" t="s">
        <v>345</v>
      </c>
      <c r="Q60" s="179"/>
      <c r="R60" s="179"/>
    </row>
    <row r="61" spans="1:18" s="180" customFormat="1" ht="135" customHeight="1" x14ac:dyDescent="0.25">
      <c r="A61" s="175">
        <v>59</v>
      </c>
      <c r="B61" s="181">
        <v>44707</v>
      </c>
      <c r="C61" s="127" t="s">
        <v>400</v>
      </c>
      <c r="D61" s="130" t="s">
        <v>37</v>
      </c>
      <c r="E61" s="130"/>
      <c r="F61" s="173" t="s">
        <v>401</v>
      </c>
      <c r="G61" s="148" t="s">
        <v>402</v>
      </c>
      <c r="H61" s="148" t="s">
        <v>403</v>
      </c>
      <c r="I61" s="172">
        <v>44704</v>
      </c>
      <c r="J61" s="148" t="s">
        <v>179</v>
      </c>
      <c r="K61" s="148" t="s">
        <v>113</v>
      </c>
      <c r="L61" s="132" t="str">
        <f>IFERROR(_xlfn.IFNA(VLOOKUP($K61,[20]коммент!$B:$C,2,0),""),"")</f>
        <v>Формат уведомления. С целью проведения внутреннего контроля качества.</v>
      </c>
      <c r="M61" s="127"/>
      <c r="N61" s="151"/>
      <c r="O61" s="151"/>
      <c r="P61" s="151" t="s">
        <v>404</v>
      </c>
      <c r="Q61" s="179"/>
      <c r="R61" s="179"/>
    </row>
    <row r="62" spans="1:18" s="180" customFormat="1" ht="135" customHeight="1" x14ac:dyDescent="0.25">
      <c r="A62" s="175">
        <v>60</v>
      </c>
      <c r="B62" s="134">
        <v>44707</v>
      </c>
      <c r="C62" s="127" t="s">
        <v>428</v>
      </c>
      <c r="D62" s="130" t="s">
        <v>37</v>
      </c>
      <c r="E62" s="130"/>
      <c r="F62" s="144" t="s">
        <v>430</v>
      </c>
      <c r="G62" s="127">
        <v>9163919289</v>
      </c>
      <c r="H62" s="127" t="s">
        <v>431</v>
      </c>
      <c r="I62" s="134">
        <v>44686</v>
      </c>
      <c r="J62" s="127" t="s">
        <v>180</v>
      </c>
      <c r="K62" s="127" t="s">
        <v>1</v>
      </c>
      <c r="L62" s="132" t="str">
        <f>IFERROR(_xlfn.IFNA(VLOOKUP($K62,[5]коммент!$B:$C,2,0),""),"")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62" s="175" t="s">
        <v>133</v>
      </c>
      <c r="N62" s="184"/>
      <c r="O62" s="151"/>
      <c r="P62" s="151" t="s">
        <v>432</v>
      </c>
      <c r="Q62" s="179"/>
      <c r="R62" s="179"/>
    </row>
    <row r="63" spans="1:18" s="180" customFormat="1" ht="135" customHeight="1" x14ac:dyDescent="0.25">
      <c r="A63" s="175">
        <v>61</v>
      </c>
      <c r="B63" s="181">
        <v>44707</v>
      </c>
      <c r="C63" s="127" t="s">
        <v>455</v>
      </c>
      <c r="D63" s="130" t="s">
        <v>37</v>
      </c>
      <c r="E63" s="130"/>
      <c r="F63" s="131" t="s">
        <v>459</v>
      </c>
      <c r="G63" s="127">
        <v>9856449219</v>
      </c>
      <c r="H63" s="127" t="s">
        <v>292</v>
      </c>
      <c r="I63" s="134">
        <v>44704</v>
      </c>
      <c r="J63" s="127" t="s">
        <v>134</v>
      </c>
      <c r="K63" s="127" t="s">
        <v>36</v>
      </c>
      <c r="L63" s="132" t="s">
        <v>157</v>
      </c>
      <c r="M63" s="127"/>
      <c r="N63" s="151"/>
      <c r="O63" s="151"/>
      <c r="P63" s="151" t="s">
        <v>457</v>
      </c>
      <c r="Q63" s="179"/>
      <c r="R63" s="179"/>
    </row>
    <row r="64" spans="1:18" s="180" customFormat="1" ht="135" customHeight="1" x14ac:dyDescent="0.25">
      <c r="A64" s="175">
        <v>62</v>
      </c>
      <c r="B64" s="181">
        <v>44707</v>
      </c>
      <c r="C64" s="127" t="s">
        <v>455</v>
      </c>
      <c r="D64" s="130" t="s">
        <v>37</v>
      </c>
      <c r="E64" s="130"/>
      <c r="F64" s="131" t="s">
        <v>460</v>
      </c>
      <c r="G64" s="127">
        <v>9173254715</v>
      </c>
      <c r="H64" s="127" t="s">
        <v>461</v>
      </c>
      <c r="I64" s="134">
        <v>44702</v>
      </c>
      <c r="J64" s="127" t="s">
        <v>180</v>
      </c>
      <c r="K64" s="127" t="s">
        <v>36</v>
      </c>
      <c r="L64" s="132" t="s">
        <v>157</v>
      </c>
      <c r="M64" s="127"/>
      <c r="N64" s="151"/>
      <c r="O64" s="151"/>
      <c r="P64" s="151" t="s">
        <v>462</v>
      </c>
      <c r="Q64" s="179"/>
      <c r="R64" s="179"/>
    </row>
    <row r="65" spans="1:18" s="180" customFormat="1" ht="135" customHeight="1" x14ac:dyDescent="0.25">
      <c r="A65" s="175">
        <v>63</v>
      </c>
      <c r="B65" s="181">
        <v>44707</v>
      </c>
      <c r="C65" s="127" t="s">
        <v>455</v>
      </c>
      <c r="D65" s="130" t="s">
        <v>37</v>
      </c>
      <c r="E65" s="130"/>
      <c r="F65" s="131" t="s">
        <v>468</v>
      </c>
      <c r="G65" s="127">
        <v>9262453956</v>
      </c>
      <c r="H65" s="127" t="s">
        <v>469</v>
      </c>
      <c r="I65" s="134">
        <v>44707</v>
      </c>
      <c r="J65" s="127" t="s">
        <v>180</v>
      </c>
      <c r="K65" s="127" t="s">
        <v>36</v>
      </c>
      <c r="L65" s="132" t="s">
        <v>157</v>
      </c>
      <c r="M65" s="127"/>
      <c r="N65" s="151"/>
      <c r="O65" s="151"/>
      <c r="P65" s="151" t="s">
        <v>470</v>
      </c>
      <c r="Q65" s="179"/>
      <c r="R65" s="179"/>
    </row>
    <row r="66" spans="1:18" s="180" customFormat="1" ht="135" customHeight="1" x14ac:dyDescent="0.25">
      <c r="A66" s="175">
        <v>64</v>
      </c>
      <c r="B66" s="134">
        <v>44707</v>
      </c>
      <c r="C66" s="175" t="s">
        <v>516</v>
      </c>
      <c r="D66" s="182" t="s">
        <v>37</v>
      </c>
      <c r="E66" s="182"/>
      <c r="F66" s="144" t="s">
        <v>543</v>
      </c>
      <c r="G66" s="175" t="s">
        <v>544</v>
      </c>
      <c r="H66" s="175" t="s">
        <v>236</v>
      </c>
      <c r="I66" s="181">
        <v>44694</v>
      </c>
      <c r="J66" s="175" t="s">
        <v>180</v>
      </c>
      <c r="K66" s="127" t="s">
        <v>111</v>
      </c>
      <c r="L66" s="132" t="str">
        <f>IFERROR(_xlfn.IFNA(VLOOKUP($K66,[21]коммент!$B:$C,2,0),""),"")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6" s="175" t="s">
        <v>133</v>
      </c>
      <c r="N66" s="184"/>
      <c r="O66" s="151"/>
      <c r="P66" s="151"/>
      <c r="Q66" s="179"/>
      <c r="R66" s="179"/>
    </row>
    <row r="67" spans="1:18" s="180" customFormat="1" ht="135" customHeight="1" x14ac:dyDescent="0.25">
      <c r="A67" s="175">
        <v>65</v>
      </c>
      <c r="B67" s="181">
        <v>44707</v>
      </c>
      <c r="C67" s="175" t="s">
        <v>630</v>
      </c>
      <c r="D67" s="182" t="s">
        <v>37</v>
      </c>
      <c r="E67" s="182"/>
      <c r="F67" s="144" t="s">
        <v>657</v>
      </c>
      <c r="G67" s="175">
        <v>9255107904</v>
      </c>
      <c r="H67" s="175" t="s">
        <v>431</v>
      </c>
      <c r="I67" s="181">
        <v>44649</v>
      </c>
      <c r="J67" s="175" t="s">
        <v>180</v>
      </c>
      <c r="K67" s="127" t="s">
        <v>125</v>
      </c>
      <c r="L67" s="132" t="s">
        <v>162</v>
      </c>
      <c r="M67" s="175" t="s">
        <v>126</v>
      </c>
      <c r="N67" s="184"/>
      <c r="O67" s="151"/>
      <c r="P67" s="151"/>
      <c r="Q67" s="179"/>
      <c r="R67" s="179"/>
    </row>
    <row r="68" spans="1:18" s="180" customFormat="1" ht="135" customHeight="1" x14ac:dyDescent="0.25">
      <c r="A68" s="175">
        <v>66</v>
      </c>
      <c r="B68" s="181">
        <v>44707</v>
      </c>
      <c r="C68" s="175" t="s">
        <v>658</v>
      </c>
      <c r="D68" s="182" t="s">
        <v>37</v>
      </c>
      <c r="E68" s="182"/>
      <c r="F68" s="144" t="s">
        <v>666</v>
      </c>
      <c r="G68" s="175">
        <v>89166601774</v>
      </c>
      <c r="H68" s="175" t="s">
        <v>667</v>
      </c>
      <c r="I68" s="181">
        <v>44706</v>
      </c>
      <c r="J68" s="175" t="s">
        <v>180</v>
      </c>
      <c r="K68" s="127" t="s">
        <v>111</v>
      </c>
      <c r="L68" s="132" t="s">
        <v>165</v>
      </c>
      <c r="M68" s="175" t="s">
        <v>154</v>
      </c>
      <c r="N68" s="184" t="s">
        <v>114</v>
      </c>
      <c r="O68" s="151"/>
      <c r="P68" s="151"/>
      <c r="Q68" s="179"/>
      <c r="R68" s="179"/>
    </row>
    <row r="69" spans="1:18" s="180" customFormat="1" ht="135" customHeight="1" x14ac:dyDescent="0.25">
      <c r="A69" s="175">
        <v>67</v>
      </c>
      <c r="B69" s="181">
        <v>44707</v>
      </c>
      <c r="C69" s="175" t="s">
        <v>680</v>
      </c>
      <c r="D69" s="182" t="s">
        <v>37</v>
      </c>
      <c r="E69" s="182"/>
      <c r="F69" s="144" t="s">
        <v>684</v>
      </c>
      <c r="G69" s="175">
        <v>9636093796</v>
      </c>
      <c r="H69" s="175" t="s">
        <v>236</v>
      </c>
      <c r="I69" s="181">
        <v>44662</v>
      </c>
      <c r="J69" s="175" t="s">
        <v>134</v>
      </c>
      <c r="K69" s="127" t="s">
        <v>1</v>
      </c>
      <c r="L69" s="132" t="s">
        <v>166</v>
      </c>
      <c r="M69" s="175" t="s">
        <v>133</v>
      </c>
      <c r="N69" s="184"/>
      <c r="O69" s="151"/>
      <c r="P69" s="151"/>
      <c r="Q69" s="179"/>
      <c r="R69" s="179"/>
    </row>
    <row r="70" spans="1:18" s="180" customFormat="1" ht="135" customHeight="1" x14ac:dyDescent="0.25">
      <c r="A70" s="175">
        <v>68</v>
      </c>
      <c r="B70" s="181">
        <v>44707</v>
      </c>
      <c r="C70" s="175" t="s">
        <v>917</v>
      </c>
      <c r="D70" s="182" t="s">
        <v>37</v>
      </c>
      <c r="E70" s="182"/>
      <c r="F70" s="183" t="s">
        <v>918</v>
      </c>
      <c r="G70" s="175" t="s">
        <v>919</v>
      </c>
      <c r="H70" s="175" t="s">
        <v>920</v>
      </c>
      <c r="I70" s="175"/>
      <c r="J70" s="175" t="s">
        <v>180</v>
      </c>
      <c r="K70" s="145" t="s">
        <v>111</v>
      </c>
      <c r="L70" s="146" t="str">
        <f>IFERROR(_xlfn.IFNA(VLOOKUP($K70,[22]коммент!$B:$C,2,0),""),"")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0" s="175" t="s">
        <v>133</v>
      </c>
      <c r="N70" s="184"/>
      <c r="O70" s="151"/>
      <c r="P70" s="151"/>
      <c r="Q70" s="179"/>
      <c r="R70" s="179"/>
    </row>
    <row r="71" spans="1:18" s="180" customFormat="1" ht="135" customHeight="1" x14ac:dyDescent="0.25">
      <c r="A71" s="175">
        <v>69</v>
      </c>
      <c r="B71" s="134">
        <v>44707</v>
      </c>
      <c r="C71" s="175" t="s">
        <v>917</v>
      </c>
      <c r="D71" s="182" t="s">
        <v>37</v>
      </c>
      <c r="E71" s="182"/>
      <c r="F71" s="183" t="s">
        <v>921</v>
      </c>
      <c r="G71" s="175" t="s">
        <v>922</v>
      </c>
      <c r="H71" s="175" t="s">
        <v>923</v>
      </c>
      <c r="I71" s="181">
        <v>44701</v>
      </c>
      <c r="J71" s="175" t="s">
        <v>180</v>
      </c>
      <c r="K71" s="127" t="s">
        <v>110</v>
      </c>
      <c r="L71" s="132" t="str">
        <f>IFERROR(_xlfn.IFNA(VLOOKUP($K71,[23]коммент!$B:$C,2,0),""),"")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71" s="175" t="s">
        <v>123</v>
      </c>
      <c r="N71" s="184"/>
      <c r="O71" s="151"/>
      <c r="P71" s="151"/>
      <c r="Q71" s="179"/>
      <c r="R71" s="179"/>
    </row>
    <row r="72" spans="1:18" s="180" customFormat="1" ht="135" customHeight="1" x14ac:dyDescent="0.25">
      <c r="A72" s="175">
        <v>70</v>
      </c>
      <c r="B72" s="181">
        <v>44707</v>
      </c>
      <c r="C72" s="127" t="s">
        <v>937</v>
      </c>
      <c r="D72" s="130" t="s">
        <v>37</v>
      </c>
      <c r="E72" s="130"/>
      <c r="F72" s="144" t="s">
        <v>940</v>
      </c>
      <c r="G72" s="127" t="s">
        <v>941</v>
      </c>
      <c r="H72" s="127" t="s">
        <v>831</v>
      </c>
      <c r="I72" s="134">
        <v>44705</v>
      </c>
      <c r="J72" s="175" t="s">
        <v>180</v>
      </c>
      <c r="K72" s="127" t="s">
        <v>111</v>
      </c>
      <c r="L72" s="132" t="str">
        <f>IFERROR(_xlfn.IFNA(VLOOKUP($K72,[24]коммент!$B:$C,2,0),""),"")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2" s="175" t="s">
        <v>133</v>
      </c>
      <c r="N72" s="184" t="s">
        <v>114</v>
      </c>
      <c r="O72" s="151"/>
      <c r="P72" s="151"/>
      <c r="Q72" s="179"/>
      <c r="R72" s="179"/>
    </row>
    <row r="73" spans="1:18" s="180" customFormat="1" ht="135" customHeight="1" x14ac:dyDescent="0.25">
      <c r="A73" s="175">
        <v>71</v>
      </c>
      <c r="B73" s="134">
        <v>44707</v>
      </c>
      <c r="C73" s="127" t="s">
        <v>944</v>
      </c>
      <c r="D73" s="130" t="s">
        <v>37</v>
      </c>
      <c r="E73" s="130"/>
      <c r="F73" s="166" t="s">
        <v>975</v>
      </c>
      <c r="G73" s="145" t="s">
        <v>976</v>
      </c>
      <c r="H73" s="145" t="s">
        <v>431</v>
      </c>
      <c r="I73" s="155">
        <v>44694</v>
      </c>
      <c r="J73" s="141" t="s">
        <v>134</v>
      </c>
      <c r="K73" s="127" t="s">
        <v>111</v>
      </c>
      <c r="L73" s="132" t="str">
        <f>IFERROR(_xlfn.IFNA(VLOOKUP($K73,[25]коммент!$B:$C,2,0),""),"")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3" s="127" t="s">
        <v>133</v>
      </c>
      <c r="N73" s="151" t="s">
        <v>114</v>
      </c>
      <c r="O73" s="151"/>
      <c r="P73" s="151"/>
      <c r="Q73" s="179"/>
      <c r="R73" s="179"/>
    </row>
    <row r="74" spans="1:18" s="180" customFormat="1" ht="135" customHeight="1" x14ac:dyDescent="0.25">
      <c r="A74" s="175">
        <v>72</v>
      </c>
      <c r="B74" s="181">
        <v>44707</v>
      </c>
      <c r="C74" s="127" t="s">
        <v>977</v>
      </c>
      <c r="D74" s="130" t="s">
        <v>37</v>
      </c>
      <c r="E74" s="130"/>
      <c r="F74" s="166" t="s">
        <v>978</v>
      </c>
      <c r="G74" s="145" t="s">
        <v>979</v>
      </c>
      <c r="H74" s="145" t="s">
        <v>431</v>
      </c>
      <c r="I74" s="155">
        <v>44693</v>
      </c>
      <c r="J74" s="175" t="s">
        <v>134</v>
      </c>
      <c r="K74" s="127" t="s">
        <v>111</v>
      </c>
      <c r="L74" s="132" t="str">
        <f>IFERROR(_xlfn.IFNA(VLOOKUP($K74,[26]коммент!$B:$C,2,0),""),"")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4" s="175" t="s">
        <v>133</v>
      </c>
      <c r="N74" s="184" t="s">
        <v>114</v>
      </c>
      <c r="O74" s="151"/>
      <c r="P74" s="151"/>
      <c r="Q74" s="179"/>
      <c r="R74" s="179"/>
    </row>
    <row r="75" spans="1:18" s="180" customFormat="1" ht="135" customHeight="1" x14ac:dyDescent="0.25">
      <c r="A75" s="175">
        <v>73</v>
      </c>
      <c r="B75" s="181">
        <v>44707</v>
      </c>
      <c r="C75" s="127" t="s">
        <v>977</v>
      </c>
      <c r="D75" s="130" t="s">
        <v>37</v>
      </c>
      <c r="E75" s="130"/>
      <c r="F75" s="166" t="s">
        <v>983</v>
      </c>
      <c r="G75" s="145">
        <v>9262314053</v>
      </c>
      <c r="H75" s="145" t="s">
        <v>236</v>
      </c>
      <c r="I75" s="155">
        <v>44671</v>
      </c>
      <c r="J75" s="175" t="s">
        <v>180</v>
      </c>
      <c r="K75" s="127" t="s">
        <v>111</v>
      </c>
      <c r="L75" s="132" t="str">
        <f>IFERROR(_xlfn.IFNA(VLOOKUP($K75,[27]коммент!$B:$C,2,0),""),"")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5" s="175" t="s">
        <v>133</v>
      </c>
      <c r="N75" s="184" t="s">
        <v>114</v>
      </c>
      <c r="O75" s="151"/>
      <c r="P75" s="151"/>
      <c r="Q75" s="179"/>
      <c r="R75" s="179"/>
    </row>
    <row r="76" spans="1:18" s="180" customFormat="1" ht="135" customHeight="1" x14ac:dyDescent="0.25">
      <c r="A76" s="175">
        <v>74</v>
      </c>
      <c r="B76" s="134">
        <v>44707</v>
      </c>
      <c r="C76" s="127" t="s">
        <v>1004</v>
      </c>
      <c r="D76" s="130" t="s">
        <v>37</v>
      </c>
      <c r="E76" s="130"/>
      <c r="F76" s="144" t="s">
        <v>1013</v>
      </c>
      <c r="G76" s="144" t="s">
        <v>1014</v>
      </c>
      <c r="H76" s="127" t="s">
        <v>1015</v>
      </c>
      <c r="I76" s="134">
        <v>44700</v>
      </c>
      <c r="J76" s="127" t="s">
        <v>180</v>
      </c>
      <c r="K76" s="127" t="s">
        <v>125</v>
      </c>
      <c r="L76" s="132" t="str">
        <f>IFERROR(_xlfn.IFNA(VLOOKUP($K76,[28]коммент!$B:$C,2,0),""),"")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76" s="127" t="s">
        <v>188</v>
      </c>
      <c r="N76" s="151"/>
      <c r="O76" s="151"/>
      <c r="P76" s="151" t="s">
        <v>1016</v>
      </c>
      <c r="Q76" s="179"/>
      <c r="R76" s="179"/>
    </row>
    <row r="77" spans="1:18" s="180" customFormat="1" ht="135" customHeight="1" x14ac:dyDescent="0.25">
      <c r="A77" s="175">
        <v>75</v>
      </c>
      <c r="B77" s="181">
        <v>44707</v>
      </c>
      <c r="C77" s="127" t="s">
        <v>1037</v>
      </c>
      <c r="D77" s="130" t="s">
        <v>37</v>
      </c>
      <c r="E77" s="130"/>
      <c r="F77" s="144" t="s">
        <v>1040</v>
      </c>
      <c r="G77" s="127">
        <v>4999096149</v>
      </c>
      <c r="H77" s="127" t="s">
        <v>368</v>
      </c>
      <c r="I77" s="134">
        <v>44701</v>
      </c>
      <c r="J77" s="127" t="s">
        <v>180</v>
      </c>
      <c r="K77" s="127" t="s">
        <v>111</v>
      </c>
      <c r="L77" s="132" t="str">
        <f>IFERROR(_xlfn.IFNA(VLOOKUP($K77,[29]коммент!$B:$C,2,0),""),"")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7" s="127" t="s">
        <v>154</v>
      </c>
      <c r="N77" s="151" t="s">
        <v>114</v>
      </c>
      <c r="O77" s="151"/>
      <c r="P77" s="151"/>
      <c r="Q77" s="179"/>
      <c r="R77" s="179"/>
    </row>
    <row r="78" spans="1:18" s="180" customFormat="1" ht="135" customHeight="1" x14ac:dyDescent="0.25">
      <c r="A78" s="175">
        <v>76</v>
      </c>
      <c r="B78" s="181">
        <v>44707</v>
      </c>
      <c r="C78" s="127" t="s">
        <v>1037</v>
      </c>
      <c r="D78" s="130" t="s">
        <v>37</v>
      </c>
      <c r="E78" s="130"/>
      <c r="F78" s="144" t="s">
        <v>1041</v>
      </c>
      <c r="G78" s="127">
        <v>9266951901</v>
      </c>
      <c r="H78" s="127" t="s">
        <v>368</v>
      </c>
      <c r="I78" s="134">
        <v>44701</v>
      </c>
      <c r="J78" s="127" t="s">
        <v>179</v>
      </c>
      <c r="K78" s="127" t="s">
        <v>111</v>
      </c>
      <c r="L78" s="132" t="str">
        <f>IFERROR(_xlfn.IFNA(VLOOKUP($K78,[29]коммент!$B:$C,2,0),""),"")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8" s="127" t="s">
        <v>154</v>
      </c>
      <c r="N78" s="151" t="s">
        <v>114</v>
      </c>
      <c r="O78" s="151"/>
      <c r="P78" s="151"/>
      <c r="Q78" s="179"/>
      <c r="R78" s="179"/>
    </row>
    <row r="79" spans="1:18" s="180" customFormat="1" ht="135" customHeight="1" x14ac:dyDescent="0.25">
      <c r="A79" s="175">
        <v>77</v>
      </c>
      <c r="B79" s="134">
        <v>44707</v>
      </c>
      <c r="C79" s="127" t="s">
        <v>1069</v>
      </c>
      <c r="D79" s="135" t="s">
        <v>37</v>
      </c>
      <c r="E79" s="135"/>
      <c r="F79" s="157" t="s">
        <v>1070</v>
      </c>
      <c r="G79" s="137">
        <v>9295717410</v>
      </c>
      <c r="H79" s="137" t="s">
        <v>1071</v>
      </c>
      <c r="I79" s="138">
        <v>44700</v>
      </c>
      <c r="J79" s="137" t="s">
        <v>134</v>
      </c>
      <c r="K79" s="137" t="s">
        <v>111</v>
      </c>
      <c r="L79" s="139" t="str">
        <f>IFERROR(_xlfn.IFNA(VLOOKUP($K79,[30]коммент!$B:$C,2,0),""),"")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9" s="137" t="s">
        <v>154</v>
      </c>
      <c r="N79" s="197" t="s">
        <v>114</v>
      </c>
      <c r="O79" s="197"/>
      <c r="P79" s="137"/>
      <c r="Q79" s="179"/>
      <c r="R79" s="179"/>
    </row>
    <row r="80" spans="1:18" s="180" customFormat="1" ht="135" customHeight="1" x14ac:dyDescent="0.25">
      <c r="A80" s="175">
        <v>78</v>
      </c>
      <c r="B80" s="181">
        <v>44707</v>
      </c>
      <c r="C80" s="127" t="s">
        <v>1178</v>
      </c>
      <c r="D80" s="130" t="s">
        <v>37</v>
      </c>
      <c r="E80" s="130"/>
      <c r="F80" s="144" t="s">
        <v>1181</v>
      </c>
      <c r="G80" s="127" t="s">
        <v>1182</v>
      </c>
      <c r="H80" s="127" t="s">
        <v>236</v>
      </c>
      <c r="I80" s="134">
        <v>44692</v>
      </c>
      <c r="J80" s="127" t="s">
        <v>180</v>
      </c>
      <c r="K80" s="127" t="s">
        <v>1</v>
      </c>
      <c r="L80" s="132" t="str">
        <f>IFERROR(_xlfn.IFNA(VLOOKUP($K80,[14]коммент!$B:$C,2,0),""),"")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80" s="127" t="s">
        <v>133</v>
      </c>
      <c r="N80" s="151"/>
      <c r="O80" s="151"/>
      <c r="P80" s="151"/>
      <c r="Q80" s="143"/>
      <c r="R80" s="143"/>
    </row>
    <row r="81" spans="1:18" s="180" customFormat="1" ht="135" customHeight="1" x14ac:dyDescent="0.25">
      <c r="A81" s="175">
        <v>79</v>
      </c>
      <c r="B81" s="181">
        <v>44707</v>
      </c>
      <c r="C81" s="127" t="s">
        <v>1240</v>
      </c>
      <c r="D81" s="130" t="s">
        <v>37</v>
      </c>
      <c r="E81" s="130"/>
      <c r="F81" s="144" t="s">
        <v>1246</v>
      </c>
      <c r="G81" s="127">
        <v>9262189604</v>
      </c>
      <c r="H81" s="127" t="s">
        <v>1247</v>
      </c>
      <c r="I81" s="134">
        <v>44694</v>
      </c>
      <c r="J81" s="127" t="s">
        <v>184</v>
      </c>
      <c r="K81" s="127" t="s">
        <v>110</v>
      </c>
      <c r="L81" s="132" t="str">
        <f>IFERROR(_xlfn.IFNA(VLOOKUP($K81,[15]коммент!$B:$C,2,0),""),"")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81" s="127" t="s">
        <v>124</v>
      </c>
      <c r="N81" s="151"/>
      <c r="O81" s="151"/>
      <c r="P81" s="151"/>
      <c r="Q81" s="143"/>
      <c r="R81" s="143"/>
    </row>
    <row r="82" spans="1:18" s="180" customFormat="1" ht="135" customHeight="1" x14ac:dyDescent="0.25">
      <c r="A82" s="175">
        <v>80</v>
      </c>
      <c r="B82" s="134">
        <v>44707</v>
      </c>
      <c r="C82" s="127" t="s">
        <v>1270</v>
      </c>
      <c r="D82" s="130" t="s">
        <v>37</v>
      </c>
      <c r="E82" s="130"/>
      <c r="F82" s="131" t="s">
        <v>1283</v>
      </c>
      <c r="G82" s="127" t="s">
        <v>1284</v>
      </c>
      <c r="H82" s="127" t="s">
        <v>1285</v>
      </c>
      <c r="I82" s="134">
        <v>44704</v>
      </c>
      <c r="J82" s="145" t="s">
        <v>180</v>
      </c>
      <c r="K82" s="145" t="s">
        <v>111</v>
      </c>
      <c r="L82" s="146" t="str">
        <f>IFERROR(_xlfn.IFNA(VLOOKUP($K82,[31]коммент!$B:$C,2,0),""),"")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2" s="127" t="s">
        <v>133</v>
      </c>
      <c r="N82" s="151" t="s">
        <v>114</v>
      </c>
      <c r="O82" s="151"/>
      <c r="P82" s="151" t="s">
        <v>1286</v>
      </c>
      <c r="Q82" s="179"/>
      <c r="R82" s="179"/>
    </row>
    <row r="83" spans="1:18" s="180" customFormat="1" ht="135" customHeight="1" x14ac:dyDescent="0.25">
      <c r="A83" s="175">
        <v>81</v>
      </c>
      <c r="B83" s="181">
        <v>44707</v>
      </c>
      <c r="C83" s="127" t="s">
        <v>1270</v>
      </c>
      <c r="D83" s="130" t="s">
        <v>37</v>
      </c>
      <c r="E83" s="130"/>
      <c r="F83" s="131" t="s">
        <v>1296</v>
      </c>
      <c r="G83" s="127" t="s">
        <v>1297</v>
      </c>
      <c r="H83" s="127" t="s">
        <v>1298</v>
      </c>
      <c r="I83" s="134">
        <v>44699</v>
      </c>
      <c r="J83" s="127" t="s">
        <v>180</v>
      </c>
      <c r="K83" s="127" t="s">
        <v>122</v>
      </c>
      <c r="L83" s="132" t="str">
        <f>IFERROR(_xlfn.IFNA(VLOOKUP($K83,[16]коммент!$B:$C,2,0),""),"")</f>
        <v>По данным протокола осмотра врача-онколога (см. столбцы H, I) диагноз "С" - подтвержден. В канцер-регистре нет данных о пациенте.</v>
      </c>
      <c r="M83" s="127"/>
      <c r="N83" s="151"/>
      <c r="O83" s="151"/>
      <c r="P83" s="151"/>
      <c r="Q83" s="179"/>
      <c r="R83" s="179"/>
    </row>
    <row r="84" spans="1:18" s="180" customFormat="1" ht="135" customHeight="1" x14ac:dyDescent="0.25">
      <c r="A84" s="175">
        <v>82</v>
      </c>
      <c r="B84" s="181">
        <v>44707</v>
      </c>
      <c r="C84" s="127" t="s">
        <v>1270</v>
      </c>
      <c r="D84" s="130" t="s">
        <v>37</v>
      </c>
      <c r="E84" s="130"/>
      <c r="F84" s="131" t="s">
        <v>1296</v>
      </c>
      <c r="G84" s="127" t="s">
        <v>1297</v>
      </c>
      <c r="H84" s="127" t="s">
        <v>1298</v>
      </c>
      <c r="I84" s="134">
        <v>44699</v>
      </c>
      <c r="J84" s="127" t="s">
        <v>180</v>
      </c>
      <c r="K84" s="127" t="s">
        <v>111</v>
      </c>
      <c r="L84" s="132" t="str">
        <f>IFERROR(_xlfn.IFNA(VLOOKUP($K84,[16]коммент!$B:$C,2,0),""),"")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4" s="127" t="s">
        <v>154</v>
      </c>
      <c r="N84" s="151"/>
      <c r="O84" s="151"/>
      <c r="P84" s="151"/>
      <c r="Q84" s="179"/>
      <c r="R84" s="179"/>
    </row>
    <row r="85" spans="1:18" s="180" customFormat="1" ht="135" customHeight="1" x14ac:dyDescent="0.25">
      <c r="A85" s="175">
        <v>83</v>
      </c>
      <c r="B85" s="134">
        <v>44707</v>
      </c>
      <c r="C85" s="127" t="s">
        <v>1270</v>
      </c>
      <c r="D85" s="130" t="s">
        <v>37</v>
      </c>
      <c r="E85" s="130"/>
      <c r="F85" s="131" t="s">
        <v>1299</v>
      </c>
      <c r="G85" s="127" t="s">
        <v>1300</v>
      </c>
      <c r="H85" s="127" t="s">
        <v>453</v>
      </c>
      <c r="I85" s="134">
        <v>44701</v>
      </c>
      <c r="J85" s="145" t="s">
        <v>180</v>
      </c>
      <c r="K85" s="145" t="s">
        <v>36</v>
      </c>
      <c r="L85" s="146" t="str">
        <f>IFERROR(_xlfn.IFNA(VLOOKUP($K85,[32]коммент!$B:$C,2,0),""),"")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85" s="127"/>
      <c r="N85" s="151"/>
      <c r="O85" s="151"/>
      <c r="P85" s="151" t="s">
        <v>1301</v>
      </c>
      <c r="Q85" s="179"/>
      <c r="R85" s="179"/>
    </row>
    <row r="86" spans="1:18" s="180" customFormat="1" ht="135" customHeight="1" x14ac:dyDescent="0.25">
      <c r="A86" s="175">
        <v>84</v>
      </c>
      <c r="B86" s="181">
        <v>44707</v>
      </c>
      <c r="C86" s="127" t="s">
        <v>1270</v>
      </c>
      <c r="D86" s="130" t="s">
        <v>37</v>
      </c>
      <c r="E86" s="130"/>
      <c r="F86" s="131" t="s">
        <v>1302</v>
      </c>
      <c r="G86" s="127" t="s">
        <v>1303</v>
      </c>
      <c r="H86" s="127" t="s">
        <v>321</v>
      </c>
      <c r="I86" s="134">
        <v>44697</v>
      </c>
      <c r="J86" s="145" t="s">
        <v>134</v>
      </c>
      <c r="K86" s="145" t="s">
        <v>125</v>
      </c>
      <c r="L86" s="146" t="str">
        <f>IFERROR(_xlfn.IFNA(VLOOKUP($K86,[32]коммент!$B:$C,2,0),""),"")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6" s="127" t="s">
        <v>126</v>
      </c>
      <c r="N86" s="151"/>
      <c r="O86" s="151"/>
      <c r="P86" s="151" t="s">
        <v>1304</v>
      </c>
      <c r="Q86" s="179"/>
      <c r="R86" s="179"/>
    </row>
    <row r="87" spans="1:18" s="180" customFormat="1" ht="135" customHeight="1" x14ac:dyDescent="0.25">
      <c r="A87" s="175">
        <v>85</v>
      </c>
      <c r="B87" s="181">
        <v>44707</v>
      </c>
      <c r="C87" s="127" t="s">
        <v>1270</v>
      </c>
      <c r="D87" s="130" t="s">
        <v>37</v>
      </c>
      <c r="E87" s="130"/>
      <c r="F87" s="131" t="s">
        <v>1305</v>
      </c>
      <c r="G87" s="127" t="s">
        <v>1306</v>
      </c>
      <c r="H87" s="127" t="s">
        <v>236</v>
      </c>
      <c r="I87" s="134">
        <v>44693</v>
      </c>
      <c r="J87" s="127" t="s">
        <v>134</v>
      </c>
      <c r="K87" s="127" t="s">
        <v>111</v>
      </c>
      <c r="L87" s="132" t="str">
        <f>IFERROR(_xlfn.IFNA(VLOOKUP($K87,[16]коммент!$B:$C,2,0),""),"")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7" s="127" t="s">
        <v>133</v>
      </c>
      <c r="N87" s="151"/>
      <c r="O87" s="151"/>
      <c r="P87" s="151"/>
      <c r="Q87" s="179"/>
      <c r="R87" s="179"/>
    </row>
    <row r="88" spans="1:18" s="180" customFormat="1" ht="135" customHeight="1" x14ac:dyDescent="0.25">
      <c r="A88" s="175">
        <v>86</v>
      </c>
      <c r="B88" s="134">
        <v>44707</v>
      </c>
      <c r="C88" s="127" t="s">
        <v>1270</v>
      </c>
      <c r="D88" s="130" t="s">
        <v>37</v>
      </c>
      <c r="E88" s="130"/>
      <c r="F88" s="131" t="s">
        <v>1305</v>
      </c>
      <c r="G88" s="127" t="s">
        <v>1306</v>
      </c>
      <c r="H88" s="127" t="s">
        <v>236</v>
      </c>
      <c r="I88" s="134">
        <v>44693</v>
      </c>
      <c r="J88" s="127" t="s">
        <v>134</v>
      </c>
      <c r="K88" s="127" t="s">
        <v>1</v>
      </c>
      <c r="L88" s="132" t="str">
        <f>IFERROR(_xlfn.IFNA(VLOOKUP($K88,[16]коммент!$B:$C,2,0),""),"")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88" s="127" t="s">
        <v>134</v>
      </c>
      <c r="N88" s="151"/>
      <c r="O88" s="151"/>
      <c r="P88" s="151"/>
      <c r="Q88" s="179"/>
      <c r="R88" s="179"/>
    </row>
    <row r="89" spans="1:18" s="180" customFormat="1" ht="135" customHeight="1" x14ac:dyDescent="0.25">
      <c r="A89" s="175">
        <v>87</v>
      </c>
      <c r="B89" s="181">
        <v>44707</v>
      </c>
      <c r="C89" s="127" t="s">
        <v>1270</v>
      </c>
      <c r="D89" s="130" t="s">
        <v>37</v>
      </c>
      <c r="E89" s="130"/>
      <c r="F89" s="131" t="s">
        <v>1314</v>
      </c>
      <c r="G89" s="127" t="s">
        <v>1315</v>
      </c>
      <c r="H89" s="127" t="s">
        <v>292</v>
      </c>
      <c r="I89" s="134">
        <v>44699</v>
      </c>
      <c r="J89" s="145" t="s">
        <v>180</v>
      </c>
      <c r="K89" s="145" t="s">
        <v>111</v>
      </c>
      <c r="L89" s="146" t="str">
        <f>IFERROR(_xlfn.IFNA(VLOOKUP($K89,[33]коммент!$B:$C,2,0),""),"")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9" s="127" t="s">
        <v>154</v>
      </c>
      <c r="N89" s="151"/>
      <c r="O89" s="151"/>
      <c r="P89" s="151" t="s">
        <v>1304</v>
      </c>
      <c r="Q89" s="179"/>
      <c r="R89" s="179"/>
    </row>
    <row r="90" spans="1:18" s="180" customFormat="1" ht="135" customHeight="1" x14ac:dyDescent="0.25">
      <c r="A90" s="175">
        <v>88</v>
      </c>
      <c r="B90" s="181">
        <v>44707</v>
      </c>
      <c r="C90" s="127" t="s">
        <v>1342</v>
      </c>
      <c r="D90" s="130" t="s">
        <v>37</v>
      </c>
      <c r="E90" s="130"/>
      <c r="F90" s="131" t="s">
        <v>1346</v>
      </c>
      <c r="G90" s="127">
        <v>4956883224</v>
      </c>
      <c r="H90" s="127" t="s">
        <v>236</v>
      </c>
      <c r="I90" s="134">
        <v>44687</v>
      </c>
      <c r="J90" s="175" t="s">
        <v>134</v>
      </c>
      <c r="K90" s="175" t="s">
        <v>111</v>
      </c>
      <c r="L90" s="132" t="s">
        <v>165</v>
      </c>
      <c r="M90" s="175" t="s">
        <v>133</v>
      </c>
      <c r="N90" s="151" t="s">
        <v>114</v>
      </c>
      <c r="O90" s="151"/>
      <c r="P90" s="151"/>
      <c r="Q90" s="179"/>
      <c r="R90" s="179"/>
    </row>
    <row r="91" spans="1:18" s="180" customFormat="1" ht="135" customHeight="1" x14ac:dyDescent="0.25">
      <c r="A91" s="175">
        <v>89</v>
      </c>
      <c r="B91" s="134">
        <v>44707</v>
      </c>
      <c r="C91" s="127" t="s">
        <v>1353</v>
      </c>
      <c r="D91" s="130" t="s">
        <v>37</v>
      </c>
      <c r="E91" s="130"/>
      <c r="F91" s="144" t="s">
        <v>1363</v>
      </c>
      <c r="G91" s="127" t="s">
        <v>1364</v>
      </c>
      <c r="H91" s="127" t="s">
        <v>236</v>
      </c>
      <c r="I91" s="134">
        <v>44680</v>
      </c>
      <c r="J91" s="127" t="s">
        <v>134</v>
      </c>
      <c r="K91" s="127" t="s">
        <v>111</v>
      </c>
      <c r="L91" s="132" t="str">
        <f>IFERROR(_xlfn.IFNA(VLOOKUP($K91,[34]коммент!$B:$C,2,0),""),"")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1" s="127" t="s">
        <v>133</v>
      </c>
      <c r="N91" s="151" t="s">
        <v>114</v>
      </c>
      <c r="O91" s="151"/>
      <c r="P91" s="151"/>
      <c r="Q91" s="143"/>
      <c r="R91" s="143"/>
    </row>
    <row r="92" spans="1:18" s="180" customFormat="1" ht="135" customHeight="1" x14ac:dyDescent="0.25">
      <c r="A92" s="175">
        <v>90</v>
      </c>
      <c r="B92" s="181">
        <v>44707</v>
      </c>
      <c r="C92" s="127" t="s">
        <v>1353</v>
      </c>
      <c r="D92" s="130" t="s">
        <v>37</v>
      </c>
      <c r="E92" s="130"/>
      <c r="F92" s="144" t="s">
        <v>1367</v>
      </c>
      <c r="G92" s="127" t="s">
        <v>1368</v>
      </c>
      <c r="H92" s="127" t="s">
        <v>236</v>
      </c>
      <c r="I92" s="134">
        <v>44645</v>
      </c>
      <c r="J92" s="127" t="s">
        <v>134</v>
      </c>
      <c r="K92" s="127" t="s">
        <v>125</v>
      </c>
      <c r="L92" s="132" t="str">
        <f>IFERROR(_xlfn.IFNA(VLOOKUP($K92,[34]коммент!$B:$C,2,0),""),"")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92" s="127" t="s">
        <v>126</v>
      </c>
      <c r="N92" s="151"/>
      <c r="O92" s="151"/>
      <c r="P92" s="151"/>
      <c r="Q92" s="143"/>
      <c r="R92" s="143"/>
    </row>
    <row r="93" spans="1:18" s="180" customFormat="1" ht="135" customHeight="1" x14ac:dyDescent="0.25">
      <c r="A93" s="175">
        <v>91</v>
      </c>
      <c r="B93" s="181">
        <v>44707</v>
      </c>
      <c r="C93" s="127" t="s">
        <v>1374</v>
      </c>
      <c r="D93" s="130" t="s">
        <v>37</v>
      </c>
      <c r="E93" s="130"/>
      <c r="F93" s="144" t="s">
        <v>1377</v>
      </c>
      <c r="G93" s="127" t="s">
        <v>1378</v>
      </c>
      <c r="H93" s="127" t="s">
        <v>1379</v>
      </c>
      <c r="I93" s="134">
        <v>44551</v>
      </c>
      <c r="J93" s="127" t="s">
        <v>184</v>
      </c>
      <c r="K93" s="127" t="s">
        <v>175</v>
      </c>
      <c r="L93" s="132" t="str">
        <f>IFERROR(_xlfn.IFNA(VLOOKUP($K93,[8]коммент!$B:$C,2,0),""),"")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93" s="127"/>
      <c r="N93" s="151"/>
      <c r="O93" s="151"/>
      <c r="P93" s="151" t="s">
        <v>1380</v>
      </c>
      <c r="Q93" s="143"/>
      <c r="R93" s="143"/>
    </row>
    <row r="94" spans="1:18" s="180" customFormat="1" ht="135" customHeight="1" x14ac:dyDescent="0.25">
      <c r="A94" s="175">
        <v>92</v>
      </c>
      <c r="B94" s="134">
        <v>44707</v>
      </c>
      <c r="C94" s="127" t="s">
        <v>284</v>
      </c>
      <c r="D94" s="135" t="s">
        <v>39</v>
      </c>
      <c r="E94" s="135"/>
      <c r="F94" s="136" t="s">
        <v>298</v>
      </c>
      <c r="G94" s="137">
        <v>89169344287</v>
      </c>
      <c r="H94" s="137"/>
      <c r="I94" s="138"/>
      <c r="J94" s="137" t="s">
        <v>134</v>
      </c>
      <c r="K94" s="137" t="s">
        <v>113</v>
      </c>
      <c r="L94" s="139" t="str">
        <f>IFERROR(_xlfn.IFNA(VLOOKUP($K94,[35]коммент!$B:$C,2,0),""),"")</f>
        <v>Формат уведомления. С целью проведения внутреннего контроля качества.</v>
      </c>
      <c r="M94" s="137"/>
      <c r="N94" s="197"/>
      <c r="O94" s="197"/>
      <c r="P94" s="197" t="s">
        <v>299</v>
      </c>
      <c r="Q94" s="179"/>
      <c r="R94" s="179"/>
    </row>
    <row r="95" spans="1:18" s="180" customFormat="1" ht="135" customHeight="1" x14ac:dyDescent="0.25">
      <c r="A95" s="175">
        <v>93</v>
      </c>
      <c r="B95" s="181">
        <v>44707</v>
      </c>
      <c r="C95" s="127" t="s">
        <v>329</v>
      </c>
      <c r="D95" s="130" t="s">
        <v>39</v>
      </c>
      <c r="E95" s="130"/>
      <c r="F95" s="133" t="s">
        <v>349</v>
      </c>
      <c r="G95" s="133" t="s">
        <v>350</v>
      </c>
      <c r="H95" s="127" t="s">
        <v>351</v>
      </c>
      <c r="I95" s="134">
        <v>44686</v>
      </c>
      <c r="J95" s="145" t="s">
        <v>180</v>
      </c>
      <c r="K95" s="145" t="s">
        <v>36</v>
      </c>
      <c r="L95" s="146" t="str">
        <f>IFERROR(_xlfn.IFNA(VLOOKUP($K95,[36]коммент!$B:$C,2,0),""),"")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95" s="127"/>
      <c r="N95" s="151"/>
      <c r="O95" s="151"/>
      <c r="P95" s="151" t="s">
        <v>352</v>
      </c>
      <c r="Q95" s="179"/>
      <c r="R95" s="179"/>
    </row>
    <row r="96" spans="1:18" s="180" customFormat="1" ht="135" customHeight="1" x14ac:dyDescent="0.25">
      <c r="A96" s="175">
        <v>94</v>
      </c>
      <c r="B96" s="181">
        <v>44707</v>
      </c>
      <c r="C96" s="127" t="s">
        <v>329</v>
      </c>
      <c r="D96" s="130" t="s">
        <v>39</v>
      </c>
      <c r="E96" s="130"/>
      <c r="F96" s="133" t="s">
        <v>355</v>
      </c>
      <c r="G96" s="133" t="s">
        <v>356</v>
      </c>
      <c r="H96" s="127" t="s">
        <v>357</v>
      </c>
      <c r="I96" s="134">
        <v>44706</v>
      </c>
      <c r="J96" s="127" t="s">
        <v>180</v>
      </c>
      <c r="K96" s="127" t="s">
        <v>111</v>
      </c>
      <c r="L96" s="132" t="str">
        <f>IFERROR(_xlfn.IFNA(VLOOKUP($K96,[37]коммент!$B:$C,2,0),""),"")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6" s="127" t="s">
        <v>154</v>
      </c>
      <c r="N96" s="184" t="s">
        <v>114</v>
      </c>
      <c r="O96" s="151"/>
      <c r="P96" s="151"/>
      <c r="Q96" s="179"/>
      <c r="R96" s="179"/>
    </row>
    <row r="97" spans="1:18" s="180" customFormat="1" ht="135" customHeight="1" x14ac:dyDescent="0.25">
      <c r="A97" s="175">
        <v>95</v>
      </c>
      <c r="B97" s="134">
        <v>44707</v>
      </c>
      <c r="C97" s="127" t="s">
        <v>329</v>
      </c>
      <c r="D97" s="130" t="s">
        <v>39</v>
      </c>
      <c r="E97" s="130"/>
      <c r="F97" s="131" t="s">
        <v>361</v>
      </c>
      <c r="G97" s="131">
        <v>9160439272</v>
      </c>
      <c r="H97" s="127" t="s">
        <v>362</v>
      </c>
      <c r="I97" s="134">
        <v>44701</v>
      </c>
      <c r="J97" s="145" t="s">
        <v>180</v>
      </c>
      <c r="K97" s="145" t="s">
        <v>125</v>
      </c>
      <c r="L97" s="146" t="str">
        <f>IFERROR(_xlfn.IFNA(VLOOKUP($K97,[19]коммент!$B:$C,2,0),""),"")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97" s="127" t="s">
        <v>188</v>
      </c>
      <c r="N97" s="184"/>
      <c r="O97" s="151"/>
      <c r="P97" s="151" t="s">
        <v>363</v>
      </c>
      <c r="Q97" s="179"/>
      <c r="R97" s="179"/>
    </row>
    <row r="98" spans="1:18" s="180" customFormat="1" ht="135" customHeight="1" x14ac:dyDescent="0.25">
      <c r="A98" s="175">
        <v>96</v>
      </c>
      <c r="B98" s="181">
        <v>44707</v>
      </c>
      <c r="C98" s="127" t="s">
        <v>400</v>
      </c>
      <c r="D98" s="130" t="s">
        <v>39</v>
      </c>
      <c r="E98" s="130"/>
      <c r="F98" s="144" t="s">
        <v>405</v>
      </c>
      <c r="G98" s="127">
        <v>9061740572</v>
      </c>
      <c r="H98" s="127" t="s">
        <v>406</v>
      </c>
      <c r="I98" s="134">
        <v>44699</v>
      </c>
      <c r="J98" s="127" t="s">
        <v>180</v>
      </c>
      <c r="K98" s="127" t="s">
        <v>111</v>
      </c>
      <c r="L98" s="132" t="str">
        <f>IFERROR(_xlfn.IFNA(VLOOKUP($K98,[38]коммент!$B:$C,2,0),""),"")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8" s="127" t="s">
        <v>154</v>
      </c>
      <c r="N98" s="184"/>
      <c r="O98" s="151"/>
      <c r="P98" s="151" t="s">
        <v>407</v>
      </c>
      <c r="Q98" s="179"/>
      <c r="R98" s="179"/>
    </row>
    <row r="99" spans="1:18" s="180" customFormat="1" ht="135" customHeight="1" x14ac:dyDescent="0.25">
      <c r="A99" s="175">
        <v>97</v>
      </c>
      <c r="B99" s="181">
        <v>44707</v>
      </c>
      <c r="C99" s="127" t="s">
        <v>400</v>
      </c>
      <c r="D99" s="130" t="s">
        <v>39</v>
      </c>
      <c r="E99" s="130"/>
      <c r="F99" s="144" t="s">
        <v>408</v>
      </c>
      <c r="G99" s="127">
        <v>9032010971</v>
      </c>
      <c r="H99" s="127" t="s">
        <v>362</v>
      </c>
      <c r="I99" s="134">
        <v>44699</v>
      </c>
      <c r="J99" s="127" t="s">
        <v>180</v>
      </c>
      <c r="K99" s="127" t="s">
        <v>125</v>
      </c>
      <c r="L99" s="132" t="str">
        <f>IFERROR(_xlfn.IFNA(VLOOKUP($K99,[38]коммент!$B:$C,2,0),""),"")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99" s="127" t="s">
        <v>128</v>
      </c>
      <c r="N99" s="184"/>
      <c r="O99" s="151"/>
      <c r="P99" s="151" t="s">
        <v>409</v>
      </c>
      <c r="Q99" s="179"/>
      <c r="R99" s="179"/>
    </row>
    <row r="100" spans="1:18" s="180" customFormat="1" ht="135" customHeight="1" x14ac:dyDescent="0.25">
      <c r="A100" s="175">
        <v>98</v>
      </c>
      <c r="B100" s="134">
        <v>44707</v>
      </c>
      <c r="C100" s="127" t="s">
        <v>937</v>
      </c>
      <c r="D100" s="130" t="s">
        <v>39</v>
      </c>
      <c r="E100" s="130"/>
      <c r="F100" s="144" t="s">
        <v>938</v>
      </c>
      <c r="G100" s="127" t="s">
        <v>939</v>
      </c>
      <c r="H100" s="127" t="s">
        <v>831</v>
      </c>
      <c r="I100" s="134">
        <v>44694</v>
      </c>
      <c r="J100" s="175" t="s">
        <v>180</v>
      </c>
      <c r="K100" s="127" t="s">
        <v>111</v>
      </c>
      <c r="L100" s="132" t="str">
        <f>IFERROR(_xlfn.IFNA(VLOOKUP($K100,[24]коммент!$B:$C,2,0),""),"")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0" s="175" t="s">
        <v>133</v>
      </c>
      <c r="N100" s="184" t="s">
        <v>114</v>
      </c>
      <c r="O100" s="151"/>
      <c r="P100" s="151"/>
      <c r="Q100" s="179"/>
      <c r="R100" s="179"/>
    </row>
    <row r="101" spans="1:18" s="180" customFormat="1" ht="135" customHeight="1" x14ac:dyDescent="0.25">
      <c r="A101" s="175">
        <v>99</v>
      </c>
      <c r="B101" s="181">
        <v>44707</v>
      </c>
      <c r="C101" s="127" t="s">
        <v>977</v>
      </c>
      <c r="D101" s="130" t="s">
        <v>39</v>
      </c>
      <c r="E101" s="130"/>
      <c r="F101" s="144" t="s">
        <v>986</v>
      </c>
      <c r="G101" s="127">
        <v>9645771659</v>
      </c>
      <c r="H101" s="127" t="s">
        <v>987</v>
      </c>
      <c r="I101" s="134">
        <v>44705</v>
      </c>
      <c r="J101" s="175" t="s">
        <v>179</v>
      </c>
      <c r="K101" s="127" t="s">
        <v>125</v>
      </c>
      <c r="L101" s="132" t="str">
        <f>IFERROR(_xlfn.IFNA(VLOOKUP($K101,[26]коммент!$B:$C,2,0),""),"")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1" s="175" t="s">
        <v>188</v>
      </c>
      <c r="N101" s="184"/>
      <c r="O101" s="151"/>
      <c r="P101" s="151"/>
      <c r="Q101" s="179"/>
      <c r="R101" s="179"/>
    </row>
    <row r="102" spans="1:18" s="180" customFormat="1" ht="135" customHeight="1" x14ac:dyDescent="0.25">
      <c r="A102" s="175">
        <v>100</v>
      </c>
      <c r="B102" s="181">
        <v>44707</v>
      </c>
      <c r="C102" s="127" t="s">
        <v>977</v>
      </c>
      <c r="D102" s="130" t="s">
        <v>39</v>
      </c>
      <c r="E102" s="130"/>
      <c r="F102" s="144" t="s">
        <v>986</v>
      </c>
      <c r="G102" s="127">
        <v>9645771659</v>
      </c>
      <c r="H102" s="127" t="s">
        <v>987</v>
      </c>
      <c r="I102" s="134">
        <v>44705</v>
      </c>
      <c r="J102" s="175" t="s">
        <v>179</v>
      </c>
      <c r="K102" s="127" t="s">
        <v>122</v>
      </c>
      <c r="L102" s="132" t="str">
        <f>IFERROR(_xlfn.IFNA(VLOOKUP($K102,[26]коммент!$B:$C,2,0),""),"")</f>
        <v>По данным протокола осмотра врача-онколога (см. столбцы H, I) диагноз "С" - подтвержден. В канцер-регистре нет данных о пациенте.</v>
      </c>
      <c r="M102" s="175"/>
      <c r="N102" s="184"/>
      <c r="O102" s="151"/>
      <c r="P102" s="151"/>
      <c r="Q102" s="179"/>
      <c r="R102" s="179"/>
    </row>
    <row r="103" spans="1:18" s="180" customFormat="1" ht="135" customHeight="1" x14ac:dyDescent="0.25">
      <c r="A103" s="175">
        <v>101</v>
      </c>
      <c r="B103" s="181">
        <v>44707</v>
      </c>
      <c r="C103" s="127" t="s">
        <v>1037</v>
      </c>
      <c r="D103" s="130" t="s">
        <v>39</v>
      </c>
      <c r="E103" s="130"/>
      <c r="F103" s="144" t="s">
        <v>1044</v>
      </c>
      <c r="G103" s="127">
        <v>89151818856</v>
      </c>
      <c r="H103" s="127" t="s">
        <v>406</v>
      </c>
      <c r="I103" s="134">
        <v>44704</v>
      </c>
      <c r="J103" s="127" t="s">
        <v>134</v>
      </c>
      <c r="K103" s="127" t="s">
        <v>125</v>
      </c>
      <c r="L103" s="132" t="str">
        <f>IFERROR(_xlfn.IFNA(VLOOKUP($K103,[29]коммент!$B:$C,2,0),""),"")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3" s="127" t="s">
        <v>188</v>
      </c>
      <c r="N103" s="151"/>
      <c r="O103" s="151"/>
      <c r="P103" s="151"/>
      <c r="Q103" s="179"/>
      <c r="R103" s="179"/>
    </row>
    <row r="104" spans="1:18" s="180" customFormat="1" ht="135" customHeight="1" x14ac:dyDescent="0.25">
      <c r="A104" s="175">
        <v>102</v>
      </c>
      <c r="B104" s="181">
        <v>44707</v>
      </c>
      <c r="C104" s="127" t="s">
        <v>1037</v>
      </c>
      <c r="D104" s="130" t="s">
        <v>39</v>
      </c>
      <c r="E104" s="130"/>
      <c r="F104" s="131" t="s">
        <v>1045</v>
      </c>
      <c r="G104" s="127">
        <v>9151694628</v>
      </c>
      <c r="H104" s="127" t="s">
        <v>1046</v>
      </c>
      <c r="I104" s="134">
        <v>44700</v>
      </c>
      <c r="J104" s="127" t="s">
        <v>180</v>
      </c>
      <c r="K104" s="127" t="s">
        <v>111</v>
      </c>
      <c r="L104" s="132" t="str">
        <f>IFERROR(_xlfn.IFNA(VLOOKUP($K104,[29]коммент!$B:$C,2,0),""),"")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4" s="127" t="s">
        <v>154</v>
      </c>
      <c r="N104" s="151" t="s">
        <v>114</v>
      </c>
      <c r="O104" s="151"/>
      <c r="P104" s="151"/>
      <c r="Q104" s="179"/>
      <c r="R104" s="179"/>
    </row>
    <row r="105" spans="1:18" s="180" customFormat="1" ht="135" customHeight="1" x14ac:dyDescent="0.25">
      <c r="A105" s="175">
        <v>103</v>
      </c>
      <c r="B105" s="134">
        <v>44707</v>
      </c>
      <c r="C105" s="127" t="s">
        <v>1037</v>
      </c>
      <c r="D105" s="130" t="s">
        <v>39</v>
      </c>
      <c r="E105" s="130"/>
      <c r="F105" s="157" t="s">
        <v>1047</v>
      </c>
      <c r="G105" s="137">
        <v>9057558808</v>
      </c>
      <c r="H105" s="137" t="s">
        <v>1048</v>
      </c>
      <c r="I105" s="138">
        <v>44694</v>
      </c>
      <c r="J105" s="127" t="s">
        <v>180</v>
      </c>
      <c r="K105" s="127" t="s">
        <v>111</v>
      </c>
      <c r="L105" s="132" t="str">
        <f>IFERROR(_xlfn.IFNA(VLOOKUP($K105,[29]коммент!$B:$C,2,0),""),"")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5" s="127" t="s">
        <v>154</v>
      </c>
      <c r="N105" s="151" t="s">
        <v>114</v>
      </c>
      <c r="O105" s="151"/>
      <c r="P105" s="151"/>
      <c r="Q105" s="179"/>
      <c r="R105" s="179"/>
    </row>
    <row r="106" spans="1:18" s="180" customFormat="1" ht="135" customHeight="1" x14ac:dyDescent="0.25">
      <c r="A106" s="175">
        <v>104</v>
      </c>
      <c r="B106" s="181">
        <v>44707</v>
      </c>
      <c r="C106" s="127" t="s">
        <v>1037</v>
      </c>
      <c r="D106" s="130" t="s">
        <v>39</v>
      </c>
      <c r="E106" s="130"/>
      <c r="F106" s="131" t="s">
        <v>1049</v>
      </c>
      <c r="G106" s="127">
        <v>89032215772</v>
      </c>
      <c r="H106" s="127" t="s">
        <v>236</v>
      </c>
      <c r="I106" s="134">
        <v>44699</v>
      </c>
      <c r="J106" s="127" t="s">
        <v>134</v>
      </c>
      <c r="K106" s="127" t="s">
        <v>111</v>
      </c>
      <c r="L106" s="132" t="str">
        <f>IFERROR(_xlfn.IFNA(VLOOKUP($K106,[29]коммент!$B:$C,2,0),""),"")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6" s="127" t="s">
        <v>133</v>
      </c>
      <c r="N106" s="151" t="s">
        <v>114</v>
      </c>
      <c r="O106" s="151"/>
      <c r="P106" s="151"/>
      <c r="Q106" s="179"/>
      <c r="R106" s="179"/>
    </row>
    <row r="107" spans="1:18" s="180" customFormat="1" ht="135" customHeight="1" x14ac:dyDescent="0.25">
      <c r="A107" s="175">
        <v>105</v>
      </c>
      <c r="B107" s="181">
        <v>44707</v>
      </c>
      <c r="C107" s="144" t="s">
        <v>1093</v>
      </c>
      <c r="D107" s="130" t="s">
        <v>39</v>
      </c>
      <c r="E107" s="130"/>
      <c r="F107" s="131" t="s">
        <v>1099</v>
      </c>
      <c r="G107" s="127" t="s">
        <v>1100</v>
      </c>
      <c r="H107" s="127" t="s">
        <v>412</v>
      </c>
      <c r="I107" s="134">
        <v>44680</v>
      </c>
      <c r="J107" s="127" t="s">
        <v>179</v>
      </c>
      <c r="K107" s="127" t="s">
        <v>125</v>
      </c>
      <c r="L107" s="132" t="str">
        <f>IFERROR(_xlfn.IFNA(VLOOKUP($K107,[39]коммент!$B:$C,2,0),""),"")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7" s="127" t="s">
        <v>128</v>
      </c>
      <c r="N107" s="151"/>
      <c r="O107" s="151"/>
      <c r="P107" s="151"/>
      <c r="Q107" s="179"/>
      <c r="R107" s="179"/>
    </row>
    <row r="108" spans="1:18" s="180" customFormat="1" ht="135" customHeight="1" x14ac:dyDescent="0.25">
      <c r="A108" s="175">
        <v>106</v>
      </c>
      <c r="B108" s="134">
        <v>44707</v>
      </c>
      <c r="C108" s="127" t="s">
        <v>1221</v>
      </c>
      <c r="D108" s="130" t="s">
        <v>39</v>
      </c>
      <c r="E108" s="130"/>
      <c r="F108" s="144" t="s">
        <v>1224</v>
      </c>
      <c r="G108" s="127">
        <v>9153338506</v>
      </c>
      <c r="H108" s="127" t="s">
        <v>357</v>
      </c>
      <c r="I108" s="134">
        <v>44681</v>
      </c>
      <c r="J108" s="127" t="s">
        <v>180</v>
      </c>
      <c r="K108" s="145" t="s">
        <v>111</v>
      </c>
      <c r="L108" s="146" t="str">
        <f>IFERROR(_xlfn.IFNA(VLOOKUP($K108,[40]коммент!$B:$C,2,0),""),"")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8" s="127" t="s">
        <v>133</v>
      </c>
      <c r="N108" s="151"/>
      <c r="O108" s="151"/>
      <c r="P108" s="151"/>
      <c r="Q108" s="143"/>
      <c r="R108" s="143"/>
    </row>
    <row r="109" spans="1:18" s="180" customFormat="1" ht="135" customHeight="1" x14ac:dyDescent="0.25">
      <c r="A109" s="175">
        <v>107</v>
      </c>
      <c r="B109" s="181">
        <v>44707</v>
      </c>
      <c r="C109" s="127" t="s">
        <v>1221</v>
      </c>
      <c r="D109" s="130" t="s">
        <v>39</v>
      </c>
      <c r="E109" s="130"/>
      <c r="F109" s="144" t="s">
        <v>1228</v>
      </c>
      <c r="G109" s="127">
        <v>9653740467</v>
      </c>
      <c r="H109" s="127" t="s">
        <v>357</v>
      </c>
      <c r="I109" s="134">
        <v>44706</v>
      </c>
      <c r="J109" s="127" t="s">
        <v>180</v>
      </c>
      <c r="K109" s="127" t="s">
        <v>125</v>
      </c>
      <c r="L109" s="132" t="str">
        <f>IFERROR(_xlfn.IFNA(VLOOKUP($K109,[41]коммент!$B:$C,2,0),""),"")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9" s="127" t="s">
        <v>128</v>
      </c>
      <c r="N109" s="151"/>
      <c r="O109" s="151"/>
      <c r="P109" s="151" t="s">
        <v>1229</v>
      </c>
      <c r="Q109" s="143"/>
      <c r="R109" s="143"/>
    </row>
    <row r="110" spans="1:18" s="180" customFormat="1" ht="135" customHeight="1" x14ac:dyDescent="0.25">
      <c r="A110" s="175">
        <v>108</v>
      </c>
      <c r="B110" s="181">
        <v>44707</v>
      </c>
      <c r="C110" s="127" t="s">
        <v>1240</v>
      </c>
      <c r="D110" s="130" t="s">
        <v>39</v>
      </c>
      <c r="E110" s="130"/>
      <c r="F110" s="144" t="s">
        <v>1241</v>
      </c>
      <c r="G110" s="127">
        <v>9108394563</v>
      </c>
      <c r="H110" s="127" t="s">
        <v>351</v>
      </c>
      <c r="I110" s="134">
        <v>44678</v>
      </c>
      <c r="J110" s="127" t="s">
        <v>180</v>
      </c>
      <c r="K110" s="127" t="s">
        <v>36</v>
      </c>
      <c r="L110" s="132" t="str">
        <f>IFERROR(_xlfn.IFNA(VLOOKUP($K110,[15]коммент!$B:$C,2,0),""),"")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10" s="127"/>
      <c r="N110" s="151"/>
      <c r="O110" s="151"/>
      <c r="P110" s="151" t="s">
        <v>1242</v>
      </c>
      <c r="Q110" s="143"/>
      <c r="R110" s="143"/>
    </row>
    <row r="111" spans="1:18" s="180" customFormat="1" ht="135" customHeight="1" x14ac:dyDescent="0.25">
      <c r="A111" s="175">
        <v>109</v>
      </c>
      <c r="B111" s="134">
        <v>44707</v>
      </c>
      <c r="C111" s="127" t="s">
        <v>1240</v>
      </c>
      <c r="D111" s="130" t="s">
        <v>39</v>
      </c>
      <c r="E111" s="130"/>
      <c r="F111" s="144" t="s">
        <v>1257</v>
      </c>
      <c r="G111" s="127">
        <v>9035972863</v>
      </c>
      <c r="H111" s="127" t="s">
        <v>987</v>
      </c>
      <c r="I111" s="134">
        <v>44703</v>
      </c>
      <c r="J111" s="127" t="s">
        <v>180</v>
      </c>
      <c r="K111" s="127" t="s">
        <v>125</v>
      </c>
      <c r="L111" s="132" t="str">
        <f>IFERROR(_xlfn.IFNA(VLOOKUP($K111,[15]коммент!$B:$C,2,0),""),"")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11" s="127" t="s">
        <v>188</v>
      </c>
      <c r="N111" s="151"/>
      <c r="O111" s="151"/>
      <c r="P111" s="151" t="s">
        <v>1258</v>
      </c>
      <c r="Q111" s="143"/>
      <c r="R111" s="143"/>
    </row>
    <row r="112" spans="1:18" s="180" customFormat="1" ht="135" customHeight="1" x14ac:dyDescent="0.25">
      <c r="A112" s="175">
        <v>110</v>
      </c>
      <c r="B112" s="181">
        <v>44707</v>
      </c>
      <c r="C112" s="127" t="s">
        <v>862</v>
      </c>
      <c r="D112" s="130" t="s">
        <v>99</v>
      </c>
      <c r="E112" s="130"/>
      <c r="F112" s="144" t="s">
        <v>868</v>
      </c>
      <c r="G112" s="127" t="s">
        <v>869</v>
      </c>
      <c r="H112" s="127" t="s">
        <v>866</v>
      </c>
      <c r="I112" s="134">
        <v>44706</v>
      </c>
      <c r="J112" s="127" t="s">
        <v>134</v>
      </c>
      <c r="K112" s="127" t="s">
        <v>111</v>
      </c>
      <c r="L112" s="132" t="str">
        <f>IFERROR(_xlfn.IFNA(VLOOKUP($K112,[42]коммент!$B:$C,2,0),""),"")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12" s="127" t="s">
        <v>154</v>
      </c>
      <c r="N112" s="151" t="s">
        <v>114</v>
      </c>
      <c r="O112" s="151"/>
      <c r="P112" s="127"/>
      <c r="Q112" s="179"/>
      <c r="R112" s="179"/>
    </row>
    <row r="113" spans="1:18" s="180" customFormat="1" ht="135" customHeight="1" x14ac:dyDescent="0.25">
      <c r="A113" s="175">
        <v>111</v>
      </c>
      <c r="B113" s="181">
        <v>44707</v>
      </c>
      <c r="C113" s="127" t="s">
        <v>897</v>
      </c>
      <c r="D113" s="130" t="s">
        <v>99</v>
      </c>
      <c r="E113" s="182"/>
      <c r="F113" s="191" t="s">
        <v>913</v>
      </c>
      <c r="G113" s="127">
        <v>9175336393</v>
      </c>
      <c r="H113" s="127"/>
      <c r="I113" s="134"/>
      <c r="J113" s="127" t="s">
        <v>179</v>
      </c>
      <c r="K113" s="127" t="s">
        <v>85</v>
      </c>
      <c r="L113" s="132" t="str">
        <f>IFERROR(_xlfn.IFNA(VLOOKUP($K113,[43]коммент!$B:$C,2,0),""),"")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113" s="175" t="s">
        <v>129</v>
      </c>
      <c r="N113" s="151"/>
      <c r="O113" s="151"/>
      <c r="P113" s="151"/>
      <c r="Q113" s="179"/>
      <c r="R113" s="179"/>
    </row>
    <row r="114" spans="1:18" s="180" customFormat="1" ht="135" customHeight="1" x14ac:dyDescent="0.25">
      <c r="A114" s="175">
        <v>112</v>
      </c>
      <c r="B114" s="181">
        <v>44707</v>
      </c>
      <c r="C114" s="175" t="s">
        <v>239</v>
      </c>
      <c r="D114" s="182" t="s">
        <v>84</v>
      </c>
      <c r="E114" s="182"/>
      <c r="F114" s="183" t="s">
        <v>240</v>
      </c>
      <c r="G114" s="175">
        <v>9661820673</v>
      </c>
      <c r="H114" s="175" t="s">
        <v>241</v>
      </c>
      <c r="I114" s="181">
        <v>44706</v>
      </c>
      <c r="J114" s="175" t="s">
        <v>180</v>
      </c>
      <c r="K114" s="127" t="s">
        <v>1</v>
      </c>
      <c r="L114" s="132" t="s">
        <v>166</v>
      </c>
      <c r="M114" s="175" t="s">
        <v>132</v>
      </c>
      <c r="N114" s="184" t="s">
        <v>183</v>
      </c>
      <c r="O114" s="151" t="s">
        <v>84</v>
      </c>
      <c r="P114" s="151" t="s">
        <v>242</v>
      </c>
      <c r="Q114" s="179"/>
      <c r="R114" s="179"/>
    </row>
    <row r="115" spans="1:18" s="180" customFormat="1" ht="135" customHeight="1" x14ac:dyDescent="0.25">
      <c r="A115" s="175">
        <v>113</v>
      </c>
      <c r="B115" s="134">
        <v>44707</v>
      </c>
      <c r="C115" s="175" t="s">
        <v>239</v>
      </c>
      <c r="D115" s="182" t="s">
        <v>84</v>
      </c>
      <c r="E115" s="182"/>
      <c r="F115" s="183" t="s">
        <v>246</v>
      </c>
      <c r="G115" s="175">
        <v>9296445513</v>
      </c>
      <c r="H115" s="175" t="s">
        <v>247</v>
      </c>
      <c r="I115" s="181">
        <v>44694</v>
      </c>
      <c r="J115" s="175" t="s">
        <v>180</v>
      </c>
      <c r="K115" s="127" t="s">
        <v>36</v>
      </c>
      <c r="L115" s="132" t="s">
        <v>157</v>
      </c>
      <c r="M115" s="175"/>
      <c r="N115" s="184"/>
      <c r="O115" s="151"/>
      <c r="P115" s="151" t="s">
        <v>248</v>
      </c>
      <c r="Q115" s="179"/>
      <c r="R115" s="179"/>
    </row>
    <row r="116" spans="1:18" s="180" customFormat="1" ht="135" customHeight="1" x14ac:dyDescent="0.25">
      <c r="A116" s="175">
        <v>114</v>
      </c>
      <c r="B116" s="134">
        <v>44707</v>
      </c>
      <c r="C116" s="141" t="s">
        <v>476</v>
      </c>
      <c r="D116" s="130" t="s">
        <v>84</v>
      </c>
      <c r="E116" s="130"/>
      <c r="F116" s="131" t="s">
        <v>482</v>
      </c>
      <c r="G116" s="127">
        <v>9999854476</v>
      </c>
      <c r="H116" s="127" t="s">
        <v>483</v>
      </c>
      <c r="I116" s="134">
        <v>44706</v>
      </c>
      <c r="J116" s="127" t="s">
        <v>180</v>
      </c>
      <c r="K116" s="127" t="s">
        <v>125</v>
      </c>
      <c r="L116" s="132" t="s">
        <v>162</v>
      </c>
      <c r="M116" s="127" t="s">
        <v>189</v>
      </c>
      <c r="N116" s="151"/>
      <c r="O116" s="151"/>
      <c r="P116" s="151" t="s">
        <v>484</v>
      </c>
      <c r="Q116" s="179"/>
      <c r="R116" s="179"/>
    </row>
    <row r="117" spans="1:18" s="180" customFormat="1" ht="135" customHeight="1" x14ac:dyDescent="0.25">
      <c r="A117" s="175">
        <v>115</v>
      </c>
      <c r="B117" s="181">
        <v>44707</v>
      </c>
      <c r="C117" s="141" t="s">
        <v>476</v>
      </c>
      <c r="D117" s="130" t="s">
        <v>84</v>
      </c>
      <c r="E117" s="130"/>
      <c r="F117" s="131" t="s">
        <v>485</v>
      </c>
      <c r="G117" s="127">
        <v>9067947713</v>
      </c>
      <c r="H117" s="127" t="s">
        <v>486</v>
      </c>
      <c r="I117" s="134">
        <v>44706</v>
      </c>
      <c r="J117" s="127" t="s">
        <v>180</v>
      </c>
      <c r="K117" s="127" t="s">
        <v>125</v>
      </c>
      <c r="L117" s="132" t="s">
        <v>162</v>
      </c>
      <c r="M117" s="127" t="s">
        <v>189</v>
      </c>
      <c r="N117" s="151"/>
      <c r="O117" s="151"/>
      <c r="P117" s="151" t="s">
        <v>487</v>
      </c>
      <c r="Q117" s="179"/>
      <c r="R117" s="179"/>
    </row>
    <row r="118" spans="1:18" s="180" customFormat="1" ht="135" customHeight="1" x14ac:dyDescent="0.25">
      <c r="A118" s="175">
        <v>116</v>
      </c>
      <c r="B118" s="134">
        <v>44707</v>
      </c>
      <c r="C118" s="127" t="s">
        <v>495</v>
      </c>
      <c r="D118" s="130" t="s">
        <v>84</v>
      </c>
      <c r="E118" s="130"/>
      <c r="F118" s="131" t="s">
        <v>496</v>
      </c>
      <c r="G118" s="127" t="s">
        <v>497</v>
      </c>
      <c r="H118" s="127" t="s">
        <v>498</v>
      </c>
      <c r="I118" s="134">
        <v>44706</v>
      </c>
      <c r="J118" s="127" t="s">
        <v>180</v>
      </c>
      <c r="K118" s="127" t="s">
        <v>111</v>
      </c>
      <c r="L118" s="132" t="s">
        <v>165</v>
      </c>
      <c r="M118" s="127" t="s">
        <v>154</v>
      </c>
      <c r="N118" s="151"/>
      <c r="O118" s="151"/>
      <c r="P118" s="151"/>
      <c r="Q118" s="179"/>
      <c r="R118" s="179"/>
    </row>
    <row r="119" spans="1:18" s="180" customFormat="1" ht="135" customHeight="1" x14ac:dyDescent="0.25">
      <c r="A119" s="175">
        <v>117</v>
      </c>
      <c r="B119" s="181">
        <v>44707</v>
      </c>
      <c r="C119" s="127" t="s">
        <v>495</v>
      </c>
      <c r="D119" s="130" t="s">
        <v>84</v>
      </c>
      <c r="E119" s="130"/>
      <c r="F119" s="156" t="s">
        <v>499</v>
      </c>
      <c r="G119" s="127">
        <v>9998666643</v>
      </c>
      <c r="H119" s="127" t="s">
        <v>500</v>
      </c>
      <c r="I119" s="134">
        <v>44705</v>
      </c>
      <c r="J119" s="127" t="s">
        <v>180</v>
      </c>
      <c r="K119" s="127" t="s">
        <v>113</v>
      </c>
      <c r="L119" s="132" t="s">
        <v>143</v>
      </c>
      <c r="M119" s="127"/>
      <c r="N119" s="151"/>
      <c r="O119" s="151"/>
      <c r="P119" s="151" t="s">
        <v>501</v>
      </c>
      <c r="Q119" s="179"/>
      <c r="R119" s="179"/>
    </row>
    <row r="120" spans="1:18" s="180" customFormat="1" ht="135" customHeight="1" x14ac:dyDescent="0.25">
      <c r="A120" s="175">
        <v>118</v>
      </c>
      <c r="B120" s="134">
        <v>44707</v>
      </c>
      <c r="C120" s="127" t="s">
        <v>495</v>
      </c>
      <c r="D120" s="130" t="s">
        <v>84</v>
      </c>
      <c r="E120" s="130"/>
      <c r="F120" s="131" t="s">
        <v>506</v>
      </c>
      <c r="G120" s="127">
        <v>9168716761</v>
      </c>
      <c r="H120" s="127" t="s">
        <v>507</v>
      </c>
      <c r="I120" s="134">
        <v>44706</v>
      </c>
      <c r="J120" s="127" t="s">
        <v>134</v>
      </c>
      <c r="K120" s="127" t="s">
        <v>125</v>
      </c>
      <c r="L120" s="132" t="s">
        <v>162</v>
      </c>
      <c r="M120" s="127" t="s">
        <v>188</v>
      </c>
      <c r="N120" s="151"/>
      <c r="O120" s="151"/>
      <c r="P120" s="151" t="s">
        <v>508</v>
      </c>
      <c r="Q120" s="179"/>
      <c r="R120" s="179"/>
    </row>
    <row r="121" spans="1:18" s="180" customFormat="1" ht="135" customHeight="1" x14ac:dyDescent="0.25">
      <c r="A121" s="175">
        <v>119</v>
      </c>
      <c r="B121" s="134">
        <v>44707</v>
      </c>
      <c r="C121" s="127" t="s">
        <v>495</v>
      </c>
      <c r="D121" s="130" t="s">
        <v>84</v>
      </c>
      <c r="E121" s="130"/>
      <c r="F121" s="131" t="s">
        <v>509</v>
      </c>
      <c r="G121" s="127" t="s">
        <v>510</v>
      </c>
      <c r="H121" s="127" t="s">
        <v>272</v>
      </c>
      <c r="I121" s="134">
        <v>44693</v>
      </c>
      <c r="J121" s="127" t="s">
        <v>180</v>
      </c>
      <c r="K121" s="127" t="s">
        <v>113</v>
      </c>
      <c r="L121" s="132" t="s">
        <v>143</v>
      </c>
      <c r="M121" s="127"/>
      <c r="N121" s="151"/>
      <c r="O121" s="151"/>
      <c r="P121" s="151" t="s">
        <v>501</v>
      </c>
      <c r="Q121" s="179"/>
      <c r="R121" s="179"/>
    </row>
    <row r="122" spans="1:18" s="180" customFormat="1" ht="135" customHeight="1" x14ac:dyDescent="0.25">
      <c r="A122" s="175">
        <v>120</v>
      </c>
      <c r="B122" s="181">
        <v>44707</v>
      </c>
      <c r="C122" s="127" t="s">
        <v>495</v>
      </c>
      <c r="D122" s="130" t="s">
        <v>84</v>
      </c>
      <c r="E122" s="130"/>
      <c r="F122" s="131" t="s">
        <v>511</v>
      </c>
      <c r="G122" s="127">
        <v>9161631279</v>
      </c>
      <c r="H122" s="127" t="s">
        <v>512</v>
      </c>
      <c r="I122" s="134">
        <v>44705</v>
      </c>
      <c r="J122" s="127" t="s">
        <v>180</v>
      </c>
      <c r="K122" s="127" t="s">
        <v>36</v>
      </c>
      <c r="L122" s="132" t="s">
        <v>157</v>
      </c>
      <c r="M122" s="127"/>
      <c r="N122" s="151"/>
      <c r="O122" s="151"/>
      <c r="P122" s="151" t="s">
        <v>513</v>
      </c>
      <c r="Q122" s="179"/>
      <c r="R122" s="179"/>
    </row>
    <row r="123" spans="1:18" s="180" customFormat="1" ht="135" customHeight="1" x14ac:dyDescent="0.25">
      <c r="A123" s="175">
        <v>121</v>
      </c>
      <c r="B123" s="181">
        <v>44707</v>
      </c>
      <c r="C123" s="127" t="s">
        <v>495</v>
      </c>
      <c r="D123" s="130" t="s">
        <v>84</v>
      </c>
      <c r="E123" s="130"/>
      <c r="F123" s="156" t="s">
        <v>514</v>
      </c>
      <c r="G123" s="127">
        <v>9255146800</v>
      </c>
      <c r="H123" s="127" t="s">
        <v>500</v>
      </c>
      <c r="I123" s="134">
        <v>44707</v>
      </c>
      <c r="J123" s="127" t="s">
        <v>180</v>
      </c>
      <c r="K123" s="127" t="s">
        <v>36</v>
      </c>
      <c r="L123" s="132" t="s">
        <v>157</v>
      </c>
      <c r="M123" s="127"/>
      <c r="N123" s="151"/>
      <c r="O123" s="151"/>
      <c r="P123" s="151" t="s">
        <v>515</v>
      </c>
      <c r="Q123" s="179"/>
      <c r="R123" s="179"/>
    </row>
    <row r="124" spans="1:18" s="180" customFormat="1" ht="135" customHeight="1" x14ac:dyDescent="0.25">
      <c r="A124" s="175">
        <v>122</v>
      </c>
      <c r="B124" s="134">
        <v>44707</v>
      </c>
      <c r="C124" s="175" t="s">
        <v>516</v>
      </c>
      <c r="D124" s="182" t="s">
        <v>84</v>
      </c>
      <c r="E124" s="182"/>
      <c r="F124" s="144" t="s">
        <v>517</v>
      </c>
      <c r="G124" s="175" t="s">
        <v>518</v>
      </c>
      <c r="H124" s="175" t="s">
        <v>519</v>
      </c>
      <c r="I124" s="181">
        <v>44707</v>
      </c>
      <c r="J124" s="175" t="s">
        <v>180</v>
      </c>
      <c r="K124" s="127" t="s">
        <v>125</v>
      </c>
      <c r="L124" s="132" t="str">
        <f>IFERROR(_xlfn.IFNA(VLOOKUP($K124,[21]коммент!$B:$C,2,0),""),"")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4" s="175" t="s">
        <v>189</v>
      </c>
      <c r="N124" s="184"/>
      <c r="O124" s="151"/>
      <c r="P124" s="151"/>
      <c r="Q124" s="179"/>
      <c r="R124" s="179"/>
    </row>
    <row r="125" spans="1:18" s="180" customFormat="1" ht="135" customHeight="1" x14ac:dyDescent="0.25">
      <c r="A125" s="175">
        <v>123</v>
      </c>
      <c r="B125" s="181">
        <v>44707</v>
      </c>
      <c r="C125" s="175" t="s">
        <v>516</v>
      </c>
      <c r="D125" s="182" t="s">
        <v>84</v>
      </c>
      <c r="E125" s="182"/>
      <c r="F125" s="144" t="s">
        <v>527</v>
      </c>
      <c r="G125" s="175" t="s">
        <v>528</v>
      </c>
      <c r="H125" s="175" t="s">
        <v>519</v>
      </c>
      <c r="I125" s="181"/>
      <c r="J125" s="175" t="s">
        <v>134</v>
      </c>
      <c r="K125" s="127" t="s">
        <v>125</v>
      </c>
      <c r="L125" s="132" t="str">
        <f>IFERROR(_xlfn.IFNA(VLOOKUP($K125,[21]коммент!$B:$C,2,0),""),"")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5" s="175" t="s">
        <v>189</v>
      </c>
      <c r="N125" s="184"/>
      <c r="O125" s="151"/>
      <c r="P125" s="151" t="s">
        <v>529</v>
      </c>
      <c r="Q125" s="179"/>
      <c r="R125" s="179"/>
    </row>
    <row r="126" spans="1:18" s="180" customFormat="1" ht="135" customHeight="1" x14ac:dyDescent="0.25">
      <c r="A126" s="175">
        <v>124</v>
      </c>
      <c r="B126" s="181">
        <v>44707</v>
      </c>
      <c r="C126" s="175" t="s">
        <v>516</v>
      </c>
      <c r="D126" s="182" t="s">
        <v>84</v>
      </c>
      <c r="E126" s="182"/>
      <c r="F126" s="144" t="s">
        <v>530</v>
      </c>
      <c r="G126" s="175" t="s">
        <v>531</v>
      </c>
      <c r="H126" s="175" t="s">
        <v>519</v>
      </c>
      <c r="I126" s="181">
        <v>44700</v>
      </c>
      <c r="J126" s="175" t="s">
        <v>180</v>
      </c>
      <c r="K126" s="145" t="s">
        <v>125</v>
      </c>
      <c r="L126" s="146" t="s">
        <v>162</v>
      </c>
      <c r="M126" s="175" t="s">
        <v>189</v>
      </c>
      <c r="N126" s="184"/>
      <c r="O126" s="151"/>
      <c r="P126" s="151" t="s">
        <v>532</v>
      </c>
      <c r="Q126" s="179"/>
      <c r="R126" s="179"/>
    </row>
    <row r="127" spans="1:18" s="180" customFormat="1" ht="135" customHeight="1" x14ac:dyDescent="0.25">
      <c r="A127" s="175">
        <v>125</v>
      </c>
      <c r="B127" s="181">
        <v>44707</v>
      </c>
      <c r="C127" s="175" t="s">
        <v>516</v>
      </c>
      <c r="D127" s="182" t="s">
        <v>84</v>
      </c>
      <c r="E127" s="182"/>
      <c r="F127" s="144" t="s">
        <v>533</v>
      </c>
      <c r="G127" s="175" t="s">
        <v>534</v>
      </c>
      <c r="H127" s="175" t="s">
        <v>477</v>
      </c>
      <c r="I127" s="181">
        <v>44705</v>
      </c>
      <c r="J127" s="175" t="s">
        <v>180</v>
      </c>
      <c r="K127" s="145" t="s">
        <v>1</v>
      </c>
      <c r="L127" s="146" t="s">
        <v>166</v>
      </c>
      <c r="M127" s="175" t="s">
        <v>132</v>
      </c>
      <c r="N127" s="184"/>
      <c r="O127" s="151"/>
      <c r="P127" s="151" t="s">
        <v>535</v>
      </c>
      <c r="Q127" s="179"/>
      <c r="R127" s="179"/>
    </row>
    <row r="128" spans="1:18" s="180" customFormat="1" ht="135" customHeight="1" x14ac:dyDescent="0.25">
      <c r="A128" s="175">
        <v>126</v>
      </c>
      <c r="B128" s="134">
        <v>44707</v>
      </c>
      <c r="C128" s="175" t="s">
        <v>553</v>
      </c>
      <c r="D128" s="182" t="s">
        <v>84</v>
      </c>
      <c r="E128" s="182"/>
      <c r="F128" s="144" t="s">
        <v>554</v>
      </c>
      <c r="G128" s="175" t="s">
        <v>555</v>
      </c>
      <c r="H128" s="175" t="s">
        <v>321</v>
      </c>
      <c r="I128" s="181">
        <v>44706</v>
      </c>
      <c r="J128" s="175" t="s">
        <v>180</v>
      </c>
      <c r="K128" s="127" t="s">
        <v>125</v>
      </c>
      <c r="L128" s="132" t="s">
        <v>162</v>
      </c>
      <c r="M128" s="175" t="s">
        <v>189</v>
      </c>
      <c r="N128" s="184"/>
      <c r="O128" s="151"/>
      <c r="P128" s="151"/>
      <c r="Q128" s="179"/>
      <c r="R128" s="179"/>
    </row>
    <row r="129" spans="1:18" s="180" customFormat="1" ht="135" customHeight="1" x14ac:dyDescent="0.25">
      <c r="A129" s="175">
        <v>127</v>
      </c>
      <c r="B129" s="181">
        <v>44707</v>
      </c>
      <c r="C129" s="175" t="s">
        <v>553</v>
      </c>
      <c r="D129" s="182" t="s">
        <v>84</v>
      </c>
      <c r="E129" s="182"/>
      <c r="F129" s="144" t="s">
        <v>556</v>
      </c>
      <c r="G129" s="175" t="s">
        <v>557</v>
      </c>
      <c r="H129" s="175" t="s">
        <v>321</v>
      </c>
      <c r="I129" s="181">
        <v>44706</v>
      </c>
      <c r="J129" s="175" t="s">
        <v>180</v>
      </c>
      <c r="K129" s="127" t="s">
        <v>125</v>
      </c>
      <c r="L129" s="132" t="s">
        <v>162</v>
      </c>
      <c r="M129" s="175" t="s">
        <v>189</v>
      </c>
      <c r="N129" s="184"/>
      <c r="O129" s="151"/>
      <c r="P129" s="151"/>
      <c r="Q129" s="179"/>
      <c r="R129" s="179"/>
    </row>
    <row r="130" spans="1:18" s="180" customFormat="1" ht="135" customHeight="1" x14ac:dyDescent="0.25">
      <c r="A130" s="175">
        <v>128</v>
      </c>
      <c r="B130" s="181">
        <v>44707</v>
      </c>
      <c r="C130" s="175" t="s">
        <v>553</v>
      </c>
      <c r="D130" s="182" t="s">
        <v>84</v>
      </c>
      <c r="E130" s="182"/>
      <c r="F130" s="144" t="s">
        <v>558</v>
      </c>
      <c r="G130" s="175" t="s">
        <v>559</v>
      </c>
      <c r="H130" s="175" t="s">
        <v>321</v>
      </c>
      <c r="I130" s="181">
        <v>44706</v>
      </c>
      <c r="J130" s="175" t="s">
        <v>180</v>
      </c>
      <c r="K130" s="127" t="s">
        <v>125</v>
      </c>
      <c r="L130" s="132" t="s">
        <v>162</v>
      </c>
      <c r="M130" s="175" t="s">
        <v>189</v>
      </c>
      <c r="N130" s="184"/>
      <c r="O130" s="151"/>
      <c r="P130" s="151"/>
      <c r="Q130" s="179"/>
      <c r="R130" s="179"/>
    </row>
    <row r="131" spans="1:18" s="180" customFormat="1" ht="135" customHeight="1" x14ac:dyDescent="0.25">
      <c r="A131" s="175">
        <v>129</v>
      </c>
      <c r="B131" s="134">
        <v>44707</v>
      </c>
      <c r="C131" s="175" t="s">
        <v>553</v>
      </c>
      <c r="D131" s="182" t="s">
        <v>84</v>
      </c>
      <c r="E131" s="182"/>
      <c r="F131" s="144" t="s">
        <v>562</v>
      </c>
      <c r="G131" s="175" t="s">
        <v>563</v>
      </c>
      <c r="H131" s="175" t="s">
        <v>321</v>
      </c>
      <c r="I131" s="181" t="s">
        <v>564</v>
      </c>
      <c r="J131" s="175" t="s">
        <v>180</v>
      </c>
      <c r="K131" s="127" t="s">
        <v>125</v>
      </c>
      <c r="L131" s="132" t="s">
        <v>162</v>
      </c>
      <c r="M131" s="175" t="s">
        <v>189</v>
      </c>
      <c r="N131" s="184"/>
      <c r="O131" s="151"/>
      <c r="P131" s="151"/>
      <c r="Q131" s="179"/>
      <c r="R131" s="179"/>
    </row>
    <row r="132" spans="1:18" s="180" customFormat="1" ht="135" customHeight="1" x14ac:dyDescent="0.25">
      <c r="A132" s="175">
        <v>130</v>
      </c>
      <c r="B132" s="181">
        <v>44707</v>
      </c>
      <c r="C132" s="175" t="s">
        <v>553</v>
      </c>
      <c r="D132" s="182" t="s">
        <v>84</v>
      </c>
      <c r="E132" s="182"/>
      <c r="F132" s="144" t="s">
        <v>565</v>
      </c>
      <c r="G132" s="175" t="s">
        <v>566</v>
      </c>
      <c r="H132" s="175" t="s">
        <v>321</v>
      </c>
      <c r="I132" s="181" t="s">
        <v>564</v>
      </c>
      <c r="J132" s="175" t="s">
        <v>180</v>
      </c>
      <c r="K132" s="127" t="s">
        <v>125</v>
      </c>
      <c r="L132" s="132" t="s">
        <v>162</v>
      </c>
      <c r="M132" s="175" t="s">
        <v>189</v>
      </c>
      <c r="N132" s="184"/>
      <c r="O132" s="151"/>
      <c r="P132" s="151"/>
      <c r="Q132" s="179"/>
      <c r="R132" s="179"/>
    </row>
    <row r="133" spans="1:18" s="180" customFormat="1" ht="135" customHeight="1" x14ac:dyDescent="0.25">
      <c r="A133" s="175">
        <v>131</v>
      </c>
      <c r="B133" s="181">
        <v>44707</v>
      </c>
      <c r="C133" s="175" t="s">
        <v>553</v>
      </c>
      <c r="D133" s="182" t="s">
        <v>84</v>
      </c>
      <c r="E133" s="182"/>
      <c r="F133" s="144" t="s">
        <v>585</v>
      </c>
      <c r="G133" s="175" t="s">
        <v>586</v>
      </c>
      <c r="H133" s="175" t="s">
        <v>587</v>
      </c>
      <c r="I133" s="181">
        <v>44706</v>
      </c>
      <c r="J133" s="175" t="s">
        <v>180</v>
      </c>
      <c r="K133" s="127" t="s">
        <v>113</v>
      </c>
      <c r="L133" s="132" t="s">
        <v>143</v>
      </c>
      <c r="M133" s="175"/>
      <c r="N133" s="184"/>
      <c r="O133" s="151"/>
      <c r="P133" s="151" t="s">
        <v>588</v>
      </c>
      <c r="Q133" s="179"/>
      <c r="R133" s="179"/>
    </row>
    <row r="134" spans="1:18" s="180" customFormat="1" ht="135" customHeight="1" x14ac:dyDescent="0.25">
      <c r="A134" s="175">
        <v>132</v>
      </c>
      <c r="B134" s="181">
        <v>44707</v>
      </c>
      <c r="C134" s="175" t="s">
        <v>593</v>
      </c>
      <c r="D134" s="182" t="s">
        <v>84</v>
      </c>
      <c r="E134" s="182"/>
      <c r="F134" s="144" t="s">
        <v>594</v>
      </c>
      <c r="G134" s="175">
        <v>9153457408</v>
      </c>
      <c r="H134" s="175" t="s">
        <v>236</v>
      </c>
      <c r="I134" s="181">
        <v>44694</v>
      </c>
      <c r="J134" s="175" t="s">
        <v>134</v>
      </c>
      <c r="K134" s="127" t="s">
        <v>125</v>
      </c>
      <c r="L134" s="132" t="s">
        <v>162</v>
      </c>
      <c r="M134" s="175" t="s">
        <v>128</v>
      </c>
      <c r="N134" s="184"/>
      <c r="O134" s="151"/>
      <c r="P134" s="151" t="s">
        <v>595</v>
      </c>
      <c r="Q134" s="179"/>
      <c r="R134" s="179"/>
    </row>
    <row r="135" spans="1:18" s="180" customFormat="1" ht="135" customHeight="1" x14ac:dyDescent="0.25">
      <c r="A135" s="175">
        <v>133</v>
      </c>
      <c r="B135" s="134">
        <v>44707</v>
      </c>
      <c r="C135" s="175" t="s">
        <v>593</v>
      </c>
      <c r="D135" s="182" t="s">
        <v>84</v>
      </c>
      <c r="E135" s="182"/>
      <c r="F135" s="144" t="s">
        <v>596</v>
      </c>
      <c r="G135" s="175">
        <v>9161368629</v>
      </c>
      <c r="H135" s="175" t="s">
        <v>597</v>
      </c>
      <c r="I135" s="181">
        <v>44686</v>
      </c>
      <c r="J135" s="175" t="s">
        <v>134</v>
      </c>
      <c r="K135" s="127" t="s">
        <v>111</v>
      </c>
      <c r="L135" s="132" t="s">
        <v>165</v>
      </c>
      <c r="M135" s="175" t="s">
        <v>133</v>
      </c>
      <c r="N135" s="184" t="s">
        <v>114</v>
      </c>
      <c r="O135" s="151"/>
      <c r="P135" s="151"/>
      <c r="Q135" s="179"/>
      <c r="R135" s="179"/>
    </row>
    <row r="136" spans="1:18" s="180" customFormat="1" ht="135" customHeight="1" x14ac:dyDescent="0.25">
      <c r="A136" s="175">
        <v>134</v>
      </c>
      <c r="B136" s="181">
        <v>44707</v>
      </c>
      <c r="C136" s="175" t="s">
        <v>593</v>
      </c>
      <c r="D136" s="182" t="s">
        <v>84</v>
      </c>
      <c r="E136" s="182"/>
      <c r="F136" s="144" t="s">
        <v>598</v>
      </c>
      <c r="G136" s="175">
        <v>9104882181</v>
      </c>
      <c r="H136" s="175" t="s">
        <v>117</v>
      </c>
      <c r="I136" s="181">
        <v>44706</v>
      </c>
      <c r="J136" s="175" t="s">
        <v>180</v>
      </c>
      <c r="K136" s="127" t="s">
        <v>125</v>
      </c>
      <c r="L136" s="132" t="s">
        <v>162</v>
      </c>
      <c r="M136" s="175" t="s">
        <v>189</v>
      </c>
      <c r="N136" s="184"/>
      <c r="O136" s="151"/>
      <c r="P136" s="151"/>
      <c r="Q136" s="179"/>
      <c r="R136" s="179"/>
    </row>
    <row r="137" spans="1:18" s="180" customFormat="1" ht="135" customHeight="1" x14ac:dyDescent="0.25">
      <c r="A137" s="175">
        <v>135</v>
      </c>
      <c r="B137" s="181">
        <v>44707</v>
      </c>
      <c r="C137" s="175" t="s">
        <v>608</v>
      </c>
      <c r="D137" s="182" t="s">
        <v>84</v>
      </c>
      <c r="E137" s="182"/>
      <c r="F137" s="144" t="s">
        <v>623</v>
      </c>
      <c r="G137" s="175" t="s">
        <v>624</v>
      </c>
      <c r="H137" s="175" t="s">
        <v>625</v>
      </c>
      <c r="I137" s="181"/>
      <c r="J137" s="175" t="s">
        <v>180</v>
      </c>
      <c r="K137" s="127" t="s">
        <v>125</v>
      </c>
      <c r="L137" s="132" t="s">
        <v>162</v>
      </c>
      <c r="M137" s="175" t="s">
        <v>188</v>
      </c>
      <c r="N137" s="184"/>
      <c r="O137" s="151"/>
      <c r="P137" s="151" t="s">
        <v>626</v>
      </c>
      <c r="Q137" s="179"/>
      <c r="R137" s="179"/>
    </row>
    <row r="138" spans="1:18" s="180" customFormat="1" ht="135" customHeight="1" x14ac:dyDescent="0.25">
      <c r="A138" s="175">
        <v>136</v>
      </c>
      <c r="B138" s="134">
        <v>44707</v>
      </c>
      <c r="C138" s="175" t="s">
        <v>608</v>
      </c>
      <c r="D138" s="182" t="s">
        <v>84</v>
      </c>
      <c r="E138" s="182"/>
      <c r="F138" s="144" t="s">
        <v>628</v>
      </c>
      <c r="G138" s="175" t="s">
        <v>629</v>
      </c>
      <c r="H138" s="175" t="s">
        <v>612</v>
      </c>
      <c r="I138" s="181">
        <v>44706</v>
      </c>
      <c r="J138" s="175" t="s">
        <v>180</v>
      </c>
      <c r="K138" s="127" t="s">
        <v>125</v>
      </c>
      <c r="L138" s="132" t="s">
        <v>162</v>
      </c>
      <c r="M138" s="175" t="s">
        <v>189</v>
      </c>
      <c r="N138" s="184"/>
      <c r="O138" s="151"/>
      <c r="P138" s="151"/>
      <c r="Q138" s="179"/>
      <c r="R138" s="179"/>
    </row>
    <row r="139" spans="1:18" s="180" customFormat="1" ht="135" customHeight="1" x14ac:dyDescent="0.25">
      <c r="A139" s="175">
        <v>137</v>
      </c>
      <c r="B139" s="181">
        <v>44707</v>
      </c>
      <c r="C139" s="175" t="s">
        <v>680</v>
      </c>
      <c r="D139" s="182" t="s">
        <v>84</v>
      </c>
      <c r="E139" s="182"/>
      <c r="F139" s="144" t="s">
        <v>685</v>
      </c>
      <c r="G139" s="175">
        <v>9167412347</v>
      </c>
      <c r="H139" s="175" t="s">
        <v>321</v>
      </c>
      <c r="I139" s="181">
        <v>44706</v>
      </c>
      <c r="J139" s="175" t="s">
        <v>134</v>
      </c>
      <c r="K139" s="127" t="s">
        <v>125</v>
      </c>
      <c r="L139" s="132" t="s">
        <v>162</v>
      </c>
      <c r="M139" s="175" t="s">
        <v>189</v>
      </c>
      <c r="N139" s="184"/>
      <c r="O139" s="151"/>
      <c r="P139" s="151"/>
      <c r="Q139" s="179"/>
      <c r="R139" s="179"/>
    </row>
    <row r="140" spans="1:18" s="180" customFormat="1" ht="135" customHeight="1" x14ac:dyDescent="0.25">
      <c r="A140" s="175">
        <v>138</v>
      </c>
      <c r="B140" s="134">
        <v>44707</v>
      </c>
      <c r="C140" s="175" t="s">
        <v>734</v>
      </c>
      <c r="D140" s="130" t="s">
        <v>84</v>
      </c>
      <c r="E140" s="182"/>
      <c r="F140" s="183" t="s">
        <v>748</v>
      </c>
      <c r="G140" s="175" t="s">
        <v>749</v>
      </c>
      <c r="H140" s="175" t="s">
        <v>321</v>
      </c>
      <c r="I140" s="175"/>
      <c r="J140" s="175" t="s">
        <v>180</v>
      </c>
      <c r="K140" s="127" t="s">
        <v>125</v>
      </c>
      <c r="L140" s="132" t="str">
        <f>IFERROR(_xlfn.IFNA(VLOOKUP($K140,[44]коммент!$B:$C,2,0),""),"")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0" s="175" t="s">
        <v>189</v>
      </c>
      <c r="N140" s="184"/>
      <c r="O140" s="151"/>
      <c r="P140" s="151"/>
      <c r="Q140" s="179"/>
      <c r="R140" s="179"/>
    </row>
    <row r="141" spans="1:18" s="180" customFormat="1" ht="135" customHeight="1" x14ac:dyDescent="0.25">
      <c r="A141" s="175">
        <v>139</v>
      </c>
      <c r="B141" s="181">
        <v>44707</v>
      </c>
      <c r="C141" s="175" t="s">
        <v>734</v>
      </c>
      <c r="D141" s="130" t="s">
        <v>84</v>
      </c>
      <c r="E141" s="182"/>
      <c r="F141" s="183" t="s">
        <v>750</v>
      </c>
      <c r="G141" s="175" t="s">
        <v>751</v>
      </c>
      <c r="H141" s="175"/>
      <c r="I141" s="175"/>
      <c r="J141" s="175" t="s">
        <v>179</v>
      </c>
      <c r="K141" s="127" t="s">
        <v>125</v>
      </c>
      <c r="L141" s="132" t="str">
        <f>IFERROR(_xlfn.IFNA(VLOOKUP($K141,[44]коммент!$B:$C,2,0),""),"")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1" s="175" t="s">
        <v>128</v>
      </c>
      <c r="N141" s="184"/>
      <c r="O141" s="151"/>
      <c r="P141" s="151"/>
      <c r="Q141" s="179"/>
      <c r="R141" s="179"/>
    </row>
    <row r="142" spans="1:18" s="180" customFormat="1" ht="135" customHeight="1" x14ac:dyDescent="0.25">
      <c r="A142" s="175">
        <v>140</v>
      </c>
      <c r="B142" s="181">
        <v>44707</v>
      </c>
      <c r="C142" s="175" t="s">
        <v>734</v>
      </c>
      <c r="D142" s="130" t="s">
        <v>84</v>
      </c>
      <c r="E142" s="182"/>
      <c r="F142" s="183" t="s">
        <v>759</v>
      </c>
      <c r="G142" s="175" t="s">
        <v>760</v>
      </c>
      <c r="H142" s="175"/>
      <c r="I142" s="175"/>
      <c r="J142" s="175" t="s">
        <v>180</v>
      </c>
      <c r="K142" s="127" t="s">
        <v>36</v>
      </c>
      <c r="L142" s="132" t="str">
        <f>IFERROR(_xlfn.IFNA(VLOOKUP($K142,[44]коммент!$B:$C,2,0),""),"")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42" s="175"/>
      <c r="N142" s="184"/>
      <c r="O142" s="151"/>
      <c r="P142" s="151" t="s">
        <v>761</v>
      </c>
      <c r="Q142" s="179"/>
      <c r="R142" s="179"/>
    </row>
    <row r="143" spans="1:18" s="180" customFormat="1" ht="135" customHeight="1" x14ac:dyDescent="0.25">
      <c r="A143" s="175">
        <v>141</v>
      </c>
      <c r="B143" s="181">
        <v>44707</v>
      </c>
      <c r="C143" s="175" t="s">
        <v>734</v>
      </c>
      <c r="D143" s="130" t="s">
        <v>84</v>
      </c>
      <c r="E143" s="182"/>
      <c r="F143" s="183" t="s">
        <v>773</v>
      </c>
      <c r="G143" s="175" t="s">
        <v>774</v>
      </c>
      <c r="H143" s="175" t="s">
        <v>321</v>
      </c>
      <c r="I143" s="181">
        <v>44706</v>
      </c>
      <c r="J143" s="175" t="s">
        <v>134</v>
      </c>
      <c r="K143" s="127" t="s">
        <v>125</v>
      </c>
      <c r="L143" s="132" t="str">
        <f>IFERROR(_xlfn.IFNA(VLOOKUP($K143,[44]коммент!$B:$C,2,0),""),"")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3" s="175" t="s">
        <v>189</v>
      </c>
      <c r="N143" s="184"/>
      <c r="O143" s="151"/>
      <c r="P143" s="151"/>
      <c r="Q143" s="179"/>
      <c r="R143" s="179"/>
    </row>
    <row r="144" spans="1:18" s="180" customFormat="1" ht="135" customHeight="1" x14ac:dyDescent="0.25">
      <c r="A144" s="175">
        <v>142</v>
      </c>
      <c r="B144" s="181">
        <v>44707</v>
      </c>
      <c r="C144" s="175" t="s">
        <v>734</v>
      </c>
      <c r="D144" s="130" t="s">
        <v>84</v>
      </c>
      <c r="E144" s="182"/>
      <c r="F144" s="183" t="s">
        <v>775</v>
      </c>
      <c r="G144" s="175" t="s">
        <v>776</v>
      </c>
      <c r="H144" s="175"/>
      <c r="I144" s="175"/>
      <c r="J144" s="175" t="s">
        <v>134</v>
      </c>
      <c r="K144" s="127" t="s">
        <v>111</v>
      </c>
      <c r="L144" s="132" t="str">
        <f>IFERROR(_xlfn.IFNA(VLOOKUP($K144,[44]коммент!$B:$C,2,0),""),"")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44" s="175" t="s">
        <v>133</v>
      </c>
      <c r="N144" s="184"/>
      <c r="O144" s="151"/>
      <c r="P144" s="151"/>
      <c r="Q144" s="179"/>
      <c r="R144" s="179"/>
    </row>
    <row r="145" spans="1:18" s="180" customFormat="1" ht="135" customHeight="1" x14ac:dyDescent="0.25">
      <c r="A145" s="175">
        <v>143</v>
      </c>
      <c r="B145" s="181">
        <v>44707</v>
      </c>
      <c r="C145" s="127" t="s">
        <v>777</v>
      </c>
      <c r="D145" s="135" t="s">
        <v>84</v>
      </c>
      <c r="E145" s="130"/>
      <c r="F145" s="144" t="s">
        <v>782</v>
      </c>
      <c r="G145" s="127" t="s">
        <v>783</v>
      </c>
      <c r="H145" s="127" t="s">
        <v>784</v>
      </c>
      <c r="I145" s="152">
        <v>44706</v>
      </c>
      <c r="J145" s="153" t="s">
        <v>180</v>
      </c>
      <c r="K145" s="153" t="s">
        <v>125</v>
      </c>
      <c r="L145" s="185" t="str">
        <f>IFERROR(_xlfn.IFNA(VLOOKUP($K145,[45]коммент!$B:$C,2,0),""),"")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5" s="153" t="s">
        <v>188</v>
      </c>
      <c r="N145" s="151"/>
      <c r="O145" s="151"/>
      <c r="P145" s="151" t="s">
        <v>785</v>
      </c>
      <c r="Q145" s="179"/>
      <c r="R145" s="179"/>
    </row>
    <row r="146" spans="1:18" s="180" customFormat="1" ht="135" customHeight="1" x14ac:dyDescent="0.25">
      <c r="A146" s="175">
        <v>144</v>
      </c>
      <c r="B146" s="181">
        <v>44707</v>
      </c>
      <c r="C146" s="127" t="s">
        <v>777</v>
      </c>
      <c r="D146" s="135" t="s">
        <v>84</v>
      </c>
      <c r="E146" s="130"/>
      <c r="F146" s="144" t="s">
        <v>782</v>
      </c>
      <c r="G146" s="127" t="s">
        <v>783</v>
      </c>
      <c r="H146" s="127" t="s">
        <v>786</v>
      </c>
      <c r="I146" s="134">
        <v>44685</v>
      </c>
      <c r="J146" s="127" t="s">
        <v>180</v>
      </c>
      <c r="K146" s="153" t="s">
        <v>125</v>
      </c>
      <c r="L146" s="185" t="str">
        <f>IFERROR(_xlfn.IFNA(VLOOKUP($K146,[45]коммент!$B:$C,2,0),""),"")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6" s="127" t="s">
        <v>128</v>
      </c>
      <c r="N146" s="151"/>
      <c r="O146" s="151"/>
      <c r="P146" s="151"/>
      <c r="Q146" s="179"/>
      <c r="R146" s="179"/>
    </row>
    <row r="147" spans="1:18" s="180" customFormat="1" ht="135" customHeight="1" x14ac:dyDescent="0.25">
      <c r="A147" s="175">
        <v>145</v>
      </c>
      <c r="B147" s="134">
        <v>44707</v>
      </c>
      <c r="C147" s="127" t="s">
        <v>777</v>
      </c>
      <c r="D147" s="130" t="s">
        <v>84</v>
      </c>
      <c r="E147" s="130"/>
      <c r="F147" s="154" t="s">
        <v>790</v>
      </c>
      <c r="G147" s="153">
        <v>9153294864</v>
      </c>
      <c r="H147" s="152" t="s">
        <v>236</v>
      </c>
      <c r="I147" s="152">
        <v>44672</v>
      </c>
      <c r="J147" s="127" t="s">
        <v>134</v>
      </c>
      <c r="K147" s="153" t="s">
        <v>125</v>
      </c>
      <c r="L147" s="185" t="str">
        <f>IFERROR(_xlfn.IFNA(VLOOKUP($K147,[45]коммент!$B:$C,2,0),""),"")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7" s="127" t="s">
        <v>126</v>
      </c>
      <c r="N147" s="151"/>
      <c r="O147" s="151"/>
      <c r="P147" s="151"/>
      <c r="Q147" s="179"/>
      <c r="R147" s="179"/>
    </row>
    <row r="148" spans="1:18" s="180" customFormat="1" ht="135" customHeight="1" x14ac:dyDescent="0.25">
      <c r="A148" s="175">
        <v>146</v>
      </c>
      <c r="B148" s="134">
        <v>44707</v>
      </c>
      <c r="C148" s="127" t="s">
        <v>777</v>
      </c>
      <c r="D148" s="130" t="s">
        <v>84</v>
      </c>
      <c r="E148" s="130"/>
      <c r="F148" s="144" t="s">
        <v>793</v>
      </c>
      <c r="G148" s="127">
        <v>9262187220</v>
      </c>
      <c r="H148" s="127" t="s">
        <v>794</v>
      </c>
      <c r="I148" s="134">
        <v>44707</v>
      </c>
      <c r="J148" s="153" t="s">
        <v>180</v>
      </c>
      <c r="K148" s="153" t="s">
        <v>125</v>
      </c>
      <c r="L148" s="185" t="str">
        <f>IFERROR(_xlfn.IFNA(VLOOKUP($K148,[45]коммент!$B:$C,2,0),""),"")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8" s="127" t="s">
        <v>189</v>
      </c>
      <c r="N148" s="151"/>
      <c r="O148" s="151"/>
      <c r="P148" s="151"/>
      <c r="Q148" s="179"/>
      <c r="R148" s="179"/>
    </row>
    <row r="149" spans="1:18" s="180" customFormat="1" ht="135" customHeight="1" x14ac:dyDescent="0.25">
      <c r="A149" s="175">
        <v>147</v>
      </c>
      <c r="B149" s="181">
        <v>44707</v>
      </c>
      <c r="C149" s="127" t="s">
        <v>777</v>
      </c>
      <c r="D149" s="130" t="s">
        <v>84</v>
      </c>
      <c r="E149" s="130"/>
      <c r="F149" s="144" t="s">
        <v>795</v>
      </c>
      <c r="G149" s="127">
        <v>9165488329</v>
      </c>
      <c r="H149" s="127" t="s">
        <v>796</v>
      </c>
      <c r="I149" s="134">
        <v>44704</v>
      </c>
      <c r="J149" s="153" t="s">
        <v>134</v>
      </c>
      <c r="K149" s="153" t="s">
        <v>125</v>
      </c>
      <c r="L149" s="185" t="str">
        <f>IFERROR(_xlfn.IFNA(VLOOKUP($K149,[45]коммент!$B:$C,2,0),""),"")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9" s="127" t="s">
        <v>128</v>
      </c>
      <c r="N149" s="151"/>
      <c r="O149" s="151"/>
      <c r="P149" s="151"/>
      <c r="Q149" s="179"/>
      <c r="R149" s="179"/>
    </row>
    <row r="150" spans="1:18" s="180" customFormat="1" ht="135" customHeight="1" x14ac:dyDescent="0.25">
      <c r="A150" s="175">
        <v>148</v>
      </c>
      <c r="B150" s="134">
        <v>44707</v>
      </c>
      <c r="C150" s="127" t="s">
        <v>777</v>
      </c>
      <c r="D150" s="130" t="s">
        <v>84</v>
      </c>
      <c r="E150" s="130"/>
      <c r="F150" s="144" t="s">
        <v>797</v>
      </c>
      <c r="G150" s="127" t="s">
        <v>798</v>
      </c>
      <c r="H150" s="127" t="s">
        <v>794</v>
      </c>
      <c r="I150" s="134">
        <v>44706</v>
      </c>
      <c r="J150" s="153" t="s">
        <v>180</v>
      </c>
      <c r="K150" s="153" t="s">
        <v>125</v>
      </c>
      <c r="L150" s="185" t="str">
        <f>IFERROR(_xlfn.IFNA(VLOOKUP($K150,[45]коммент!$B:$C,2,0),""),"")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50" s="127" t="s">
        <v>189</v>
      </c>
      <c r="N150" s="151"/>
      <c r="O150" s="151"/>
      <c r="P150" s="151"/>
      <c r="Q150" s="179"/>
      <c r="R150" s="179"/>
    </row>
    <row r="151" spans="1:18" s="180" customFormat="1" ht="135" customHeight="1" x14ac:dyDescent="0.25">
      <c r="A151" s="175">
        <v>149</v>
      </c>
      <c r="B151" s="181">
        <v>44707</v>
      </c>
      <c r="C151" s="127" t="s">
        <v>777</v>
      </c>
      <c r="D151" s="130" t="s">
        <v>84</v>
      </c>
      <c r="E151" s="130"/>
      <c r="F151" s="144" t="s">
        <v>799</v>
      </c>
      <c r="G151" s="127" t="s">
        <v>800</v>
      </c>
      <c r="H151" s="175" t="s">
        <v>786</v>
      </c>
      <c r="I151" s="181">
        <v>44706</v>
      </c>
      <c r="J151" s="153" t="s">
        <v>180</v>
      </c>
      <c r="K151" s="153" t="s">
        <v>125</v>
      </c>
      <c r="L151" s="185" t="str">
        <f>IFERROR(_xlfn.IFNA(VLOOKUP($K151,[45]коммент!$B:$C,2,0),""),"")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51" s="127" t="s">
        <v>128</v>
      </c>
      <c r="N151" s="184"/>
      <c r="O151" s="151"/>
      <c r="P151" s="151"/>
      <c r="Q151" s="179"/>
      <c r="R151" s="179"/>
    </row>
    <row r="152" spans="1:18" s="180" customFormat="1" ht="135" customHeight="1" x14ac:dyDescent="0.25">
      <c r="A152" s="175">
        <v>150</v>
      </c>
      <c r="B152" s="134">
        <v>44707</v>
      </c>
      <c r="C152" s="127" t="s">
        <v>777</v>
      </c>
      <c r="D152" s="130" t="s">
        <v>84</v>
      </c>
      <c r="E152" s="130"/>
      <c r="F152" s="144" t="s">
        <v>801</v>
      </c>
      <c r="G152" s="127">
        <v>9169417115</v>
      </c>
      <c r="H152" s="153" t="s">
        <v>507</v>
      </c>
      <c r="I152" s="152">
        <v>44706</v>
      </c>
      <c r="J152" s="153" t="s">
        <v>180</v>
      </c>
      <c r="K152" s="153" t="s">
        <v>125</v>
      </c>
      <c r="L152" s="185" t="str">
        <f>IFERROR(_xlfn.IFNA(VLOOKUP($K152,[45]коммент!$B:$C,2,0),""),"")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52" s="175" t="s">
        <v>128</v>
      </c>
      <c r="N152" s="184"/>
      <c r="O152" s="151"/>
      <c r="P152" s="151"/>
      <c r="Q152" s="179"/>
      <c r="R152" s="179"/>
    </row>
    <row r="153" spans="1:18" s="180" customFormat="1" ht="135" customHeight="1" x14ac:dyDescent="0.25">
      <c r="A153" s="175">
        <v>151</v>
      </c>
      <c r="B153" s="181">
        <v>44707</v>
      </c>
      <c r="C153" s="127" t="s">
        <v>777</v>
      </c>
      <c r="D153" s="130" t="s">
        <v>84</v>
      </c>
      <c r="E153" s="182"/>
      <c r="F153" s="144" t="s">
        <v>802</v>
      </c>
      <c r="G153" s="127">
        <v>9067559955</v>
      </c>
      <c r="H153" s="175" t="s">
        <v>477</v>
      </c>
      <c r="I153" s="181">
        <v>44706</v>
      </c>
      <c r="J153" s="153" t="s">
        <v>134</v>
      </c>
      <c r="K153" s="153" t="s">
        <v>36</v>
      </c>
      <c r="L153" s="185" t="str">
        <f>IFERROR(_xlfn.IFNA(VLOOKUP($K153,[45]коммент!$B:$C,2,0),""),"")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53" s="175"/>
      <c r="N153" s="184"/>
      <c r="O153" s="151"/>
      <c r="P153" s="151" t="s">
        <v>803</v>
      </c>
      <c r="Q153" s="179"/>
      <c r="R153" s="179"/>
    </row>
    <row r="154" spans="1:18" s="180" customFormat="1" ht="135" customHeight="1" x14ac:dyDescent="0.25">
      <c r="A154" s="175">
        <v>152</v>
      </c>
      <c r="B154" s="134">
        <v>44707</v>
      </c>
      <c r="C154" s="127" t="s">
        <v>805</v>
      </c>
      <c r="D154" s="130" t="s">
        <v>84</v>
      </c>
      <c r="E154" s="130"/>
      <c r="F154" s="144" t="s">
        <v>806</v>
      </c>
      <c r="G154" s="127">
        <v>9657201500</v>
      </c>
      <c r="H154" s="127" t="s">
        <v>321</v>
      </c>
      <c r="I154" s="127" t="s">
        <v>807</v>
      </c>
      <c r="J154" s="127" t="s">
        <v>180</v>
      </c>
      <c r="K154" s="127" t="s">
        <v>125</v>
      </c>
      <c r="L154" s="174" t="str">
        <f>IFERROR(_xlfn.IFNA(VLOOKUP($K154,[46]коммент!$B:$C,2,0),""),"")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54" s="127" t="s">
        <v>189</v>
      </c>
      <c r="N154" s="151"/>
      <c r="O154" s="151"/>
      <c r="P154" s="151" t="s">
        <v>808</v>
      </c>
      <c r="Q154" s="179"/>
      <c r="R154" s="179"/>
    </row>
    <row r="155" spans="1:18" s="180" customFormat="1" ht="135" customHeight="1" x14ac:dyDescent="0.25">
      <c r="A155" s="175">
        <v>153</v>
      </c>
      <c r="B155" s="181">
        <v>44707</v>
      </c>
      <c r="C155" s="127" t="s">
        <v>805</v>
      </c>
      <c r="D155" s="130" t="s">
        <v>84</v>
      </c>
      <c r="E155" s="130"/>
      <c r="F155" s="144" t="s">
        <v>809</v>
      </c>
      <c r="G155" s="127" t="s">
        <v>810</v>
      </c>
      <c r="H155" s="127" t="s">
        <v>321</v>
      </c>
      <c r="I155" s="127" t="s">
        <v>811</v>
      </c>
      <c r="J155" s="153" t="s">
        <v>180</v>
      </c>
      <c r="K155" s="127" t="s">
        <v>125</v>
      </c>
      <c r="L155" s="174" t="str">
        <f>IFERROR(_xlfn.IFNA(VLOOKUP($K155,[46]коммент!$B:$C,2,0),""),"")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55" s="127" t="s">
        <v>189</v>
      </c>
      <c r="N155" s="151"/>
      <c r="O155" s="151"/>
      <c r="P155" s="151" t="s">
        <v>812</v>
      </c>
      <c r="Q155" s="179"/>
      <c r="R155" s="179"/>
    </row>
    <row r="156" spans="1:18" s="180" customFormat="1" ht="135" customHeight="1" x14ac:dyDescent="0.25">
      <c r="A156" s="175">
        <v>154</v>
      </c>
      <c r="B156" s="181">
        <v>44707</v>
      </c>
      <c r="C156" s="127" t="s">
        <v>805</v>
      </c>
      <c r="D156" s="130" t="s">
        <v>84</v>
      </c>
      <c r="E156" s="130"/>
      <c r="F156" s="144" t="s">
        <v>813</v>
      </c>
      <c r="G156" s="127">
        <v>9263259687</v>
      </c>
      <c r="H156" s="127" t="s">
        <v>814</v>
      </c>
      <c r="I156" s="134">
        <v>44706</v>
      </c>
      <c r="J156" s="127" t="s">
        <v>180</v>
      </c>
      <c r="K156" s="127" t="s">
        <v>36</v>
      </c>
      <c r="L156" s="174" t="str">
        <f>IFERROR(_xlfn.IFNA(VLOOKUP($K156,[46]коммент!$B:$C,2,0),""),"")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56" s="127"/>
      <c r="N156" s="151"/>
      <c r="O156" s="151"/>
      <c r="P156" s="151" t="s">
        <v>815</v>
      </c>
      <c r="Q156" s="179"/>
      <c r="R156" s="179"/>
    </row>
    <row r="157" spans="1:18" s="180" customFormat="1" ht="135" customHeight="1" x14ac:dyDescent="0.25">
      <c r="A157" s="175">
        <v>155</v>
      </c>
      <c r="B157" s="181">
        <v>44707</v>
      </c>
      <c r="C157" s="127" t="s">
        <v>816</v>
      </c>
      <c r="D157" s="130" t="s">
        <v>84</v>
      </c>
      <c r="E157" s="130"/>
      <c r="F157" s="131" t="s">
        <v>819</v>
      </c>
      <c r="G157" s="127" t="s">
        <v>820</v>
      </c>
      <c r="H157" s="127"/>
      <c r="I157" s="127"/>
      <c r="J157" s="127" t="s">
        <v>180</v>
      </c>
      <c r="K157" s="127" t="s">
        <v>113</v>
      </c>
      <c r="L157" s="132" t="s">
        <v>143</v>
      </c>
      <c r="M157" s="127"/>
      <c r="N157" s="151"/>
      <c r="O157" s="151"/>
      <c r="P157" s="151" t="s">
        <v>821</v>
      </c>
      <c r="Q157" s="179"/>
      <c r="R157" s="179"/>
    </row>
    <row r="158" spans="1:18" s="180" customFormat="1" ht="135" customHeight="1" x14ac:dyDescent="0.25">
      <c r="A158" s="175">
        <v>156</v>
      </c>
      <c r="B158" s="181">
        <v>44707</v>
      </c>
      <c r="C158" s="127" t="s">
        <v>816</v>
      </c>
      <c r="D158" s="130" t="s">
        <v>84</v>
      </c>
      <c r="E158" s="130"/>
      <c r="F158" s="191" t="s">
        <v>822</v>
      </c>
      <c r="G158" s="175" t="s">
        <v>823</v>
      </c>
      <c r="H158" s="175" t="s">
        <v>824</v>
      </c>
      <c r="I158" s="181">
        <v>44701</v>
      </c>
      <c r="J158" s="175" t="s">
        <v>179</v>
      </c>
      <c r="K158" s="127" t="s">
        <v>111</v>
      </c>
      <c r="L158" s="132" t="str">
        <f>IFERROR(_xlfn.IFNA(VLOOKUP($K158,[47]коммент!$B:$C,2,0),""),"")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58" s="175" t="s">
        <v>133</v>
      </c>
      <c r="N158" s="184" t="s">
        <v>114</v>
      </c>
      <c r="O158" s="151"/>
      <c r="P158" s="151" t="s">
        <v>825</v>
      </c>
      <c r="Q158" s="179"/>
      <c r="R158" s="179"/>
    </row>
    <row r="159" spans="1:18" s="180" customFormat="1" ht="135" customHeight="1" x14ac:dyDescent="0.25">
      <c r="A159" s="175">
        <v>157</v>
      </c>
      <c r="B159" s="134">
        <v>44707</v>
      </c>
      <c r="C159" s="127" t="s">
        <v>816</v>
      </c>
      <c r="D159" s="130" t="s">
        <v>84</v>
      </c>
      <c r="E159" s="130"/>
      <c r="F159" s="131" t="s">
        <v>826</v>
      </c>
      <c r="G159" s="127" t="s">
        <v>827</v>
      </c>
      <c r="H159" s="127"/>
      <c r="I159" s="134">
        <v>44672</v>
      </c>
      <c r="J159" s="127" t="s">
        <v>180</v>
      </c>
      <c r="K159" s="127" t="s">
        <v>125</v>
      </c>
      <c r="L159" s="132" t="str">
        <f>IFERROR(_xlfn.IFNA(VLOOKUP($K159,[47]коммент!$B:$C,2,0),""),"")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59" s="175" t="s">
        <v>189</v>
      </c>
      <c r="N159" s="184"/>
      <c r="O159" s="151"/>
      <c r="P159" s="151" t="s">
        <v>828</v>
      </c>
      <c r="Q159" s="179"/>
      <c r="R159" s="179"/>
    </row>
    <row r="160" spans="1:18" s="180" customFormat="1" ht="135" customHeight="1" x14ac:dyDescent="0.25">
      <c r="A160" s="175">
        <v>158</v>
      </c>
      <c r="B160" s="181">
        <v>44707</v>
      </c>
      <c r="C160" s="127" t="s">
        <v>816</v>
      </c>
      <c r="D160" s="130" t="s">
        <v>84</v>
      </c>
      <c r="E160" s="130"/>
      <c r="F160" s="133" t="s">
        <v>829</v>
      </c>
      <c r="G160" s="127" t="s">
        <v>830</v>
      </c>
      <c r="H160" s="127" t="s">
        <v>831</v>
      </c>
      <c r="I160" s="134">
        <v>44687</v>
      </c>
      <c r="J160" s="127" t="s">
        <v>180</v>
      </c>
      <c r="K160" s="127" t="s">
        <v>111</v>
      </c>
      <c r="L160" s="132" t="str">
        <f>IFERROR(_xlfn.IFNA(VLOOKUP($K160,[47]коммент!$B:$C,2,0),""),"")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60" s="175" t="s">
        <v>133</v>
      </c>
      <c r="N160" s="184" t="s">
        <v>114</v>
      </c>
      <c r="O160" s="151"/>
      <c r="P160" s="151"/>
      <c r="Q160" s="179"/>
      <c r="R160" s="179"/>
    </row>
    <row r="161" spans="1:18" s="180" customFormat="1" ht="135" customHeight="1" x14ac:dyDescent="0.25">
      <c r="A161" s="175">
        <v>159</v>
      </c>
      <c r="B161" s="181">
        <v>44707</v>
      </c>
      <c r="C161" s="127" t="s">
        <v>816</v>
      </c>
      <c r="D161" s="130" t="s">
        <v>84</v>
      </c>
      <c r="E161" s="130"/>
      <c r="F161" s="131" t="s">
        <v>832</v>
      </c>
      <c r="G161" s="127" t="s">
        <v>833</v>
      </c>
      <c r="H161" s="127" t="s">
        <v>786</v>
      </c>
      <c r="I161" s="134">
        <v>44701</v>
      </c>
      <c r="J161" s="127" t="s">
        <v>134</v>
      </c>
      <c r="K161" s="127" t="s">
        <v>113</v>
      </c>
      <c r="L161" s="132" t="str">
        <f>IFERROR(_xlfn.IFNA(VLOOKUP($K161,[47]коммент!$B:$C,2,0),""),"")</f>
        <v>Формат уведомления. С целью проведения внутреннего контроля качества.</v>
      </c>
      <c r="M161" s="175" t="s">
        <v>130</v>
      </c>
      <c r="N161" s="184"/>
      <c r="O161" s="151"/>
      <c r="P161" s="151" t="s">
        <v>834</v>
      </c>
      <c r="Q161" s="179"/>
      <c r="R161" s="179"/>
    </row>
    <row r="162" spans="1:18" s="180" customFormat="1" ht="135" customHeight="1" x14ac:dyDescent="0.25">
      <c r="A162" s="175">
        <v>160</v>
      </c>
      <c r="B162" s="181">
        <v>44707</v>
      </c>
      <c r="C162" s="175" t="s">
        <v>840</v>
      </c>
      <c r="D162" s="182" t="s">
        <v>84</v>
      </c>
      <c r="E162" s="182"/>
      <c r="F162" s="144" t="s">
        <v>846</v>
      </c>
      <c r="G162" s="127">
        <v>89858156470</v>
      </c>
      <c r="H162" s="127" t="s">
        <v>847</v>
      </c>
      <c r="I162" s="134">
        <v>44673</v>
      </c>
      <c r="J162" s="175" t="s">
        <v>134</v>
      </c>
      <c r="K162" s="153" t="s">
        <v>111</v>
      </c>
      <c r="L162" s="185" t="str">
        <f>IFERROR(_xlfn.IFNA(VLOOKUP($K162,[48]коммент!$B:$C,2,0),""),"")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62" s="175" t="s">
        <v>133</v>
      </c>
      <c r="N162" s="184" t="s">
        <v>114</v>
      </c>
      <c r="O162" s="151"/>
      <c r="P162" s="151" t="s">
        <v>848</v>
      </c>
      <c r="Q162" s="179"/>
      <c r="R162" s="179"/>
    </row>
    <row r="163" spans="1:18" s="180" customFormat="1" ht="135" customHeight="1" x14ac:dyDescent="0.25">
      <c r="A163" s="175">
        <v>161</v>
      </c>
      <c r="B163" s="181">
        <v>44707</v>
      </c>
      <c r="C163" s="175" t="s">
        <v>840</v>
      </c>
      <c r="D163" s="182" t="s">
        <v>84</v>
      </c>
      <c r="E163" s="182"/>
      <c r="F163" s="144" t="s">
        <v>851</v>
      </c>
      <c r="G163" s="127">
        <v>89373524937</v>
      </c>
      <c r="H163" s="175"/>
      <c r="I163" s="181"/>
      <c r="J163" s="175" t="s">
        <v>180</v>
      </c>
      <c r="K163" s="127" t="s">
        <v>125</v>
      </c>
      <c r="L163" s="132" t="str">
        <f>IFERROR(_xlfn.IFNA(VLOOKUP($K163,[48]коммент!$B:$C,2,0),""),"")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3" s="175" t="s">
        <v>189</v>
      </c>
      <c r="N163" s="184" t="s">
        <v>114</v>
      </c>
      <c r="O163" s="151"/>
      <c r="P163" s="151" t="s">
        <v>852</v>
      </c>
      <c r="Q163" s="179"/>
      <c r="R163" s="179"/>
    </row>
    <row r="164" spans="1:18" s="180" customFormat="1" ht="135" customHeight="1" x14ac:dyDescent="0.25">
      <c r="A164" s="175">
        <v>162</v>
      </c>
      <c r="B164" s="134">
        <v>44707</v>
      </c>
      <c r="C164" s="175" t="s">
        <v>840</v>
      </c>
      <c r="D164" s="182" t="s">
        <v>84</v>
      </c>
      <c r="E164" s="182"/>
      <c r="F164" s="144" t="s">
        <v>853</v>
      </c>
      <c r="G164" s="127">
        <v>89268671042</v>
      </c>
      <c r="H164" s="175"/>
      <c r="I164" s="181"/>
      <c r="J164" s="175" t="s">
        <v>180</v>
      </c>
      <c r="K164" s="127" t="s">
        <v>125</v>
      </c>
      <c r="L164" s="132" t="str">
        <f>IFERROR(_xlfn.IFNA(VLOOKUP($K164,[48]коммент!$B:$C,2,0),""),"")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4" s="175" t="s">
        <v>189</v>
      </c>
      <c r="N164" s="184" t="s">
        <v>114</v>
      </c>
      <c r="O164" s="151"/>
      <c r="P164" s="151" t="s">
        <v>854</v>
      </c>
      <c r="Q164" s="179"/>
      <c r="R164" s="179"/>
    </row>
    <row r="165" spans="1:18" s="180" customFormat="1" ht="135" customHeight="1" x14ac:dyDescent="0.25">
      <c r="A165" s="175">
        <v>163</v>
      </c>
      <c r="B165" s="181">
        <v>44707</v>
      </c>
      <c r="C165" s="175" t="s">
        <v>840</v>
      </c>
      <c r="D165" s="182" t="s">
        <v>84</v>
      </c>
      <c r="E165" s="182"/>
      <c r="F165" s="144" t="s">
        <v>855</v>
      </c>
      <c r="G165" s="127">
        <v>89175591224</v>
      </c>
      <c r="H165" s="175" t="s">
        <v>856</v>
      </c>
      <c r="I165" s="181">
        <v>44697</v>
      </c>
      <c r="J165" s="175" t="s">
        <v>180</v>
      </c>
      <c r="K165" s="127" t="s">
        <v>125</v>
      </c>
      <c r="L165" s="132" t="str">
        <f>IFERROR(_xlfn.IFNA(VLOOKUP($K165,[48]коммент!$B:$C,2,0),""),"")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5" s="175" t="s">
        <v>189</v>
      </c>
      <c r="N165" s="184" t="s">
        <v>183</v>
      </c>
      <c r="O165" s="151" t="s">
        <v>84</v>
      </c>
      <c r="P165" s="151" t="s">
        <v>857</v>
      </c>
      <c r="Q165" s="179"/>
      <c r="R165" s="179"/>
    </row>
    <row r="166" spans="1:18" s="180" customFormat="1" ht="135" customHeight="1" x14ac:dyDescent="0.25">
      <c r="A166" s="175">
        <v>164</v>
      </c>
      <c r="B166" s="181">
        <v>44707</v>
      </c>
      <c r="C166" s="175" t="s">
        <v>840</v>
      </c>
      <c r="D166" s="182" t="s">
        <v>84</v>
      </c>
      <c r="E166" s="182"/>
      <c r="F166" s="183" t="s">
        <v>858</v>
      </c>
      <c r="G166" s="127">
        <v>84997369605</v>
      </c>
      <c r="H166" s="175" t="s">
        <v>260</v>
      </c>
      <c r="I166" s="181">
        <v>44687</v>
      </c>
      <c r="J166" s="175" t="s">
        <v>180</v>
      </c>
      <c r="K166" s="127" t="s">
        <v>125</v>
      </c>
      <c r="L166" s="132" t="str">
        <f>IFERROR(_xlfn.IFNA(VLOOKUP($K166,[48]коммент!$B:$C,2,0),""),"")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6" s="175" t="s">
        <v>189</v>
      </c>
      <c r="N166" s="184" t="s">
        <v>183</v>
      </c>
      <c r="O166" s="151" t="s">
        <v>84</v>
      </c>
      <c r="P166" s="151" t="s">
        <v>859</v>
      </c>
      <c r="Q166" s="179"/>
      <c r="R166" s="179"/>
    </row>
    <row r="167" spans="1:18" s="180" customFormat="1" ht="135" customHeight="1" x14ac:dyDescent="0.25">
      <c r="A167" s="175">
        <v>165</v>
      </c>
      <c r="B167" s="134">
        <v>44707</v>
      </c>
      <c r="C167" s="127" t="s">
        <v>862</v>
      </c>
      <c r="D167" s="130" t="s">
        <v>84</v>
      </c>
      <c r="E167" s="130"/>
      <c r="F167" s="144" t="s">
        <v>867</v>
      </c>
      <c r="G167" s="127">
        <v>89265017855</v>
      </c>
      <c r="H167" s="127" t="s">
        <v>431</v>
      </c>
      <c r="I167" s="134">
        <v>44662</v>
      </c>
      <c r="J167" s="127" t="s">
        <v>134</v>
      </c>
      <c r="K167" s="127" t="s">
        <v>125</v>
      </c>
      <c r="L167" s="132" t="str">
        <f>IFERROR(_xlfn.IFNA(VLOOKUP($K167,[42]коммент!$B:$C,2,0),""),"")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7" s="127" t="s">
        <v>126</v>
      </c>
      <c r="N167" s="151"/>
      <c r="O167" s="151"/>
      <c r="P167" s="151"/>
      <c r="Q167" s="179"/>
      <c r="R167" s="179"/>
    </row>
    <row r="168" spans="1:18" s="180" customFormat="1" ht="135" customHeight="1" x14ac:dyDescent="0.25">
      <c r="A168" s="175">
        <v>166</v>
      </c>
      <c r="B168" s="181">
        <v>44707</v>
      </c>
      <c r="C168" s="127" t="s">
        <v>862</v>
      </c>
      <c r="D168" s="130" t="s">
        <v>84</v>
      </c>
      <c r="E168" s="130"/>
      <c r="F168" s="144" t="s">
        <v>877</v>
      </c>
      <c r="G168" s="127">
        <v>84997100443</v>
      </c>
      <c r="H168" s="127" t="s">
        <v>878</v>
      </c>
      <c r="I168" s="134">
        <v>44706</v>
      </c>
      <c r="J168" s="127" t="s">
        <v>180</v>
      </c>
      <c r="K168" s="127" t="s">
        <v>125</v>
      </c>
      <c r="L168" s="132" t="str">
        <f>IFERROR(_xlfn.IFNA(VLOOKUP($K168,[42]коммент!$B:$C,2,0),""),"")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8" s="127" t="s">
        <v>189</v>
      </c>
      <c r="N168" s="151"/>
      <c r="O168" s="151"/>
      <c r="P168" s="151" t="s">
        <v>879</v>
      </c>
      <c r="Q168" s="179"/>
      <c r="R168" s="179"/>
    </row>
    <row r="169" spans="1:18" s="180" customFormat="1" ht="135" customHeight="1" x14ac:dyDescent="0.25">
      <c r="A169" s="175">
        <v>167</v>
      </c>
      <c r="B169" s="181">
        <v>44707</v>
      </c>
      <c r="C169" s="127" t="s">
        <v>897</v>
      </c>
      <c r="D169" s="130" t="s">
        <v>84</v>
      </c>
      <c r="E169" s="130"/>
      <c r="F169" s="191" t="s">
        <v>898</v>
      </c>
      <c r="G169" s="127">
        <v>9035541255</v>
      </c>
      <c r="H169" s="189" t="s">
        <v>117</v>
      </c>
      <c r="I169" s="134">
        <v>44706</v>
      </c>
      <c r="J169" s="127" t="s">
        <v>180</v>
      </c>
      <c r="K169" s="127" t="s">
        <v>125</v>
      </c>
      <c r="L169" s="132" t="str">
        <f>IFERROR(_xlfn.IFNA(VLOOKUP($K169,[43]коммент!$B:$C,2,0),""),"")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9" s="175" t="s">
        <v>189</v>
      </c>
      <c r="N169" s="151"/>
      <c r="O169" s="151"/>
      <c r="P169" s="151"/>
      <c r="Q169" s="179"/>
      <c r="R169" s="179"/>
    </row>
    <row r="170" spans="1:18" s="180" customFormat="1" ht="135" customHeight="1" x14ac:dyDescent="0.25">
      <c r="A170" s="175">
        <v>168</v>
      </c>
      <c r="B170" s="134">
        <v>44707</v>
      </c>
      <c r="C170" s="127" t="s">
        <v>897</v>
      </c>
      <c r="D170" s="130" t="s">
        <v>84</v>
      </c>
      <c r="E170" s="130"/>
      <c r="F170" s="131" t="s">
        <v>901</v>
      </c>
      <c r="G170" s="127">
        <v>9104783930</v>
      </c>
      <c r="H170" s="127" t="s">
        <v>902</v>
      </c>
      <c r="I170" s="134">
        <v>44700</v>
      </c>
      <c r="J170" s="127" t="s">
        <v>180</v>
      </c>
      <c r="K170" s="145" t="s">
        <v>111</v>
      </c>
      <c r="L170" s="146" t="str">
        <f>IFERROR(_xlfn.IFNA(VLOOKUP($K170,[49]коммент!$B:$C,2,0),""),"")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70" s="127" t="s">
        <v>154</v>
      </c>
      <c r="N170" s="151"/>
      <c r="O170" s="151"/>
      <c r="P170" s="151"/>
      <c r="Q170" s="179"/>
      <c r="R170" s="179"/>
    </row>
    <row r="171" spans="1:18" s="180" customFormat="1" ht="135" customHeight="1" x14ac:dyDescent="0.25">
      <c r="A171" s="175">
        <v>169</v>
      </c>
      <c r="B171" s="181">
        <v>44707</v>
      </c>
      <c r="C171" s="127" t="s">
        <v>897</v>
      </c>
      <c r="D171" s="130" t="s">
        <v>84</v>
      </c>
      <c r="E171" s="130"/>
      <c r="F171" s="131" t="s">
        <v>901</v>
      </c>
      <c r="G171" s="127">
        <v>9104783930</v>
      </c>
      <c r="H171" s="127" t="s">
        <v>902</v>
      </c>
      <c r="I171" s="134">
        <v>44700</v>
      </c>
      <c r="J171" s="127" t="s">
        <v>180</v>
      </c>
      <c r="K171" s="145" t="s">
        <v>111</v>
      </c>
      <c r="L171" s="146" t="str">
        <f>IFERROR(_xlfn.IFNA(VLOOKUP($K171,[49]коммент!$B:$C,2,0),""),"")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71" s="127" t="s">
        <v>133</v>
      </c>
      <c r="N171" s="151" t="s">
        <v>114</v>
      </c>
      <c r="O171" s="151"/>
      <c r="P171" s="151"/>
      <c r="Q171" s="179"/>
      <c r="R171" s="179"/>
    </row>
    <row r="172" spans="1:18" s="180" customFormat="1" ht="135" customHeight="1" x14ac:dyDescent="0.25">
      <c r="A172" s="175">
        <v>170</v>
      </c>
      <c r="B172" s="181">
        <v>44707</v>
      </c>
      <c r="C172" s="127" t="s">
        <v>897</v>
      </c>
      <c r="D172" s="130" t="s">
        <v>84</v>
      </c>
      <c r="E172" s="182"/>
      <c r="F172" s="191" t="s">
        <v>903</v>
      </c>
      <c r="G172" s="127">
        <v>9055364451</v>
      </c>
      <c r="H172" s="189" t="s">
        <v>117</v>
      </c>
      <c r="I172" s="134">
        <v>44706</v>
      </c>
      <c r="J172" s="127" t="s">
        <v>180</v>
      </c>
      <c r="K172" s="127" t="s">
        <v>125</v>
      </c>
      <c r="L172" s="132" t="str">
        <f>IFERROR(_xlfn.IFNA(VLOOKUP($K172,[43]коммент!$B:$C,2,0),""),"")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2" s="175" t="s">
        <v>189</v>
      </c>
      <c r="N172" s="151"/>
      <c r="O172" s="151"/>
      <c r="P172" s="151"/>
      <c r="Q172" s="179"/>
      <c r="R172" s="179"/>
    </row>
    <row r="173" spans="1:18" s="180" customFormat="1" ht="135" customHeight="1" x14ac:dyDescent="0.25">
      <c r="A173" s="175">
        <v>171</v>
      </c>
      <c r="B173" s="134">
        <v>44707</v>
      </c>
      <c r="C173" s="127" t="s">
        <v>1017</v>
      </c>
      <c r="D173" s="130" t="s">
        <v>84</v>
      </c>
      <c r="E173" s="130"/>
      <c r="F173" s="144" t="s">
        <v>1022</v>
      </c>
      <c r="G173" s="127">
        <v>9166006759</v>
      </c>
      <c r="H173" s="127" t="s">
        <v>1023</v>
      </c>
      <c r="I173" s="134">
        <v>44703</v>
      </c>
      <c r="J173" s="127" t="s">
        <v>134</v>
      </c>
      <c r="K173" s="141" t="s">
        <v>111</v>
      </c>
      <c r="L173" s="132" t="str">
        <f>IFERROR(_xlfn.IFNA(VLOOKUP($K173,[50]коммент!$B:$C,2,0),""),"")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73" s="127" t="s">
        <v>154</v>
      </c>
      <c r="N173" s="151" t="s">
        <v>114</v>
      </c>
      <c r="O173" s="151"/>
      <c r="P173" s="151"/>
      <c r="Q173" s="179"/>
      <c r="R173" s="179"/>
    </row>
    <row r="174" spans="1:18" s="180" customFormat="1" ht="135" customHeight="1" x14ac:dyDescent="0.25">
      <c r="A174" s="175">
        <v>172</v>
      </c>
      <c r="B174" s="181">
        <v>44707</v>
      </c>
      <c r="C174" s="127" t="s">
        <v>1028</v>
      </c>
      <c r="D174" s="130" t="s">
        <v>84</v>
      </c>
      <c r="E174" s="130"/>
      <c r="F174" s="144" t="s">
        <v>1029</v>
      </c>
      <c r="G174" s="127" t="s">
        <v>1030</v>
      </c>
      <c r="H174" s="127" t="s">
        <v>602</v>
      </c>
      <c r="I174" s="134">
        <v>44707</v>
      </c>
      <c r="J174" s="127" t="s">
        <v>179</v>
      </c>
      <c r="K174" s="127" t="s">
        <v>122</v>
      </c>
      <c r="L174" s="132" t="str">
        <f>IFERROR(_xlfn.IFNA(VLOOKUP($K174,[50]коммент!$B:$C,2,0),""),"")</f>
        <v>По данным протокола осмотра врача-онколога (см. столбцы H, I) диагноз "С" - подтвержден. В канцер-регистре нет данных о пациенте.</v>
      </c>
      <c r="M174" s="127"/>
      <c r="N174" s="151"/>
      <c r="O174" s="151"/>
      <c r="P174" s="151"/>
      <c r="Q174" s="179"/>
      <c r="R174" s="179"/>
    </row>
    <row r="175" spans="1:18" s="180" customFormat="1" ht="135" customHeight="1" x14ac:dyDescent="0.25">
      <c r="A175" s="175">
        <v>173</v>
      </c>
      <c r="B175" s="134">
        <v>44707</v>
      </c>
      <c r="C175" s="127" t="s">
        <v>1135</v>
      </c>
      <c r="D175" s="130" t="s">
        <v>84</v>
      </c>
      <c r="E175" s="130"/>
      <c r="F175" s="144" t="s">
        <v>1144</v>
      </c>
      <c r="G175" s="127" t="s">
        <v>1145</v>
      </c>
      <c r="H175" s="127"/>
      <c r="I175" s="127"/>
      <c r="J175" s="127" t="s">
        <v>180</v>
      </c>
      <c r="K175" s="127" t="s">
        <v>106</v>
      </c>
      <c r="L175" s="132" t="str">
        <f>IFERROR(_xlfn.IFNA(VLOOKUP($K175,[51]коммент!$B:$C,2,0),""),"")</f>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
      <c r="M175" s="127" t="s">
        <v>118</v>
      </c>
      <c r="N175" s="151"/>
      <c r="O175" s="151"/>
      <c r="P175" s="151" t="s">
        <v>1146</v>
      </c>
      <c r="Q175" s="179"/>
      <c r="R175" s="179"/>
    </row>
    <row r="176" spans="1:18" s="180" customFormat="1" ht="135" customHeight="1" x14ac:dyDescent="0.25">
      <c r="A176" s="175">
        <v>174</v>
      </c>
      <c r="B176" s="181">
        <v>44707</v>
      </c>
      <c r="C176" s="127" t="s">
        <v>1135</v>
      </c>
      <c r="D176" s="130" t="s">
        <v>84</v>
      </c>
      <c r="E176" s="130"/>
      <c r="F176" s="144" t="s">
        <v>1149</v>
      </c>
      <c r="G176" s="195" t="s">
        <v>1150</v>
      </c>
      <c r="H176" s="134">
        <v>44678</v>
      </c>
      <c r="I176" s="127" t="s">
        <v>1151</v>
      </c>
      <c r="J176" s="127" t="s">
        <v>134</v>
      </c>
      <c r="K176" s="127" t="s">
        <v>125</v>
      </c>
      <c r="L176" s="132" t="str">
        <f>IFERROR(_xlfn.IFNA(VLOOKUP($K176,[51]коммент!$B:$C,2,0),""),"")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6" s="127" t="s">
        <v>128</v>
      </c>
      <c r="N176" s="151"/>
      <c r="O176" s="151"/>
      <c r="P176" s="151"/>
      <c r="Q176" s="179"/>
      <c r="R176" s="179"/>
    </row>
    <row r="177" spans="1:18" s="180" customFormat="1" ht="135" customHeight="1" x14ac:dyDescent="0.25">
      <c r="A177" s="175">
        <v>175</v>
      </c>
      <c r="B177" s="134">
        <v>44707</v>
      </c>
      <c r="C177" s="127" t="s">
        <v>1270</v>
      </c>
      <c r="D177" s="130" t="s">
        <v>84</v>
      </c>
      <c r="E177" s="130"/>
      <c r="F177" s="131" t="s">
        <v>1310</v>
      </c>
      <c r="G177" s="195" t="s">
        <v>1311</v>
      </c>
      <c r="H177" s="127" t="s">
        <v>321</v>
      </c>
      <c r="I177" s="134">
        <v>44706</v>
      </c>
      <c r="J177" s="127" t="s">
        <v>180</v>
      </c>
      <c r="K177" s="127" t="s">
        <v>125</v>
      </c>
      <c r="L177" s="132" t="str">
        <f>IFERROR(_xlfn.IFNA(VLOOKUP($K177,[16]коммент!$B:$C,2,0),""),"")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7" s="127" t="s">
        <v>189</v>
      </c>
      <c r="N177" s="151"/>
      <c r="O177" s="151"/>
      <c r="P177" s="151"/>
      <c r="Q177" s="179"/>
      <c r="R177" s="179"/>
    </row>
    <row r="178" spans="1:18" s="180" customFormat="1" ht="135" customHeight="1" x14ac:dyDescent="0.25">
      <c r="A178" s="175">
        <v>176</v>
      </c>
      <c r="B178" s="181">
        <v>44707</v>
      </c>
      <c r="C178" s="127" t="s">
        <v>329</v>
      </c>
      <c r="D178" s="130" t="s">
        <v>38</v>
      </c>
      <c r="E178" s="130"/>
      <c r="F178" s="131" t="s">
        <v>358</v>
      </c>
      <c r="G178" s="131" t="s">
        <v>359</v>
      </c>
      <c r="H178" s="127" t="s">
        <v>360</v>
      </c>
      <c r="I178" s="134">
        <v>44698</v>
      </c>
      <c r="J178" s="127" t="s">
        <v>180</v>
      </c>
      <c r="K178" s="127" t="s">
        <v>125</v>
      </c>
      <c r="L178" s="132" t="str">
        <f>IFERROR(_xlfn.IFNA(VLOOKUP($K178,[37]коммент!$B:$C,2,0),""),"")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8" s="127" t="s">
        <v>189</v>
      </c>
      <c r="N178" s="184"/>
      <c r="O178" s="151"/>
      <c r="P178" s="151"/>
      <c r="Q178" s="179"/>
      <c r="R178" s="179"/>
    </row>
    <row r="179" spans="1:18" s="180" customFormat="1" ht="135" customHeight="1" x14ac:dyDescent="0.25">
      <c r="A179" s="175">
        <v>177</v>
      </c>
      <c r="B179" s="134">
        <v>44707</v>
      </c>
      <c r="C179" s="127" t="s">
        <v>400</v>
      </c>
      <c r="D179" s="130" t="s">
        <v>38</v>
      </c>
      <c r="E179" s="130"/>
      <c r="F179" s="144" t="s">
        <v>418</v>
      </c>
      <c r="G179" s="127" t="s">
        <v>419</v>
      </c>
      <c r="H179" s="127" t="s">
        <v>420</v>
      </c>
      <c r="I179" s="134">
        <v>44706</v>
      </c>
      <c r="J179" s="127" t="s">
        <v>179</v>
      </c>
      <c r="K179" s="127" t="s">
        <v>111</v>
      </c>
      <c r="L179" s="132" t="str">
        <f>IFERROR(_xlfn.IFNA(VLOOKUP($K179,[38]коммент!$B:$C,2,0),""),"")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79" s="127" t="s">
        <v>154</v>
      </c>
      <c r="N179" s="184"/>
      <c r="O179" s="151"/>
      <c r="P179" s="151"/>
      <c r="Q179" s="179"/>
      <c r="R179" s="179"/>
    </row>
    <row r="180" spans="1:18" s="180" customFormat="1" ht="135" customHeight="1" x14ac:dyDescent="0.25">
      <c r="A180" s="175">
        <v>178</v>
      </c>
      <c r="B180" s="181">
        <v>44707</v>
      </c>
      <c r="C180" s="175" t="s">
        <v>553</v>
      </c>
      <c r="D180" s="182" t="s">
        <v>38</v>
      </c>
      <c r="E180" s="182"/>
      <c r="F180" s="144" t="s">
        <v>560</v>
      </c>
      <c r="G180" s="175" t="s">
        <v>561</v>
      </c>
      <c r="H180" s="175" t="s">
        <v>236</v>
      </c>
      <c r="I180" s="181">
        <v>44706</v>
      </c>
      <c r="J180" s="175" t="s">
        <v>134</v>
      </c>
      <c r="K180" s="127" t="s">
        <v>125</v>
      </c>
      <c r="L180" s="132" t="s">
        <v>162</v>
      </c>
      <c r="M180" s="175" t="s">
        <v>128</v>
      </c>
      <c r="N180" s="184"/>
      <c r="O180" s="151"/>
      <c r="P180" s="151"/>
      <c r="Q180" s="179"/>
      <c r="R180" s="179"/>
    </row>
    <row r="181" spans="1:18" s="180" customFormat="1" ht="135" customHeight="1" x14ac:dyDescent="0.25">
      <c r="A181" s="175">
        <v>179</v>
      </c>
      <c r="B181" s="181">
        <v>44707</v>
      </c>
      <c r="C181" s="175" t="s">
        <v>608</v>
      </c>
      <c r="D181" s="182" t="s">
        <v>38</v>
      </c>
      <c r="E181" s="182"/>
      <c r="F181" s="144" t="s">
        <v>610</v>
      </c>
      <c r="G181" s="175" t="s">
        <v>611</v>
      </c>
      <c r="H181" s="175" t="s">
        <v>612</v>
      </c>
      <c r="I181" s="181"/>
      <c r="J181" s="175" t="s">
        <v>180</v>
      </c>
      <c r="K181" s="127" t="s">
        <v>125</v>
      </c>
      <c r="L181" s="132" t="s">
        <v>162</v>
      </c>
      <c r="M181" s="175" t="s">
        <v>189</v>
      </c>
      <c r="N181" s="184"/>
      <c r="O181" s="151"/>
      <c r="P181" s="151" t="s">
        <v>613</v>
      </c>
      <c r="Q181" s="179"/>
      <c r="R181" s="179"/>
    </row>
    <row r="182" spans="1:18" s="180" customFormat="1" ht="135" customHeight="1" x14ac:dyDescent="0.25">
      <c r="A182" s="175">
        <v>180</v>
      </c>
      <c r="B182" s="134">
        <v>44707</v>
      </c>
      <c r="C182" s="175" t="s">
        <v>917</v>
      </c>
      <c r="D182" s="182" t="s">
        <v>38</v>
      </c>
      <c r="E182" s="182"/>
      <c r="F182" s="183" t="s">
        <v>924</v>
      </c>
      <c r="G182" s="127" t="s">
        <v>925</v>
      </c>
      <c r="H182" s="175" t="s">
        <v>679</v>
      </c>
      <c r="I182" s="181">
        <v>44706</v>
      </c>
      <c r="J182" s="175" t="s">
        <v>180</v>
      </c>
      <c r="K182" s="127" t="s">
        <v>111</v>
      </c>
      <c r="L182" s="132" t="str">
        <f>IFERROR(_xlfn.IFNA(VLOOKUP($K182,[52]коммент!$B:$C,2,0),""),"")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82" s="175" t="s">
        <v>133</v>
      </c>
      <c r="N182" s="184" t="s">
        <v>183</v>
      </c>
      <c r="O182" s="151" t="s">
        <v>38</v>
      </c>
      <c r="P182" s="151"/>
      <c r="Q182" s="179"/>
      <c r="R182" s="179"/>
    </row>
    <row r="183" spans="1:18" s="180" customFormat="1" ht="135" customHeight="1" x14ac:dyDescent="0.25">
      <c r="A183" s="175">
        <v>181</v>
      </c>
      <c r="B183" s="181">
        <v>44707</v>
      </c>
      <c r="C183" s="175" t="s">
        <v>917</v>
      </c>
      <c r="D183" s="182" t="s">
        <v>38</v>
      </c>
      <c r="E183" s="182"/>
      <c r="F183" s="183" t="s">
        <v>930</v>
      </c>
      <c r="G183" s="175" t="s">
        <v>931</v>
      </c>
      <c r="H183" s="175"/>
      <c r="I183" s="175"/>
      <c r="J183" s="175" t="s">
        <v>134</v>
      </c>
      <c r="K183" s="127" t="s">
        <v>6</v>
      </c>
      <c r="L183" s="132" t="str">
        <f>IFERROR(_xlfn.IFNA(VLOOKUP($K183,[52]коммент!$B:$C,2,0),""),"")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183" s="175"/>
      <c r="N183" s="184"/>
      <c r="O183" s="151"/>
      <c r="P183" s="151"/>
      <c r="Q183" s="179"/>
      <c r="R183" s="179"/>
    </row>
    <row r="184" spans="1:18" s="180" customFormat="1" ht="135" customHeight="1" x14ac:dyDescent="0.25">
      <c r="A184" s="175">
        <v>182</v>
      </c>
      <c r="B184" s="134">
        <v>44707</v>
      </c>
      <c r="C184" s="127" t="s">
        <v>1037</v>
      </c>
      <c r="D184" s="130" t="s">
        <v>38</v>
      </c>
      <c r="E184" s="130"/>
      <c r="F184" s="131" t="s">
        <v>1042</v>
      </c>
      <c r="G184" s="127">
        <v>9263756858</v>
      </c>
      <c r="H184" s="127" t="s">
        <v>1043</v>
      </c>
      <c r="I184" s="134">
        <v>44687</v>
      </c>
      <c r="J184" s="127" t="s">
        <v>180</v>
      </c>
      <c r="K184" s="127" t="s">
        <v>125</v>
      </c>
      <c r="L184" s="132" t="str">
        <f>IFERROR(_xlfn.IFNA(VLOOKUP($K184,[29]коммент!$B:$C,2,0),""),"")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4" s="127" t="s">
        <v>128</v>
      </c>
      <c r="N184" s="151"/>
      <c r="O184" s="151"/>
      <c r="P184" s="151"/>
      <c r="Q184" s="179"/>
      <c r="R184" s="179"/>
    </row>
    <row r="185" spans="1:18" s="180" customFormat="1" ht="135" customHeight="1" x14ac:dyDescent="0.25">
      <c r="A185" s="175">
        <v>183</v>
      </c>
      <c r="B185" s="181">
        <v>44707</v>
      </c>
      <c r="C185" s="127" t="s">
        <v>1069</v>
      </c>
      <c r="D185" s="130" t="s">
        <v>38</v>
      </c>
      <c r="E185" s="130"/>
      <c r="F185" s="144" t="s">
        <v>1081</v>
      </c>
      <c r="G185" s="127">
        <v>4954430183</v>
      </c>
      <c r="H185" s="127" t="s">
        <v>1082</v>
      </c>
      <c r="I185" s="134">
        <v>44705</v>
      </c>
      <c r="J185" s="127" t="s">
        <v>180</v>
      </c>
      <c r="K185" s="127" t="s">
        <v>111</v>
      </c>
      <c r="L185" s="132" t="str">
        <f>IFERROR(_xlfn.IFNA(VLOOKUP($K185,[53]коммент!$B:$C,2,0),""),"")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85" s="127" t="s">
        <v>133</v>
      </c>
      <c r="N185" s="151" t="s">
        <v>183</v>
      </c>
      <c r="O185" s="151" t="s">
        <v>38</v>
      </c>
      <c r="P185" s="198" t="s">
        <v>1079</v>
      </c>
      <c r="Q185" s="179"/>
      <c r="R185" s="179"/>
    </row>
    <row r="186" spans="1:18" s="180" customFormat="1" ht="135" customHeight="1" x14ac:dyDescent="0.25">
      <c r="A186" s="175">
        <v>184</v>
      </c>
      <c r="B186" s="134">
        <v>44707</v>
      </c>
      <c r="C186" s="127" t="s">
        <v>1353</v>
      </c>
      <c r="D186" s="130" t="s">
        <v>38</v>
      </c>
      <c r="E186" s="130"/>
      <c r="F186" s="144" t="s">
        <v>1357</v>
      </c>
      <c r="G186" s="127" t="s">
        <v>1358</v>
      </c>
      <c r="H186" s="127" t="s">
        <v>236</v>
      </c>
      <c r="I186" s="134">
        <v>44700</v>
      </c>
      <c r="J186" s="127" t="s">
        <v>134</v>
      </c>
      <c r="K186" s="127" t="s">
        <v>111</v>
      </c>
      <c r="L186" s="132" t="str">
        <f>IFERROR(_xlfn.IFNA(VLOOKUP($K186,[34]коммент!$B:$C,2,0),""),"")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86" s="127" t="s">
        <v>133</v>
      </c>
      <c r="N186" s="151" t="s">
        <v>114</v>
      </c>
      <c r="O186" s="151"/>
      <c r="P186" s="151"/>
      <c r="Q186" s="143"/>
      <c r="R186" s="143"/>
    </row>
    <row r="187" spans="1:18" s="180" customFormat="1" ht="135" customHeight="1" x14ac:dyDescent="0.25">
      <c r="A187" s="175">
        <v>185</v>
      </c>
      <c r="B187" s="181">
        <v>44707</v>
      </c>
      <c r="C187" s="175" t="s">
        <v>239</v>
      </c>
      <c r="D187" s="130" t="s">
        <v>207</v>
      </c>
      <c r="E187" s="182"/>
      <c r="F187" s="183" t="s">
        <v>243</v>
      </c>
      <c r="G187" s="175">
        <v>9826196892</v>
      </c>
      <c r="H187" s="175" t="s">
        <v>244</v>
      </c>
      <c r="I187" s="181">
        <v>44655</v>
      </c>
      <c r="J187" s="175" t="s">
        <v>180</v>
      </c>
      <c r="K187" s="127" t="s">
        <v>36</v>
      </c>
      <c r="L187" s="132" t="s">
        <v>157</v>
      </c>
      <c r="M187" s="175"/>
      <c r="N187" s="184"/>
      <c r="O187" s="151"/>
      <c r="P187" s="151" t="s">
        <v>245</v>
      </c>
      <c r="Q187" s="179"/>
      <c r="R187" s="179"/>
    </row>
    <row r="188" spans="1:18" s="180" customFormat="1" ht="135" customHeight="1" x14ac:dyDescent="0.25">
      <c r="A188" s="175">
        <v>186</v>
      </c>
      <c r="B188" s="181">
        <v>44707</v>
      </c>
      <c r="C188" s="175" t="s">
        <v>239</v>
      </c>
      <c r="D188" s="130" t="s">
        <v>207</v>
      </c>
      <c r="E188" s="182"/>
      <c r="F188" s="183" t="s">
        <v>249</v>
      </c>
      <c r="G188" s="175">
        <v>9055071147</v>
      </c>
      <c r="H188" s="175" t="s">
        <v>250</v>
      </c>
      <c r="I188" s="181">
        <v>44685</v>
      </c>
      <c r="J188" s="175" t="s">
        <v>179</v>
      </c>
      <c r="K188" s="127" t="s">
        <v>36</v>
      </c>
      <c r="L188" s="132" t="s">
        <v>157</v>
      </c>
      <c r="M188" s="175"/>
      <c r="N188" s="184"/>
      <c r="O188" s="151"/>
      <c r="P188" s="151" t="s">
        <v>251</v>
      </c>
      <c r="Q188" s="179"/>
      <c r="R188" s="179"/>
    </row>
    <row r="189" spans="1:18" s="180" customFormat="1" ht="135" customHeight="1" x14ac:dyDescent="0.25">
      <c r="A189" s="175">
        <v>187</v>
      </c>
      <c r="B189" s="134">
        <v>44707</v>
      </c>
      <c r="C189" s="175" t="s">
        <v>239</v>
      </c>
      <c r="D189" s="130" t="s">
        <v>207</v>
      </c>
      <c r="E189" s="182"/>
      <c r="F189" s="183" t="s">
        <v>254</v>
      </c>
      <c r="G189" s="175">
        <v>9194119778</v>
      </c>
      <c r="H189" s="175" t="s">
        <v>244</v>
      </c>
      <c r="I189" s="181">
        <v>44704</v>
      </c>
      <c r="J189" s="175" t="s">
        <v>180</v>
      </c>
      <c r="K189" s="127" t="s">
        <v>36</v>
      </c>
      <c r="L189" s="132" t="s">
        <v>157</v>
      </c>
      <c r="M189" s="175"/>
      <c r="N189" s="184"/>
      <c r="O189" s="151"/>
      <c r="P189" s="151" t="s">
        <v>255</v>
      </c>
      <c r="Q189" s="179"/>
      <c r="R189" s="179"/>
    </row>
    <row r="190" spans="1:18" s="180" customFormat="1" ht="135" customHeight="1" x14ac:dyDescent="0.25">
      <c r="A190" s="175">
        <v>188</v>
      </c>
      <c r="B190" s="181">
        <v>44707</v>
      </c>
      <c r="C190" s="175" t="s">
        <v>239</v>
      </c>
      <c r="D190" s="130" t="s">
        <v>207</v>
      </c>
      <c r="E190" s="182"/>
      <c r="F190" s="183" t="s">
        <v>256</v>
      </c>
      <c r="G190" s="175">
        <v>9161625360</v>
      </c>
      <c r="H190" s="175" t="s">
        <v>257</v>
      </c>
      <c r="I190" s="181">
        <v>44677</v>
      </c>
      <c r="J190" s="175" t="s">
        <v>134</v>
      </c>
      <c r="K190" s="127" t="s">
        <v>125</v>
      </c>
      <c r="L190" s="132" t="s">
        <v>162</v>
      </c>
      <c r="M190" s="175"/>
      <c r="N190" s="184" t="s">
        <v>114</v>
      </c>
      <c r="O190" s="151"/>
      <c r="P190" s="151" t="s">
        <v>258</v>
      </c>
      <c r="Q190" s="179"/>
      <c r="R190" s="179"/>
    </row>
    <row r="191" spans="1:18" s="180" customFormat="1" ht="135" customHeight="1" x14ac:dyDescent="0.25">
      <c r="A191" s="175">
        <v>189</v>
      </c>
      <c r="B191" s="181">
        <v>44707</v>
      </c>
      <c r="C191" s="175" t="s">
        <v>239</v>
      </c>
      <c r="D191" s="130" t="s">
        <v>207</v>
      </c>
      <c r="E191" s="182"/>
      <c r="F191" s="183" t="s">
        <v>265</v>
      </c>
      <c r="G191" s="175">
        <v>9852909132</v>
      </c>
      <c r="H191" s="175" t="s">
        <v>250</v>
      </c>
      <c r="I191" s="181">
        <v>44698</v>
      </c>
      <c r="J191" s="175" t="s">
        <v>134</v>
      </c>
      <c r="K191" s="127" t="s">
        <v>125</v>
      </c>
      <c r="L191" s="132" t="s">
        <v>162</v>
      </c>
      <c r="M191" s="175" t="s">
        <v>128</v>
      </c>
      <c r="N191" s="184"/>
      <c r="O191" s="151"/>
      <c r="P191" s="151" t="s">
        <v>266</v>
      </c>
      <c r="Q191" s="179"/>
      <c r="R191" s="179"/>
    </row>
    <row r="192" spans="1:18" s="180" customFormat="1" ht="135" customHeight="1" x14ac:dyDescent="0.25">
      <c r="A192" s="175">
        <v>190</v>
      </c>
      <c r="B192" s="134">
        <v>44707</v>
      </c>
      <c r="C192" s="175" t="s">
        <v>239</v>
      </c>
      <c r="D192" s="130" t="s">
        <v>207</v>
      </c>
      <c r="E192" s="182"/>
      <c r="F192" s="183" t="s">
        <v>267</v>
      </c>
      <c r="G192" s="175">
        <v>9262463780</v>
      </c>
      <c r="H192" s="175" t="s">
        <v>268</v>
      </c>
      <c r="I192" s="181">
        <v>44704</v>
      </c>
      <c r="J192" s="175" t="s">
        <v>134</v>
      </c>
      <c r="K192" s="127" t="s">
        <v>125</v>
      </c>
      <c r="L192" s="132" t="s">
        <v>162</v>
      </c>
      <c r="M192" s="175" t="s">
        <v>126</v>
      </c>
      <c r="N192" s="184"/>
      <c r="O192" s="151"/>
      <c r="P192" s="151"/>
      <c r="Q192" s="179"/>
      <c r="R192" s="179"/>
    </row>
    <row r="193" spans="1:18" s="180" customFormat="1" ht="135" customHeight="1" x14ac:dyDescent="0.25">
      <c r="A193" s="175">
        <v>191</v>
      </c>
      <c r="B193" s="181">
        <v>44707</v>
      </c>
      <c r="C193" s="175" t="s">
        <v>239</v>
      </c>
      <c r="D193" s="130" t="s">
        <v>207</v>
      </c>
      <c r="E193" s="182"/>
      <c r="F193" s="183" t="s">
        <v>256</v>
      </c>
      <c r="G193" s="175">
        <v>9161625360</v>
      </c>
      <c r="H193" s="175" t="s">
        <v>257</v>
      </c>
      <c r="I193" s="181">
        <v>44677</v>
      </c>
      <c r="J193" s="175" t="s">
        <v>134</v>
      </c>
      <c r="K193" s="127" t="s">
        <v>125</v>
      </c>
      <c r="L193" s="132" t="s">
        <v>162</v>
      </c>
      <c r="M193" s="175" t="s">
        <v>128</v>
      </c>
      <c r="N193" s="184"/>
      <c r="O193" s="151"/>
      <c r="P193" s="151" t="s">
        <v>276</v>
      </c>
      <c r="Q193" s="179"/>
      <c r="R193" s="179"/>
    </row>
    <row r="194" spans="1:18" s="180" customFormat="1" ht="135" customHeight="1" x14ac:dyDescent="0.25">
      <c r="A194" s="175">
        <v>192</v>
      </c>
      <c r="B194" s="181">
        <v>44707</v>
      </c>
      <c r="C194" s="127" t="s">
        <v>424</v>
      </c>
      <c r="D194" s="130" t="s">
        <v>207</v>
      </c>
      <c r="E194" s="130" t="s">
        <v>202</v>
      </c>
      <c r="F194" s="144" t="s">
        <v>425</v>
      </c>
      <c r="G194" s="127">
        <v>9857293104</v>
      </c>
      <c r="H194" s="127" t="s">
        <v>426</v>
      </c>
      <c r="I194" s="134">
        <v>44698</v>
      </c>
      <c r="J194" s="127" t="s">
        <v>180</v>
      </c>
      <c r="K194" s="127" t="s">
        <v>154</v>
      </c>
      <c r="L194" s="132"/>
      <c r="M194" s="175"/>
      <c r="N194" s="184"/>
      <c r="O194" s="151"/>
      <c r="P194" s="151" t="s">
        <v>427</v>
      </c>
      <c r="Q194" s="179"/>
      <c r="R194" s="179"/>
    </row>
    <row r="195" spans="1:18" s="180" customFormat="1" ht="135" customHeight="1" x14ac:dyDescent="0.25">
      <c r="A195" s="175">
        <v>193</v>
      </c>
      <c r="B195" s="181">
        <v>44707</v>
      </c>
      <c r="C195" s="175" t="s">
        <v>630</v>
      </c>
      <c r="D195" s="182" t="s">
        <v>207</v>
      </c>
      <c r="E195" s="182" t="s">
        <v>203</v>
      </c>
      <c r="F195" s="144" t="s">
        <v>631</v>
      </c>
      <c r="G195" s="175">
        <v>9255921909</v>
      </c>
      <c r="H195" s="175" t="s">
        <v>632</v>
      </c>
      <c r="I195" s="181">
        <v>44655</v>
      </c>
      <c r="J195" s="175" t="s">
        <v>180</v>
      </c>
      <c r="K195" s="127" t="s">
        <v>36</v>
      </c>
      <c r="L195" s="132" t="s">
        <v>157</v>
      </c>
      <c r="M195" s="175"/>
      <c r="N195" s="175"/>
      <c r="O195" s="127"/>
      <c r="P195" s="127" t="s">
        <v>633</v>
      </c>
      <c r="Q195" s="179"/>
      <c r="R195" s="179"/>
    </row>
    <row r="196" spans="1:18" s="180" customFormat="1" ht="135" customHeight="1" x14ac:dyDescent="0.25">
      <c r="A196" s="175">
        <v>194</v>
      </c>
      <c r="B196" s="181">
        <v>44707</v>
      </c>
      <c r="C196" s="175" t="s">
        <v>630</v>
      </c>
      <c r="D196" s="182" t="s">
        <v>207</v>
      </c>
      <c r="E196" s="182" t="s">
        <v>203</v>
      </c>
      <c r="F196" s="144" t="s">
        <v>631</v>
      </c>
      <c r="G196" s="175">
        <v>9255921909</v>
      </c>
      <c r="H196" s="175" t="s">
        <v>632</v>
      </c>
      <c r="I196" s="181">
        <v>44655</v>
      </c>
      <c r="J196" s="175" t="s">
        <v>179</v>
      </c>
      <c r="K196" s="127" t="s">
        <v>36</v>
      </c>
      <c r="L196" s="132" t="s">
        <v>157</v>
      </c>
      <c r="M196" s="175"/>
      <c r="N196" s="175"/>
      <c r="O196" s="127"/>
      <c r="P196" s="127" t="s">
        <v>634</v>
      </c>
      <c r="Q196" s="179"/>
      <c r="R196" s="179"/>
    </row>
    <row r="197" spans="1:18" s="180" customFormat="1" ht="135" customHeight="1" x14ac:dyDescent="0.25">
      <c r="A197" s="175">
        <v>195</v>
      </c>
      <c r="B197" s="134">
        <v>44707</v>
      </c>
      <c r="C197" s="175" t="s">
        <v>630</v>
      </c>
      <c r="D197" s="182" t="s">
        <v>207</v>
      </c>
      <c r="E197" s="182" t="s">
        <v>202</v>
      </c>
      <c r="F197" s="144" t="s">
        <v>637</v>
      </c>
      <c r="G197" s="175">
        <v>9162602167</v>
      </c>
      <c r="H197" s="175" t="s">
        <v>638</v>
      </c>
      <c r="I197" s="181">
        <v>44706</v>
      </c>
      <c r="J197" s="175" t="s">
        <v>134</v>
      </c>
      <c r="K197" s="127" t="s">
        <v>36</v>
      </c>
      <c r="L197" s="132" t="s">
        <v>157</v>
      </c>
      <c r="M197" s="175"/>
      <c r="N197" s="184"/>
      <c r="O197" s="151"/>
      <c r="P197" s="151" t="s">
        <v>639</v>
      </c>
      <c r="Q197" s="179"/>
      <c r="R197" s="179"/>
    </row>
    <row r="198" spans="1:18" s="180" customFormat="1" ht="135" customHeight="1" x14ac:dyDescent="0.25">
      <c r="A198" s="175">
        <v>196</v>
      </c>
      <c r="B198" s="181">
        <v>44707</v>
      </c>
      <c r="C198" s="175" t="s">
        <v>630</v>
      </c>
      <c r="D198" s="182" t="s">
        <v>207</v>
      </c>
      <c r="E198" s="182" t="s">
        <v>202</v>
      </c>
      <c r="F198" s="144" t="s">
        <v>640</v>
      </c>
      <c r="G198" s="175">
        <v>9031890581</v>
      </c>
      <c r="H198" s="175" t="s">
        <v>431</v>
      </c>
      <c r="I198" s="181">
        <v>44665</v>
      </c>
      <c r="J198" s="175" t="s">
        <v>134</v>
      </c>
      <c r="K198" s="127" t="s">
        <v>125</v>
      </c>
      <c r="L198" s="132" t="s">
        <v>162</v>
      </c>
      <c r="M198" s="175" t="s">
        <v>126</v>
      </c>
      <c r="N198" s="184"/>
      <c r="O198" s="151"/>
      <c r="P198" s="151"/>
      <c r="Q198" s="179"/>
      <c r="R198" s="179"/>
    </row>
    <row r="199" spans="1:18" s="180" customFormat="1" ht="135" customHeight="1" x14ac:dyDescent="0.25">
      <c r="A199" s="175">
        <v>197</v>
      </c>
      <c r="B199" s="134">
        <v>44707</v>
      </c>
      <c r="C199" s="175" t="s">
        <v>630</v>
      </c>
      <c r="D199" s="182" t="s">
        <v>207</v>
      </c>
      <c r="E199" s="182" t="s">
        <v>202</v>
      </c>
      <c r="F199" s="144" t="s">
        <v>641</v>
      </c>
      <c r="G199" s="175">
        <v>9772629829</v>
      </c>
      <c r="H199" s="175" t="s">
        <v>642</v>
      </c>
      <c r="I199" s="181">
        <v>44673</v>
      </c>
      <c r="J199" s="175" t="s">
        <v>134</v>
      </c>
      <c r="K199" s="145" t="s">
        <v>125</v>
      </c>
      <c r="L199" s="146" t="s">
        <v>162</v>
      </c>
      <c r="M199" s="175" t="s">
        <v>126</v>
      </c>
      <c r="N199" s="184"/>
      <c r="O199" s="151"/>
      <c r="P199" s="151" t="s">
        <v>643</v>
      </c>
      <c r="Q199" s="179"/>
      <c r="R199" s="179"/>
    </row>
    <row r="200" spans="1:18" s="180" customFormat="1" ht="135" customHeight="1" x14ac:dyDescent="0.25">
      <c r="A200" s="175">
        <v>198</v>
      </c>
      <c r="B200" s="181">
        <v>44707</v>
      </c>
      <c r="C200" s="175" t="s">
        <v>630</v>
      </c>
      <c r="D200" s="182" t="s">
        <v>207</v>
      </c>
      <c r="E200" s="182" t="s">
        <v>202</v>
      </c>
      <c r="F200" s="144" t="s">
        <v>646</v>
      </c>
      <c r="G200" s="175">
        <v>9963627324</v>
      </c>
      <c r="H200" s="175" t="s">
        <v>647</v>
      </c>
      <c r="I200" s="181">
        <v>44706</v>
      </c>
      <c r="J200" s="175" t="s">
        <v>180</v>
      </c>
      <c r="K200" s="127" t="s">
        <v>125</v>
      </c>
      <c r="L200" s="132" t="s">
        <v>162</v>
      </c>
      <c r="M200" s="175" t="s">
        <v>188</v>
      </c>
      <c r="N200" s="175"/>
      <c r="O200" s="127"/>
      <c r="P200" s="127"/>
      <c r="Q200" s="179"/>
      <c r="R200" s="179"/>
    </row>
    <row r="201" spans="1:18" s="180" customFormat="1" ht="135" customHeight="1" x14ac:dyDescent="0.25">
      <c r="A201" s="175">
        <v>199</v>
      </c>
      <c r="B201" s="181">
        <v>44707</v>
      </c>
      <c r="C201" s="175" t="s">
        <v>680</v>
      </c>
      <c r="D201" s="182" t="s">
        <v>207</v>
      </c>
      <c r="E201" s="182"/>
      <c r="F201" s="144" t="s">
        <v>682</v>
      </c>
      <c r="G201" s="175">
        <v>9100861432</v>
      </c>
      <c r="H201" s="175" t="s">
        <v>236</v>
      </c>
      <c r="I201" s="181">
        <v>44706</v>
      </c>
      <c r="J201" s="175" t="s">
        <v>134</v>
      </c>
      <c r="K201" s="127" t="s">
        <v>125</v>
      </c>
      <c r="L201" s="132" t="s">
        <v>162</v>
      </c>
      <c r="M201" s="175" t="s">
        <v>128</v>
      </c>
      <c r="N201" s="184"/>
      <c r="O201" s="151"/>
      <c r="P201" s="151"/>
      <c r="Q201" s="179"/>
      <c r="R201" s="179"/>
    </row>
    <row r="202" spans="1:18" s="180" customFormat="1" ht="135" customHeight="1" x14ac:dyDescent="0.25">
      <c r="A202" s="175">
        <v>200</v>
      </c>
      <c r="B202" s="181">
        <v>44707</v>
      </c>
      <c r="C202" s="175" t="s">
        <v>680</v>
      </c>
      <c r="D202" s="182" t="s">
        <v>207</v>
      </c>
      <c r="E202" s="182"/>
      <c r="F202" s="144" t="s">
        <v>686</v>
      </c>
      <c r="G202" s="175">
        <v>9772667802</v>
      </c>
      <c r="H202" s="175" t="s">
        <v>687</v>
      </c>
      <c r="I202" s="181">
        <v>44693</v>
      </c>
      <c r="J202" s="175" t="s">
        <v>180</v>
      </c>
      <c r="K202" s="127" t="s">
        <v>111</v>
      </c>
      <c r="L202" s="132" t="s">
        <v>165</v>
      </c>
      <c r="M202" s="175" t="s">
        <v>133</v>
      </c>
      <c r="N202" s="184" t="s">
        <v>183</v>
      </c>
      <c r="O202" s="151" t="s">
        <v>207</v>
      </c>
      <c r="P202" s="151"/>
      <c r="Q202" s="179"/>
      <c r="R202" s="179"/>
    </row>
    <row r="203" spans="1:18" s="180" customFormat="1" ht="135" customHeight="1" x14ac:dyDescent="0.25">
      <c r="A203" s="175">
        <v>201</v>
      </c>
      <c r="B203" s="134">
        <v>44707</v>
      </c>
      <c r="C203" s="175" t="s">
        <v>680</v>
      </c>
      <c r="D203" s="182" t="s">
        <v>207</v>
      </c>
      <c r="E203" s="182"/>
      <c r="F203" s="144" t="s">
        <v>688</v>
      </c>
      <c r="G203" s="175">
        <v>9051866563</v>
      </c>
      <c r="H203" s="175" t="s">
        <v>689</v>
      </c>
      <c r="I203" s="181">
        <v>44706</v>
      </c>
      <c r="J203" s="175" t="s">
        <v>179</v>
      </c>
      <c r="K203" s="127" t="s">
        <v>36</v>
      </c>
      <c r="L203" s="132" t="s">
        <v>157</v>
      </c>
      <c r="M203" s="175"/>
      <c r="N203" s="175"/>
      <c r="O203" s="127"/>
      <c r="P203" s="127" t="s">
        <v>690</v>
      </c>
      <c r="Q203" s="179"/>
      <c r="R203" s="179"/>
    </row>
    <row r="204" spans="1:18" s="180" customFormat="1" ht="135" customHeight="1" x14ac:dyDescent="0.25">
      <c r="A204" s="175">
        <v>202</v>
      </c>
      <c r="B204" s="134">
        <v>44707</v>
      </c>
      <c r="C204" s="175" t="s">
        <v>705</v>
      </c>
      <c r="D204" s="182" t="s">
        <v>207</v>
      </c>
      <c r="E204" s="182"/>
      <c r="F204" s="144" t="s">
        <v>719</v>
      </c>
      <c r="G204" s="175" t="s">
        <v>720</v>
      </c>
      <c r="H204" s="175" t="s">
        <v>257</v>
      </c>
      <c r="I204" s="181">
        <v>44706</v>
      </c>
      <c r="J204" s="175" t="s">
        <v>179</v>
      </c>
      <c r="K204" s="127" t="s">
        <v>125</v>
      </c>
      <c r="L204" s="132" t="s">
        <v>162</v>
      </c>
      <c r="M204" s="175" t="s">
        <v>128</v>
      </c>
      <c r="N204" s="184"/>
      <c r="O204" s="151"/>
      <c r="P204" s="151" t="s">
        <v>721</v>
      </c>
      <c r="Q204" s="179"/>
      <c r="R204" s="179"/>
    </row>
    <row r="205" spans="1:18" s="180" customFormat="1" ht="135" customHeight="1" x14ac:dyDescent="0.25">
      <c r="A205" s="175">
        <v>203</v>
      </c>
      <c r="B205" s="181">
        <v>44707</v>
      </c>
      <c r="C205" s="175" t="s">
        <v>705</v>
      </c>
      <c r="D205" s="182" t="s">
        <v>207</v>
      </c>
      <c r="E205" s="182" t="s">
        <v>206</v>
      </c>
      <c r="F205" s="144" t="s">
        <v>722</v>
      </c>
      <c r="G205" s="175" t="s">
        <v>723</v>
      </c>
      <c r="H205" s="175" t="s">
        <v>724</v>
      </c>
      <c r="I205" s="181">
        <v>44706</v>
      </c>
      <c r="J205" s="175" t="s">
        <v>180</v>
      </c>
      <c r="K205" s="127" t="s">
        <v>111</v>
      </c>
      <c r="L205" s="132" t="s">
        <v>165</v>
      </c>
      <c r="M205" s="175" t="s">
        <v>133</v>
      </c>
      <c r="N205" s="184" t="s">
        <v>183</v>
      </c>
      <c r="O205" s="151" t="s">
        <v>207</v>
      </c>
      <c r="P205" s="151" t="s">
        <v>725</v>
      </c>
      <c r="Q205" s="179"/>
      <c r="R205" s="179"/>
    </row>
    <row r="206" spans="1:18" s="180" customFormat="1" ht="135" customHeight="1" x14ac:dyDescent="0.25">
      <c r="A206" s="175">
        <v>204</v>
      </c>
      <c r="B206" s="181">
        <v>44707</v>
      </c>
      <c r="C206" s="175" t="s">
        <v>840</v>
      </c>
      <c r="D206" s="182" t="s">
        <v>207</v>
      </c>
      <c r="E206" s="182" t="s">
        <v>202</v>
      </c>
      <c r="F206" s="144" t="s">
        <v>841</v>
      </c>
      <c r="G206" s="127">
        <v>89035402789</v>
      </c>
      <c r="H206" s="175" t="s">
        <v>652</v>
      </c>
      <c r="I206" s="181">
        <v>44705</v>
      </c>
      <c r="J206" s="175" t="s">
        <v>134</v>
      </c>
      <c r="K206" s="153" t="s">
        <v>111</v>
      </c>
      <c r="L206" s="185" t="str">
        <f>IFERROR(_xlfn.IFNA(VLOOKUP($K206,[48]коммент!$B:$C,2,0),""),"")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06" s="175" t="s">
        <v>154</v>
      </c>
      <c r="N206" s="184" t="s">
        <v>114</v>
      </c>
      <c r="O206" s="151"/>
      <c r="P206" s="127"/>
      <c r="Q206" s="179"/>
      <c r="R206" s="179"/>
    </row>
    <row r="207" spans="1:18" s="180" customFormat="1" ht="135" customHeight="1" x14ac:dyDescent="0.25">
      <c r="A207" s="175">
        <v>205</v>
      </c>
      <c r="B207" s="134">
        <v>44707</v>
      </c>
      <c r="C207" s="175" t="s">
        <v>840</v>
      </c>
      <c r="D207" s="182" t="s">
        <v>207</v>
      </c>
      <c r="E207" s="182" t="s">
        <v>202</v>
      </c>
      <c r="F207" s="144" t="s">
        <v>842</v>
      </c>
      <c r="G207" s="127">
        <v>89153663673</v>
      </c>
      <c r="H207" s="175" t="s">
        <v>652</v>
      </c>
      <c r="I207" s="181">
        <v>44704</v>
      </c>
      <c r="J207" s="175" t="s">
        <v>134</v>
      </c>
      <c r="K207" s="153" t="s">
        <v>111</v>
      </c>
      <c r="L207" s="185" t="str">
        <f>IFERROR(_xlfn.IFNA(VLOOKUP($K207,[48]коммент!$B:$C,2,0),""),"")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07" s="175" t="s">
        <v>154</v>
      </c>
      <c r="N207" s="184" t="s">
        <v>114</v>
      </c>
      <c r="O207" s="151"/>
      <c r="P207" s="151"/>
      <c r="Q207" s="179"/>
      <c r="R207" s="179"/>
    </row>
    <row r="208" spans="1:18" s="180" customFormat="1" ht="135" customHeight="1" x14ac:dyDescent="0.25">
      <c r="A208" s="175">
        <v>206</v>
      </c>
      <c r="B208" s="181">
        <v>44707</v>
      </c>
      <c r="C208" s="175" t="s">
        <v>840</v>
      </c>
      <c r="D208" s="182" t="s">
        <v>207</v>
      </c>
      <c r="E208" s="182" t="s">
        <v>202</v>
      </c>
      <c r="F208" s="144" t="s">
        <v>843</v>
      </c>
      <c r="G208" s="127">
        <v>89175693324</v>
      </c>
      <c r="H208" s="127" t="s">
        <v>426</v>
      </c>
      <c r="I208" s="134">
        <v>44706</v>
      </c>
      <c r="J208" s="175" t="s">
        <v>180</v>
      </c>
      <c r="K208" s="153" t="s">
        <v>125</v>
      </c>
      <c r="L208" s="185" t="str">
        <f>IFERROR(_xlfn.IFNA(VLOOKUP($K208,[48]коммент!$B:$C,2,0),""),"")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08" s="175" t="s">
        <v>188</v>
      </c>
      <c r="N208" s="184" t="s">
        <v>183</v>
      </c>
      <c r="O208" s="151" t="s">
        <v>207</v>
      </c>
      <c r="P208" s="151" t="s">
        <v>844</v>
      </c>
      <c r="Q208" s="179"/>
      <c r="R208" s="179"/>
    </row>
    <row r="209" spans="1:18" s="180" customFormat="1" ht="135" customHeight="1" x14ac:dyDescent="0.25">
      <c r="A209" s="175">
        <v>207</v>
      </c>
      <c r="B209" s="134">
        <v>44707</v>
      </c>
      <c r="C209" s="175" t="s">
        <v>840</v>
      </c>
      <c r="D209" s="182" t="s">
        <v>207</v>
      </c>
      <c r="E209" s="182"/>
      <c r="F209" s="144" t="s">
        <v>845</v>
      </c>
      <c r="G209" s="127">
        <v>89263511019</v>
      </c>
      <c r="H209" s="175" t="s">
        <v>642</v>
      </c>
      <c r="I209" s="181">
        <v>44706</v>
      </c>
      <c r="J209" s="175" t="s">
        <v>180</v>
      </c>
      <c r="K209" s="153" t="s">
        <v>111</v>
      </c>
      <c r="L209" s="185" t="str">
        <f>IFERROR(_xlfn.IFNA(VLOOKUP($K209,[48]коммент!$B:$C,2,0),""),"")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09" s="175" t="s">
        <v>133</v>
      </c>
      <c r="N209" s="184" t="s">
        <v>183</v>
      </c>
      <c r="O209" s="151" t="s">
        <v>207</v>
      </c>
      <c r="P209" s="151"/>
      <c r="Q209" s="179"/>
      <c r="R209" s="179"/>
    </row>
    <row r="210" spans="1:18" s="180" customFormat="1" ht="135" customHeight="1" x14ac:dyDescent="0.25">
      <c r="A210" s="175">
        <v>208</v>
      </c>
      <c r="B210" s="181">
        <v>44707</v>
      </c>
      <c r="C210" s="175" t="s">
        <v>840</v>
      </c>
      <c r="D210" s="182" t="s">
        <v>207</v>
      </c>
      <c r="E210" s="182" t="s">
        <v>202</v>
      </c>
      <c r="F210" s="144" t="s">
        <v>861</v>
      </c>
      <c r="G210" s="127">
        <v>89104415635</v>
      </c>
      <c r="H210" s="127" t="s">
        <v>642</v>
      </c>
      <c r="I210" s="134">
        <v>44704</v>
      </c>
      <c r="J210" s="175" t="s">
        <v>180</v>
      </c>
      <c r="K210" s="145" t="s">
        <v>111</v>
      </c>
      <c r="L210" s="146" t="str">
        <f>IFERROR(_xlfn.IFNA(VLOOKUP($K210,[48]коммент!$B:$C,2,0),""),"")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10" s="175" t="s">
        <v>154</v>
      </c>
      <c r="N210" s="184" t="s">
        <v>114</v>
      </c>
      <c r="O210" s="151"/>
      <c r="P210" s="151"/>
      <c r="Q210" s="179"/>
      <c r="R210" s="179"/>
    </row>
    <row r="211" spans="1:18" s="180" customFormat="1" ht="135" customHeight="1" x14ac:dyDescent="0.25">
      <c r="A211" s="175">
        <v>209</v>
      </c>
      <c r="B211" s="181">
        <v>44707</v>
      </c>
      <c r="C211" s="127" t="s">
        <v>897</v>
      </c>
      <c r="D211" s="130" t="s">
        <v>207</v>
      </c>
      <c r="E211" s="130"/>
      <c r="F211" s="191" t="s">
        <v>899</v>
      </c>
      <c r="G211" s="127">
        <v>9175919854</v>
      </c>
      <c r="H211" s="127" t="s">
        <v>900</v>
      </c>
      <c r="I211" s="134">
        <v>44685</v>
      </c>
      <c r="J211" s="127" t="s">
        <v>180</v>
      </c>
      <c r="K211" s="145" t="s">
        <v>111</v>
      </c>
      <c r="L211" s="146" t="str">
        <f>IFERROR(_xlfn.IFNA(VLOOKUP($K211,[43]коммент!$B:$C,2,0),""),"")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11" s="175" t="s">
        <v>133</v>
      </c>
      <c r="N211" s="151" t="s">
        <v>183</v>
      </c>
      <c r="O211" s="151" t="s">
        <v>207</v>
      </c>
      <c r="P211" s="151"/>
      <c r="Q211" s="179"/>
      <c r="R211" s="179"/>
    </row>
    <row r="212" spans="1:18" s="180" customFormat="1" ht="135" customHeight="1" x14ac:dyDescent="0.25">
      <c r="A212" s="175">
        <v>210</v>
      </c>
      <c r="B212" s="181">
        <v>44707</v>
      </c>
      <c r="C212" s="127" t="s">
        <v>897</v>
      </c>
      <c r="D212" s="130" t="s">
        <v>207</v>
      </c>
      <c r="E212" s="130" t="s">
        <v>206</v>
      </c>
      <c r="F212" s="131" t="s">
        <v>911</v>
      </c>
      <c r="G212" s="127">
        <v>9166951771</v>
      </c>
      <c r="H212" s="127"/>
      <c r="I212" s="134"/>
      <c r="J212" s="127" t="s">
        <v>179</v>
      </c>
      <c r="K212" s="145" t="s">
        <v>113</v>
      </c>
      <c r="L212" s="146" t="s">
        <v>143</v>
      </c>
      <c r="M212" s="127"/>
      <c r="N212" s="151"/>
      <c r="O212" s="151"/>
      <c r="P212" s="151" t="s">
        <v>912</v>
      </c>
      <c r="Q212" s="179"/>
      <c r="R212" s="179"/>
    </row>
    <row r="213" spans="1:18" s="180" customFormat="1" ht="135" customHeight="1" x14ac:dyDescent="0.25">
      <c r="A213" s="175">
        <v>211</v>
      </c>
      <c r="B213" s="134">
        <v>44707</v>
      </c>
      <c r="C213" s="127" t="s">
        <v>897</v>
      </c>
      <c r="D213" s="130" t="s">
        <v>207</v>
      </c>
      <c r="E213" s="182"/>
      <c r="F213" s="191" t="s">
        <v>915</v>
      </c>
      <c r="G213" s="127">
        <v>9252927347</v>
      </c>
      <c r="H213" s="127" t="s">
        <v>916</v>
      </c>
      <c r="I213" s="134">
        <v>44706</v>
      </c>
      <c r="J213" s="127" t="s">
        <v>180</v>
      </c>
      <c r="K213" s="141" t="s">
        <v>111</v>
      </c>
      <c r="L213" s="142" t="s">
        <v>165</v>
      </c>
      <c r="M213" s="175" t="s">
        <v>154</v>
      </c>
      <c r="N213" s="151"/>
      <c r="O213" s="151"/>
      <c r="P213" s="151"/>
      <c r="Q213" s="179"/>
      <c r="R213" s="179"/>
    </row>
    <row r="214" spans="1:18" s="180" customFormat="1" ht="135" customHeight="1" x14ac:dyDescent="0.25">
      <c r="A214" s="175">
        <v>212</v>
      </c>
      <c r="B214" s="181">
        <v>44707</v>
      </c>
      <c r="C214" s="127" t="s">
        <v>937</v>
      </c>
      <c r="D214" s="130" t="s">
        <v>207</v>
      </c>
      <c r="E214" s="130" t="s">
        <v>202</v>
      </c>
      <c r="F214" s="144" t="s">
        <v>942</v>
      </c>
      <c r="G214" s="127" t="s">
        <v>943</v>
      </c>
      <c r="H214" s="127" t="s">
        <v>652</v>
      </c>
      <c r="I214" s="134">
        <v>44706</v>
      </c>
      <c r="J214" s="175" t="s">
        <v>180</v>
      </c>
      <c r="K214" s="127" t="s">
        <v>125</v>
      </c>
      <c r="L214" s="132" t="str">
        <f>IFERROR(_xlfn.IFNA(VLOOKUP($K214,[24]коммент!$B:$C,2,0),""),"")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4" s="175" t="s">
        <v>128</v>
      </c>
      <c r="N214" s="184"/>
      <c r="O214" s="151"/>
      <c r="P214" s="151"/>
      <c r="Q214" s="179"/>
      <c r="R214" s="179"/>
    </row>
    <row r="215" spans="1:18" s="180" customFormat="1" ht="135" customHeight="1" x14ac:dyDescent="0.25">
      <c r="A215" s="175">
        <v>213</v>
      </c>
      <c r="B215" s="181">
        <v>44707</v>
      </c>
      <c r="C215" s="127" t="s">
        <v>944</v>
      </c>
      <c r="D215" s="130" t="s">
        <v>207</v>
      </c>
      <c r="E215" s="130"/>
      <c r="F215" s="133" t="s">
        <v>949</v>
      </c>
      <c r="G215" s="165" t="s">
        <v>950</v>
      </c>
      <c r="H215" s="165" t="s">
        <v>431</v>
      </c>
      <c r="I215" s="134">
        <v>44700</v>
      </c>
      <c r="J215" s="127" t="s">
        <v>180</v>
      </c>
      <c r="K215" s="127" t="s">
        <v>1</v>
      </c>
      <c r="L215" s="132" t="str">
        <f>IFERROR(_xlfn.IFNA(VLOOKUP($K215,[54]коммент!$B:$C,2,0),""),"")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15" s="127" t="s">
        <v>133</v>
      </c>
      <c r="N215" s="151" t="s">
        <v>114</v>
      </c>
      <c r="O215" s="151"/>
      <c r="P215" s="151"/>
      <c r="Q215" s="179"/>
      <c r="R215" s="179"/>
    </row>
    <row r="216" spans="1:18" s="180" customFormat="1" ht="135" customHeight="1" x14ac:dyDescent="0.25">
      <c r="A216" s="175">
        <v>214</v>
      </c>
      <c r="B216" s="181">
        <v>44707</v>
      </c>
      <c r="C216" s="127" t="s">
        <v>1052</v>
      </c>
      <c r="D216" s="130" t="s">
        <v>207</v>
      </c>
      <c r="E216" s="130"/>
      <c r="F216" s="144" t="s">
        <v>1053</v>
      </c>
      <c r="G216" s="127">
        <v>89152479628</v>
      </c>
      <c r="H216" s="127" t="s">
        <v>1054</v>
      </c>
      <c r="I216" s="134">
        <v>44699</v>
      </c>
      <c r="J216" s="127" t="s">
        <v>180</v>
      </c>
      <c r="K216" s="127" t="s">
        <v>125</v>
      </c>
      <c r="L216" s="132" t="str">
        <f>IFERROR(_xlfn.IFNA(VLOOKUP($K216,[55]коммент!$B:$C,2,0),""),"")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6" s="127" t="s">
        <v>128</v>
      </c>
      <c r="N216" s="151"/>
      <c r="O216" s="151"/>
      <c r="P216" s="151"/>
      <c r="Q216" s="179"/>
      <c r="R216" s="179"/>
    </row>
    <row r="217" spans="1:18" s="180" customFormat="1" ht="135" customHeight="1" x14ac:dyDescent="0.25">
      <c r="A217" s="175">
        <v>215</v>
      </c>
      <c r="B217" s="181">
        <v>44707</v>
      </c>
      <c r="C217" s="127" t="s">
        <v>1069</v>
      </c>
      <c r="D217" s="130" t="s">
        <v>207</v>
      </c>
      <c r="E217" s="130"/>
      <c r="F217" s="144" t="s">
        <v>1077</v>
      </c>
      <c r="G217" s="127">
        <v>9683804542</v>
      </c>
      <c r="H217" s="127" t="s">
        <v>689</v>
      </c>
      <c r="I217" s="134">
        <v>44701</v>
      </c>
      <c r="J217" s="127" t="s">
        <v>134</v>
      </c>
      <c r="K217" s="127" t="s">
        <v>111</v>
      </c>
      <c r="L217" s="132" t="str">
        <f>IFERROR(_xlfn.IFNA(VLOOKUP($K217,[53]коммент!$B:$C,2,0),""),"")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17" s="127" t="s">
        <v>133</v>
      </c>
      <c r="N217" s="127" t="s">
        <v>183</v>
      </c>
      <c r="O217" s="127" t="s">
        <v>207</v>
      </c>
      <c r="P217" s="127"/>
      <c r="Q217" s="179"/>
      <c r="R217" s="179"/>
    </row>
    <row r="218" spans="1:18" s="180" customFormat="1" ht="135" customHeight="1" x14ac:dyDescent="0.25">
      <c r="A218" s="175">
        <v>216</v>
      </c>
      <c r="B218" s="134">
        <v>44707</v>
      </c>
      <c r="C218" s="127" t="s">
        <v>1069</v>
      </c>
      <c r="D218" s="130" t="s">
        <v>207</v>
      </c>
      <c r="E218" s="130"/>
      <c r="F218" s="144" t="s">
        <v>1080</v>
      </c>
      <c r="G218" s="127">
        <v>9031588869</v>
      </c>
      <c r="H218" s="127" t="s">
        <v>696</v>
      </c>
      <c r="I218" s="134">
        <v>44705</v>
      </c>
      <c r="J218" s="127" t="s">
        <v>180</v>
      </c>
      <c r="K218" s="127" t="s">
        <v>125</v>
      </c>
      <c r="L218" s="132" t="str">
        <f>IFERROR(_xlfn.IFNA(VLOOKUP($K218,[53]коммент!$B:$C,2,0),""),"")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8" s="127" t="s">
        <v>188</v>
      </c>
      <c r="N218" s="151"/>
      <c r="O218" s="151"/>
      <c r="P218" s="127"/>
      <c r="Q218" s="179"/>
      <c r="R218" s="179"/>
    </row>
    <row r="219" spans="1:18" s="180" customFormat="1" ht="135" customHeight="1" x14ac:dyDescent="0.25">
      <c r="A219" s="175">
        <v>217</v>
      </c>
      <c r="B219" s="181">
        <v>44707</v>
      </c>
      <c r="C219" s="127" t="s">
        <v>1093</v>
      </c>
      <c r="D219" s="130" t="s">
        <v>207</v>
      </c>
      <c r="E219" s="130" t="s">
        <v>204</v>
      </c>
      <c r="F219" s="133" t="s">
        <v>1101</v>
      </c>
      <c r="G219" s="127"/>
      <c r="H219" s="127" t="s">
        <v>1102</v>
      </c>
      <c r="I219" s="134">
        <v>44702</v>
      </c>
      <c r="J219" s="127" t="s">
        <v>180</v>
      </c>
      <c r="K219" s="127" t="s">
        <v>125</v>
      </c>
      <c r="L219" s="132" t="str">
        <f>IFERROR(_xlfn.IFNA(VLOOKUP($K219,[39]коммент!$B:$C,2,0),""),"")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9" s="127" t="s">
        <v>188</v>
      </c>
      <c r="N219" s="151"/>
      <c r="O219" s="151"/>
      <c r="P219" s="151" t="s">
        <v>1103</v>
      </c>
      <c r="Q219" s="179"/>
      <c r="R219" s="179"/>
    </row>
    <row r="220" spans="1:18" s="180" customFormat="1" ht="135" customHeight="1" x14ac:dyDescent="0.25">
      <c r="A220" s="175">
        <v>218</v>
      </c>
      <c r="B220" s="134">
        <v>44707</v>
      </c>
      <c r="C220" s="127" t="s">
        <v>1093</v>
      </c>
      <c r="D220" s="130" t="s">
        <v>207</v>
      </c>
      <c r="E220" s="182" t="s">
        <v>202</v>
      </c>
      <c r="F220" s="191" t="s">
        <v>1104</v>
      </c>
      <c r="G220" s="175"/>
      <c r="H220" s="175" t="s">
        <v>1105</v>
      </c>
      <c r="I220" s="181">
        <v>44706</v>
      </c>
      <c r="J220" s="175" t="s">
        <v>179</v>
      </c>
      <c r="K220" s="127" t="s">
        <v>36</v>
      </c>
      <c r="L220" s="132" t="str">
        <f>IFERROR(_xlfn.IFNA(VLOOKUP($K220,[39]коммент!$B:$C,2,0),""),"")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20" s="175"/>
      <c r="N220" s="184"/>
      <c r="O220" s="151"/>
      <c r="P220" s="190" t="s">
        <v>1106</v>
      </c>
      <c r="Q220" s="179"/>
      <c r="R220" s="179"/>
    </row>
    <row r="221" spans="1:18" s="180" customFormat="1" ht="135" customHeight="1" x14ac:dyDescent="0.25">
      <c r="A221" s="175">
        <v>219</v>
      </c>
      <c r="B221" s="181">
        <v>44707</v>
      </c>
      <c r="C221" s="127" t="s">
        <v>1109</v>
      </c>
      <c r="D221" s="130" t="s">
        <v>207</v>
      </c>
      <c r="E221" s="130" t="s">
        <v>204</v>
      </c>
      <c r="F221" s="131" t="s">
        <v>1113</v>
      </c>
      <c r="G221" s="127" t="s">
        <v>1114</v>
      </c>
      <c r="H221" s="127"/>
      <c r="I221" s="134"/>
      <c r="J221" s="127" t="s">
        <v>184</v>
      </c>
      <c r="K221" s="127" t="s">
        <v>85</v>
      </c>
      <c r="L221" s="132" t="str">
        <f>IFERROR(_xlfn.IFNA(VLOOKUP($K221,[56]коммент!$B:$C,2,0),""),"")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21" s="127" t="s">
        <v>130</v>
      </c>
      <c r="N221" s="151"/>
      <c r="O221" s="151"/>
      <c r="P221" s="127"/>
      <c r="Q221" s="179"/>
      <c r="R221" s="179"/>
    </row>
    <row r="222" spans="1:18" s="180" customFormat="1" ht="135" customHeight="1" x14ac:dyDescent="0.25">
      <c r="A222" s="175">
        <v>220</v>
      </c>
      <c r="B222" s="181">
        <v>44707</v>
      </c>
      <c r="C222" s="127" t="s">
        <v>1109</v>
      </c>
      <c r="D222" s="130" t="s">
        <v>207</v>
      </c>
      <c r="E222" s="130"/>
      <c r="F222" s="131" t="s">
        <v>1117</v>
      </c>
      <c r="G222" s="127">
        <v>9169611339</v>
      </c>
      <c r="H222" s="127"/>
      <c r="I222" s="134"/>
      <c r="J222" s="127" t="s">
        <v>180</v>
      </c>
      <c r="K222" s="127" t="s">
        <v>36</v>
      </c>
      <c r="L222" s="132" t="str">
        <f>IFERROR(_xlfn.IFNA(VLOOKUP($K222,[57]коммент!$B:$C,2,0),""),"")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22" s="127"/>
      <c r="N222" s="151"/>
      <c r="O222" s="151"/>
      <c r="P222" s="127" t="s">
        <v>1118</v>
      </c>
      <c r="Q222" s="179"/>
      <c r="R222" s="179"/>
    </row>
    <row r="223" spans="1:18" s="180" customFormat="1" ht="135" customHeight="1" x14ac:dyDescent="0.25">
      <c r="A223" s="175">
        <v>221</v>
      </c>
      <c r="B223" s="134">
        <v>44707</v>
      </c>
      <c r="C223" s="127" t="s">
        <v>1109</v>
      </c>
      <c r="D223" s="130" t="s">
        <v>207</v>
      </c>
      <c r="E223" s="130" t="s">
        <v>205</v>
      </c>
      <c r="F223" s="131" t="s">
        <v>1119</v>
      </c>
      <c r="G223" s="127">
        <v>9645096227</v>
      </c>
      <c r="H223" s="127"/>
      <c r="I223" s="134">
        <v>44702</v>
      </c>
      <c r="J223" s="127" t="s">
        <v>134</v>
      </c>
      <c r="K223" s="127" t="s">
        <v>125</v>
      </c>
      <c r="L223" s="132" t="str">
        <f>IFERROR(_xlfn.IFNA(VLOOKUP($K223,[56]коммент!$B:$C,2,0),""),"")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23" s="127" t="s">
        <v>126</v>
      </c>
      <c r="N223" s="151"/>
      <c r="O223" s="151"/>
      <c r="P223" s="151"/>
      <c r="Q223" s="179"/>
      <c r="R223" s="179"/>
    </row>
    <row r="224" spans="1:18" s="180" customFormat="1" ht="135" customHeight="1" x14ac:dyDescent="0.25">
      <c r="A224" s="175">
        <v>222</v>
      </c>
      <c r="B224" s="181">
        <v>44707</v>
      </c>
      <c r="C224" s="127" t="s">
        <v>1109</v>
      </c>
      <c r="D224" s="130" t="s">
        <v>207</v>
      </c>
      <c r="E224" s="130" t="s">
        <v>206</v>
      </c>
      <c r="F224" s="131" t="s">
        <v>1122</v>
      </c>
      <c r="G224" s="127" t="s">
        <v>1123</v>
      </c>
      <c r="H224" s="127" t="s">
        <v>900</v>
      </c>
      <c r="I224" s="134">
        <v>44706</v>
      </c>
      <c r="J224" s="127" t="s">
        <v>179</v>
      </c>
      <c r="K224" s="127" t="s">
        <v>36</v>
      </c>
      <c r="L224" s="132" t="str">
        <f>IFERROR(_xlfn.IFNA(VLOOKUP($K224,[56]коммент!$B:$C,2,0),""),"")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24" s="127"/>
      <c r="N224" s="151"/>
      <c r="O224" s="151"/>
      <c r="P224" s="127" t="s">
        <v>1124</v>
      </c>
      <c r="Q224" s="179"/>
      <c r="R224" s="179"/>
    </row>
    <row r="225" spans="1:18" s="180" customFormat="1" ht="135" customHeight="1" x14ac:dyDescent="0.25">
      <c r="A225" s="175">
        <v>223</v>
      </c>
      <c r="B225" s="181">
        <v>44707</v>
      </c>
      <c r="C225" s="127" t="s">
        <v>1109</v>
      </c>
      <c r="D225" s="130" t="s">
        <v>207</v>
      </c>
      <c r="E225" s="130"/>
      <c r="F225" s="131" t="s">
        <v>1125</v>
      </c>
      <c r="G225" s="127">
        <v>9637707924</v>
      </c>
      <c r="H225" s="127"/>
      <c r="I225" s="134"/>
      <c r="J225" s="127" t="s">
        <v>179</v>
      </c>
      <c r="K225" s="127" t="s">
        <v>6</v>
      </c>
      <c r="L225" s="132" t="str">
        <f>IFERROR(_xlfn.IFNA(VLOOKUP($K225,[56]коммент!$B:$C,2,0),""),"")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25" s="127"/>
      <c r="N225" s="151"/>
      <c r="O225" s="151"/>
      <c r="P225" s="127"/>
      <c r="Q225" s="179"/>
      <c r="R225" s="179"/>
    </row>
    <row r="226" spans="1:18" s="180" customFormat="1" ht="135" customHeight="1" x14ac:dyDescent="0.25">
      <c r="A226" s="175">
        <v>224</v>
      </c>
      <c r="B226" s="134">
        <v>44707</v>
      </c>
      <c r="C226" s="127" t="s">
        <v>1109</v>
      </c>
      <c r="D226" s="130" t="s">
        <v>207</v>
      </c>
      <c r="E226" s="130" t="s">
        <v>206</v>
      </c>
      <c r="F226" s="131" t="s">
        <v>1133</v>
      </c>
      <c r="G226" s="127">
        <v>9165997756</v>
      </c>
      <c r="H226" s="127"/>
      <c r="I226" s="134"/>
      <c r="J226" s="127" t="s">
        <v>179</v>
      </c>
      <c r="K226" s="127" t="s">
        <v>6</v>
      </c>
      <c r="L226" s="132" t="str">
        <f>IFERROR(_xlfn.IFNA(VLOOKUP($K226,[56]коммент!$B:$C,2,0),""),"")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26" s="127"/>
      <c r="N226" s="151"/>
      <c r="O226" s="151"/>
      <c r="P226" s="127"/>
      <c r="Q226" s="179"/>
      <c r="R226" s="179"/>
    </row>
    <row r="227" spans="1:18" s="180" customFormat="1" ht="135" customHeight="1" x14ac:dyDescent="0.25">
      <c r="A227" s="175">
        <v>225</v>
      </c>
      <c r="B227" s="181">
        <v>44707</v>
      </c>
      <c r="C227" s="127" t="s">
        <v>1109</v>
      </c>
      <c r="D227" s="130" t="s">
        <v>207</v>
      </c>
      <c r="E227" s="130"/>
      <c r="F227" s="131" t="s">
        <v>1134</v>
      </c>
      <c r="G227" s="127">
        <v>9651942097</v>
      </c>
      <c r="H227" s="127"/>
      <c r="I227" s="134"/>
      <c r="J227" s="127" t="s">
        <v>180</v>
      </c>
      <c r="K227" s="127" t="s">
        <v>85</v>
      </c>
      <c r="L227" s="132" t="str">
        <f>IFERROR(_xlfn.IFNA(VLOOKUP($K227,[56]коммент!$B:$C,2,0),""),"")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27" s="127" t="s">
        <v>129</v>
      </c>
      <c r="N227" s="151"/>
      <c r="O227" s="151"/>
      <c r="P227" s="127"/>
      <c r="Q227" s="179"/>
      <c r="R227" s="179"/>
    </row>
    <row r="228" spans="1:18" s="180" customFormat="1" ht="135" customHeight="1" x14ac:dyDescent="0.25">
      <c r="A228" s="175">
        <v>226</v>
      </c>
      <c r="B228" s="181">
        <v>44707</v>
      </c>
      <c r="C228" s="127" t="s">
        <v>1152</v>
      </c>
      <c r="D228" s="130" t="s">
        <v>207</v>
      </c>
      <c r="E228" s="130" t="s">
        <v>206</v>
      </c>
      <c r="F228" s="131" t="s">
        <v>1154</v>
      </c>
      <c r="G228" s="127">
        <v>89265919597</v>
      </c>
      <c r="H228" s="127" t="s">
        <v>1155</v>
      </c>
      <c r="I228" s="134">
        <v>44702</v>
      </c>
      <c r="J228" s="127" t="s">
        <v>134</v>
      </c>
      <c r="K228" s="127" t="s">
        <v>125</v>
      </c>
      <c r="L228" s="132" t="str">
        <f>IFERROR(_xlfn.IFNA(VLOOKUP($K228,[58]коммент!$B:$C,2,0),""),"")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28" s="127" t="s">
        <v>128</v>
      </c>
      <c r="N228" s="151"/>
      <c r="O228" s="151"/>
      <c r="P228" s="127"/>
      <c r="Q228" s="143"/>
      <c r="R228" s="143"/>
    </row>
    <row r="229" spans="1:18" s="180" customFormat="1" ht="135" customHeight="1" x14ac:dyDescent="0.25">
      <c r="A229" s="175">
        <v>227</v>
      </c>
      <c r="B229" s="134">
        <v>44707</v>
      </c>
      <c r="C229" s="127" t="s">
        <v>1152</v>
      </c>
      <c r="D229" s="130" t="s">
        <v>207</v>
      </c>
      <c r="E229" s="130"/>
      <c r="F229" s="131" t="s">
        <v>1156</v>
      </c>
      <c r="G229" s="127">
        <v>89265228883</v>
      </c>
      <c r="H229" s="127" t="s">
        <v>1157</v>
      </c>
      <c r="I229" s="134">
        <v>44644</v>
      </c>
      <c r="J229" s="127" t="s">
        <v>134</v>
      </c>
      <c r="K229" s="127" t="s">
        <v>125</v>
      </c>
      <c r="L229" s="132" t="str">
        <f>IFERROR(_xlfn.IFNA(VLOOKUP($K229,[58]коммент!$B:$C,2,0),""),"")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29" s="127" t="s">
        <v>126</v>
      </c>
      <c r="N229" s="151"/>
      <c r="O229" s="151"/>
      <c r="P229" s="127" t="s">
        <v>1158</v>
      </c>
      <c r="Q229" s="143"/>
      <c r="R229" s="143"/>
    </row>
    <row r="230" spans="1:18" s="180" customFormat="1" ht="135" customHeight="1" x14ac:dyDescent="0.25">
      <c r="A230" s="175">
        <v>228</v>
      </c>
      <c r="B230" s="181">
        <v>44707</v>
      </c>
      <c r="C230" s="127" t="s">
        <v>1159</v>
      </c>
      <c r="D230" s="130" t="s">
        <v>207</v>
      </c>
      <c r="E230" s="130" t="s">
        <v>202</v>
      </c>
      <c r="F230" s="156" t="s">
        <v>1164</v>
      </c>
      <c r="G230" s="156" t="s">
        <v>1165</v>
      </c>
      <c r="H230" s="127" t="s">
        <v>466</v>
      </c>
      <c r="I230" s="134">
        <v>44706</v>
      </c>
      <c r="J230" s="127" t="s">
        <v>180</v>
      </c>
      <c r="K230" s="127" t="s">
        <v>111</v>
      </c>
      <c r="L230" s="132" t="str">
        <f>IFERROR(_xlfn.IFNA(VLOOKUP($K230,[59]коммент!$B:$C,2,0),""),"")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0" s="127" t="s">
        <v>154</v>
      </c>
      <c r="N230" s="151"/>
      <c r="O230" s="151"/>
      <c r="P230" s="151"/>
      <c r="Q230" s="143"/>
      <c r="R230" s="143"/>
    </row>
    <row r="231" spans="1:18" s="180" customFormat="1" ht="135" customHeight="1" x14ac:dyDescent="0.25">
      <c r="A231" s="175">
        <v>229</v>
      </c>
      <c r="B231" s="134">
        <v>44707</v>
      </c>
      <c r="C231" s="127" t="s">
        <v>1166</v>
      </c>
      <c r="D231" s="130" t="s">
        <v>207</v>
      </c>
      <c r="E231" s="130" t="s">
        <v>206</v>
      </c>
      <c r="F231" s="144" t="s">
        <v>1167</v>
      </c>
      <c r="G231" s="127">
        <v>89162467709</v>
      </c>
      <c r="H231" s="127" t="s">
        <v>724</v>
      </c>
      <c r="I231" s="134">
        <v>44706</v>
      </c>
      <c r="J231" s="127" t="s">
        <v>180</v>
      </c>
      <c r="K231" s="127" t="s">
        <v>111</v>
      </c>
      <c r="L231" s="132" t="str">
        <f>IFERROR(_xlfn.IFNA(VLOOKUP($K231,[7]коммент!$B:$C,2,0),""),"")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1" s="127" t="s">
        <v>133</v>
      </c>
      <c r="N231" s="151" t="s">
        <v>183</v>
      </c>
      <c r="O231" s="151" t="s">
        <v>201</v>
      </c>
      <c r="P231" s="151" t="s">
        <v>1168</v>
      </c>
      <c r="Q231" s="143"/>
      <c r="R231" s="143"/>
    </row>
    <row r="232" spans="1:18" s="180" customFormat="1" ht="135" customHeight="1" x14ac:dyDescent="0.25">
      <c r="A232" s="175">
        <v>230</v>
      </c>
      <c r="B232" s="181">
        <v>44707</v>
      </c>
      <c r="C232" s="127" t="s">
        <v>1166</v>
      </c>
      <c r="D232" s="130" t="s">
        <v>207</v>
      </c>
      <c r="E232" s="130"/>
      <c r="F232" s="144" t="s">
        <v>1171</v>
      </c>
      <c r="G232" s="127">
        <v>89258483940</v>
      </c>
      <c r="H232" s="127" t="s">
        <v>1172</v>
      </c>
      <c r="I232" s="134">
        <v>44706</v>
      </c>
      <c r="J232" s="127" t="s">
        <v>180</v>
      </c>
      <c r="K232" s="127" t="s">
        <v>110</v>
      </c>
      <c r="L232" s="132" t="str">
        <f>IFERROR(_xlfn.IFNA(VLOOKUP($K232,[7]коммент!$B:$C,2,0),""),"")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232" s="127" t="s">
        <v>124</v>
      </c>
      <c r="N232" s="151"/>
      <c r="O232" s="151"/>
      <c r="P232" s="151" t="s">
        <v>1173</v>
      </c>
      <c r="Q232" s="143"/>
      <c r="R232" s="143"/>
    </row>
    <row r="233" spans="1:18" s="180" customFormat="1" ht="135" customHeight="1" x14ac:dyDescent="0.25">
      <c r="A233" s="175">
        <v>231</v>
      </c>
      <c r="B233" s="181">
        <v>44707</v>
      </c>
      <c r="C233" s="127" t="s">
        <v>1240</v>
      </c>
      <c r="D233" s="130" t="s">
        <v>207</v>
      </c>
      <c r="E233" s="130" t="s">
        <v>202</v>
      </c>
      <c r="F233" s="144" t="s">
        <v>1245</v>
      </c>
      <c r="G233" s="127">
        <v>9625059070</v>
      </c>
      <c r="H233" s="127" t="s">
        <v>1218</v>
      </c>
      <c r="I233" s="134">
        <v>44708</v>
      </c>
      <c r="J233" s="127" t="s">
        <v>179</v>
      </c>
      <c r="K233" s="127" t="s">
        <v>111</v>
      </c>
      <c r="L233" s="132" t="str">
        <f>IFERROR(_xlfn.IFNA(VLOOKUP($K233,[15]коммент!$B:$C,2,0),""),"")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3" s="127" t="s">
        <v>154</v>
      </c>
      <c r="N233" s="151"/>
      <c r="O233" s="151"/>
      <c r="P233" s="151"/>
      <c r="Q233" s="143"/>
      <c r="R233" s="143"/>
    </row>
    <row r="234" spans="1:18" s="180" customFormat="1" ht="135" customHeight="1" x14ac:dyDescent="0.25">
      <c r="A234" s="175">
        <v>232</v>
      </c>
      <c r="B234" s="134">
        <v>44707</v>
      </c>
      <c r="C234" s="127" t="s">
        <v>1240</v>
      </c>
      <c r="D234" s="130" t="s">
        <v>207</v>
      </c>
      <c r="E234" s="130" t="s">
        <v>206</v>
      </c>
      <c r="F234" s="144" t="s">
        <v>1255</v>
      </c>
      <c r="G234" s="127">
        <v>9260790884</v>
      </c>
      <c r="H234" s="127" t="s">
        <v>1256</v>
      </c>
      <c r="I234" s="134">
        <v>44706</v>
      </c>
      <c r="J234" s="127" t="s">
        <v>179</v>
      </c>
      <c r="K234" s="127" t="s">
        <v>111</v>
      </c>
      <c r="L234" s="132" t="str">
        <f>IFERROR(_xlfn.IFNA(VLOOKUP($K234,[15]коммент!$B:$C,2,0),""),"")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4" s="127" t="s">
        <v>154</v>
      </c>
      <c r="N234" s="151"/>
      <c r="O234" s="151"/>
      <c r="P234" s="151"/>
      <c r="Q234" s="143"/>
      <c r="R234" s="143"/>
    </row>
    <row r="235" spans="1:18" s="180" customFormat="1" ht="135" customHeight="1" x14ac:dyDescent="0.25">
      <c r="A235" s="175">
        <v>233</v>
      </c>
      <c r="B235" s="181">
        <v>44707</v>
      </c>
      <c r="C235" s="127" t="s">
        <v>1264</v>
      </c>
      <c r="D235" s="130" t="s">
        <v>207</v>
      </c>
      <c r="E235" s="130"/>
      <c r="F235" s="131" t="s">
        <v>1265</v>
      </c>
      <c r="G235" s="127">
        <v>9199664911</v>
      </c>
      <c r="H235" s="127" t="s">
        <v>687</v>
      </c>
      <c r="I235" s="134">
        <v>44695</v>
      </c>
      <c r="J235" s="127" t="s">
        <v>180</v>
      </c>
      <c r="K235" s="145" t="s">
        <v>111</v>
      </c>
      <c r="L235" s="146" t="s">
        <v>165</v>
      </c>
      <c r="M235" s="127" t="s">
        <v>133</v>
      </c>
      <c r="N235" s="151" t="s">
        <v>183</v>
      </c>
      <c r="O235" s="151" t="s">
        <v>870</v>
      </c>
      <c r="P235" s="151" t="s">
        <v>1266</v>
      </c>
      <c r="Q235" s="179"/>
      <c r="R235" s="179"/>
    </row>
    <row r="236" spans="1:18" s="180" customFormat="1" ht="135" customHeight="1" x14ac:dyDescent="0.25">
      <c r="A236" s="175">
        <v>234</v>
      </c>
      <c r="B236" s="181">
        <v>44707</v>
      </c>
      <c r="C236" s="127" t="s">
        <v>1264</v>
      </c>
      <c r="D236" s="130" t="s">
        <v>207</v>
      </c>
      <c r="E236" s="130"/>
      <c r="F236" s="131" t="s">
        <v>1267</v>
      </c>
      <c r="G236" s="127">
        <v>9854471388</v>
      </c>
      <c r="H236" s="127" t="s">
        <v>689</v>
      </c>
      <c r="I236" s="134">
        <v>44693</v>
      </c>
      <c r="J236" s="127" t="s">
        <v>134</v>
      </c>
      <c r="K236" s="141" t="s">
        <v>125</v>
      </c>
      <c r="L236" s="142" t="str">
        <f>IFERROR(_xlfn.IFNA(VLOOKUP($K236,[60]коммент!$B:$C,2,0),""),"")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6" s="127" t="s">
        <v>128</v>
      </c>
      <c r="N236" s="151"/>
      <c r="O236" s="151"/>
      <c r="P236" s="151"/>
      <c r="Q236" s="179"/>
      <c r="R236" s="179"/>
    </row>
    <row r="237" spans="1:18" s="180" customFormat="1" ht="135" customHeight="1" x14ac:dyDescent="0.25">
      <c r="A237" s="175">
        <v>235</v>
      </c>
      <c r="B237" s="181">
        <v>44707</v>
      </c>
      <c r="C237" s="127" t="s">
        <v>1264</v>
      </c>
      <c r="D237" s="130" t="s">
        <v>207</v>
      </c>
      <c r="E237" s="130"/>
      <c r="F237" s="131" t="s">
        <v>1268</v>
      </c>
      <c r="G237" s="127">
        <v>9639973131</v>
      </c>
      <c r="H237" s="127" t="s">
        <v>1269</v>
      </c>
      <c r="I237" s="134">
        <v>44700</v>
      </c>
      <c r="J237" s="127" t="s">
        <v>134</v>
      </c>
      <c r="K237" s="141" t="s">
        <v>125</v>
      </c>
      <c r="L237" s="142" t="str">
        <f>IFERROR(_xlfn.IFNA(VLOOKUP($K237,[60]коммент!$B:$C,2,0),""),"")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7" s="127" t="s">
        <v>128</v>
      </c>
      <c r="N237" s="151"/>
      <c r="O237" s="151"/>
      <c r="P237" s="151"/>
      <c r="Q237" s="179"/>
      <c r="R237" s="179"/>
    </row>
    <row r="238" spans="1:18" s="180" customFormat="1" ht="135" customHeight="1" x14ac:dyDescent="0.25">
      <c r="A238" s="175">
        <v>236</v>
      </c>
      <c r="B238" s="134">
        <v>44707</v>
      </c>
      <c r="C238" s="127" t="s">
        <v>1353</v>
      </c>
      <c r="D238" s="130" t="s">
        <v>207</v>
      </c>
      <c r="E238" s="130"/>
      <c r="F238" s="144" t="s">
        <v>1365</v>
      </c>
      <c r="G238" s="127" t="s">
        <v>1366</v>
      </c>
      <c r="H238" s="127" t="s">
        <v>1032</v>
      </c>
      <c r="I238" s="134">
        <v>44659</v>
      </c>
      <c r="J238" s="127" t="s">
        <v>180</v>
      </c>
      <c r="K238" s="127" t="s">
        <v>125</v>
      </c>
      <c r="L238" s="132" t="str">
        <f>IFERROR(_xlfn.IFNA(VLOOKUP($K238,[34]коммент!$B:$C,2,0),""),"")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8" s="127" t="s">
        <v>126</v>
      </c>
      <c r="N238" s="127"/>
      <c r="O238" s="127"/>
      <c r="P238" s="127"/>
      <c r="Q238" s="143"/>
      <c r="R238" s="143"/>
    </row>
    <row r="239" spans="1:18" s="180" customFormat="1" ht="135" customHeight="1" x14ac:dyDescent="0.25">
      <c r="A239" s="175">
        <v>237</v>
      </c>
      <c r="B239" s="181">
        <v>44707</v>
      </c>
      <c r="C239" s="127" t="s">
        <v>1397</v>
      </c>
      <c r="D239" s="130" t="s">
        <v>207</v>
      </c>
      <c r="E239" s="130" t="s">
        <v>202</v>
      </c>
      <c r="F239" s="156" t="s">
        <v>1408</v>
      </c>
      <c r="G239" s="156" t="s">
        <v>1409</v>
      </c>
      <c r="H239" s="127" t="s">
        <v>1410</v>
      </c>
      <c r="I239" s="134">
        <v>44706</v>
      </c>
      <c r="J239" s="127" t="s">
        <v>180</v>
      </c>
      <c r="K239" s="153" t="s">
        <v>111</v>
      </c>
      <c r="L239" s="132" t="str">
        <f>IFERROR(_xlfn.IFNA(VLOOKUP($K239,[61]коммент!$B:$C,2,0),""),"")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9" s="127" t="s">
        <v>133</v>
      </c>
      <c r="N239" s="151" t="s">
        <v>183</v>
      </c>
      <c r="O239" s="151" t="s">
        <v>207</v>
      </c>
      <c r="P239" s="151" t="s">
        <v>1411</v>
      </c>
      <c r="Q239" s="143"/>
      <c r="R239" s="143"/>
    </row>
    <row r="240" spans="1:18" s="180" customFormat="1" ht="135" customHeight="1" x14ac:dyDescent="0.25">
      <c r="A240" s="175">
        <v>238</v>
      </c>
      <c r="B240" s="181">
        <v>44707</v>
      </c>
      <c r="C240" s="127" t="s">
        <v>1431</v>
      </c>
      <c r="D240" s="130" t="s">
        <v>207</v>
      </c>
      <c r="E240" s="130" t="s">
        <v>204</v>
      </c>
      <c r="F240" s="144" t="s">
        <v>1441</v>
      </c>
      <c r="G240" s="127">
        <v>9251927790</v>
      </c>
      <c r="H240" s="127" t="s">
        <v>1442</v>
      </c>
      <c r="I240" s="134">
        <v>44704</v>
      </c>
      <c r="J240" s="127" t="s">
        <v>180</v>
      </c>
      <c r="K240" s="127" t="s">
        <v>125</v>
      </c>
      <c r="L240" s="132" t="str">
        <f>IFERROR(_xlfn.IFNA(VLOOKUP($K240,[62]коммент!$B:$C,2,0),""),"")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40" s="127" t="s">
        <v>188</v>
      </c>
      <c r="N240" s="127"/>
      <c r="O240" s="127"/>
      <c r="P240" s="127" t="s">
        <v>1443</v>
      </c>
      <c r="Q240" s="143"/>
      <c r="R240" s="143"/>
    </row>
    <row r="241" spans="1:18" s="180" customFormat="1" ht="135" customHeight="1" x14ac:dyDescent="0.25">
      <c r="A241" s="175">
        <v>239</v>
      </c>
      <c r="B241" s="134">
        <v>44707</v>
      </c>
      <c r="C241" s="127" t="s">
        <v>1457</v>
      </c>
      <c r="D241" s="130" t="s">
        <v>207</v>
      </c>
      <c r="E241" s="130" t="s">
        <v>205</v>
      </c>
      <c r="F241" s="144" t="s">
        <v>1458</v>
      </c>
      <c r="G241" s="127">
        <v>9168549685</v>
      </c>
      <c r="H241" s="127" t="s">
        <v>1459</v>
      </c>
      <c r="I241" s="134">
        <v>44622</v>
      </c>
      <c r="J241" s="127" t="s">
        <v>179</v>
      </c>
      <c r="K241" s="127" t="s">
        <v>85</v>
      </c>
      <c r="L241" s="132" t="str">
        <f>IFERROR(_xlfn.IFNA(VLOOKUP($K241,[62]коммент!$B:$C,2,0),""),"")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41" s="127" t="s">
        <v>129</v>
      </c>
      <c r="N241" s="151"/>
      <c r="O241" s="151"/>
      <c r="P241" s="151" t="s">
        <v>1460</v>
      </c>
      <c r="Q241" s="143"/>
      <c r="R241" s="143"/>
    </row>
    <row r="242" spans="1:18" s="180" customFormat="1" ht="135" customHeight="1" x14ac:dyDescent="0.25">
      <c r="A242" s="175">
        <v>240</v>
      </c>
      <c r="B242" s="181">
        <v>44707</v>
      </c>
      <c r="C242" s="127" t="s">
        <v>1397</v>
      </c>
      <c r="D242" s="130" t="s">
        <v>93</v>
      </c>
      <c r="E242" s="130"/>
      <c r="F242" s="156" t="s">
        <v>1412</v>
      </c>
      <c r="G242" s="156" t="s">
        <v>1413</v>
      </c>
      <c r="H242" s="127"/>
      <c r="I242" s="134"/>
      <c r="J242" s="127" t="s">
        <v>180</v>
      </c>
      <c r="K242" s="153" t="s">
        <v>85</v>
      </c>
      <c r="L242" s="132" t="str">
        <f>IFERROR(_xlfn.IFNA(VLOOKUP($K242,[61]коммент!$B:$C,2,0),""),"")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42" s="127" t="s">
        <v>129</v>
      </c>
      <c r="N242" s="127" t="s">
        <v>183</v>
      </c>
      <c r="O242" s="127" t="s">
        <v>207</v>
      </c>
      <c r="P242" s="127" t="s">
        <v>1414</v>
      </c>
      <c r="Q242" s="143"/>
      <c r="R242" s="143"/>
    </row>
    <row r="243" spans="1:18" s="180" customFormat="1" ht="135" customHeight="1" x14ac:dyDescent="0.25">
      <c r="A243" s="175">
        <v>241</v>
      </c>
      <c r="B243" s="181">
        <v>44707</v>
      </c>
      <c r="C243" s="127" t="s">
        <v>455</v>
      </c>
      <c r="D243" s="130" t="s">
        <v>96</v>
      </c>
      <c r="E243" s="130"/>
      <c r="F243" s="131" t="s">
        <v>465</v>
      </c>
      <c r="G243" s="127">
        <v>9137626787</v>
      </c>
      <c r="H243" s="127" t="s">
        <v>466</v>
      </c>
      <c r="I243" s="134">
        <v>44701</v>
      </c>
      <c r="J243" s="127" t="s">
        <v>180</v>
      </c>
      <c r="K243" s="127" t="s">
        <v>85</v>
      </c>
      <c r="L243" s="132" t="s">
        <v>148</v>
      </c>
      <c r="M243" s="127" t="s">
        <v>129</v>
      </c>
      <c r="N243" s="127"/>
      <c r="O243" s="127"/>
      <c r="P243" s="127" t="s">
        <v>467</v>
      </c>
      <c r="Q243" s="179"/>
      <c r="R243" s="179"/>
    </row>
    <row r="244" spans="1:18" s="180" customFormat="1" ht="135" customHeight="1" x14ac:dyDescent="0.25">
      <c r="A244" s="175">
        <v>242</v>
      </c>
      <c r="B244" s="134">
        <v>44707</v>
      </c>
      <c r="C244" s="175" t="s">
        <v>630</v>
      </c>
      <c r="D244" s="182" t="s">
        <v>96</v>
      </c>
      <c r="E244" s="182"/>
      <c r="F244" s="144" t="s">
        <v>656</v>
      </c>
      <c r="G244" s="175">
        <v>9032954426</v>
      </c>
      <c r="H244" s="175"/>
      <c r="I244" s="181"/>
      <c r="J244" s="175" t="s">
        <v>179</v>
      </c>
      <c r="K244" s="145" t="s">
        <v>6</v>
      </c>
      <c r="L244" s="146" t="s">
        <v>147</v>
      </c>
      <c r="M244" s="175"/>
      <c r="N244" s="175"/>
      <c r="O244" s="127"/>
      <c r="P244" s="127"/>
      <c r="Q244" s="179"/>
      <c r="R244" s="179"/>
    </row>
    <row r="245" spans="1:18" s="180" customFormat="1" ht="135" customHeight="1" x14ac:dyDescent="0.25">
      <c r="A245" s="175">
        <v>243</v>
      </c>
      <c r="B245" s="181">
        <v>44707</v>
      </c>
      <c r="C245" s="127" t="s">
        <v>1004</v>
      </c>
      <c r="D245" s="130" t="s">
        <v>96</v>
      </c>
      <c r="E245" s="130"/>
      <c r="F245" s="144" t="s">
        <v>1007</v>
      </c>
      <c r="G245" s="144" t="s">
        <v>1008</v>
      </c>
      <c r="H245" s="127"/>
      <c r="I245" s="127"/>
      <c r="J245" s="127" t="s">
        <v>180</v>
      </c>
      <c r="K245" s="127" t="s">
        <v>6</v>
      </c>
      <c r="L245" s="132" t="str">
        <f>IFERROR(_xlfn.IFNA(VLOOKUP($K245,[28]коммент!$B:$C,2,0),""),"")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45" s="127"/>
      <c r="N245" s="127"/>
      <c r="O245" s="127"/>
      <c r="P245" s="127"/>
      <c r="Q245" s="179"/>
      <c r="R245" s="179"/>
    </row>
    <row r="246" spans="1:18" s="180" customFormat="1" ht="135" customHeight="1" x14ac:dyDescent="0.25">
      <c r="A246" s="175">
        <v>244</v>
      </c>
      <c r="B246" s="181">
        <v>44707</v>
      </c>
      <c r="C246" s="175" t="s">
        <v>630</v>
      </c>
      <c r="D246" s="182" t="s">
        <v>97</v>
      </c>
      <c r="E246" s="182"/>
      <c r="F246" s="144" t="s">
        <v>655</v>
      </c>
      <c r="G246" s="175">
        <v>9689402722</v>
      </c>
      <c r="H246" s="175" t="s">
        <v>647</v>
      </c>
      <c r="I246" s="181">
        <v>44653</v>
      </c>
      <c r="J246" s="175" t="s">
        <v>180</v>
      </c>
      <c r="K246" s="127" t="s">
        <v>6</v>
      </c>
      <c r="L246" s="132" t="s">
        <v>147</v>
      </c>
      <c r="M246" s="175"/>
      <c r="N246" s="175"/>
      <c r="O246" s="127"/>
      <c r="P246" s="127"/>
      <c r="Q246" s="179"/>
      <c r="R246" s="179"/>
    </row>
    <row r="247" spans="1:18" s="180" customFormat="1" ht="135" customHeight="1" x14ac:dyDescent="0.25">
      <c r="A247" s="175">
        <v>245</v>
      </c>
      <c r="B247" s="134">
        <v>44707</v>
      </c>
      <c r="C247" s="175" t="s">
        <v>840</v>
      </c>
      <c r="D247" s="182" t="s">
        <v>97</v>
      </c>
      <c r="E247" s="182"/>
      <c r="F247" s="183" t="s">
        <v>860</v>
      </c>
      <c r="G247" s="127">
        <v>89776058599</v>
      </c>
      <c r="H247" s="175"/>
      <c r="I247" s="181"/>
      <c r="J247" s="175" t="s">
        <v>184</v>
      </c>
      <c r="K247" s="127" t="s">
        <v>85</v>
      </c>
      <c r="L247" s="132" t="str">
        <f>IFERROR(_xlfn.IFNA(VLOOKUP($K247,[48]коммент!$B:$C,2,0),""),"")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47" s="175" t="s">
        <v>129</v>
      </c>
      <c r="N247" s="175" t="s">
        <v>114</v>
      </c>
      <c r="O247" s="127"/>
      <c r="P247" s="127"/>
      <c r="Q247" s="179"/>
      <c r="R247" s="179"/>
    </row>
    <row r="248" spans="1:18" s="180" customFormat="1" ht="135" customHeight="1" x14ac:dyDescent="0.25">
      <c r="A248" s="175">
        <v>246</v>
      </c>
      <c r="B248" s="181">
        <v>44707</v>
      </c>
      <c r="C248" s="127" t="s">
        <v>1004</v>
      </c>
      <c r="D248" s="130" t="s">
        <v>97</v>
      </c>
      <c r="E248" s="130"/>
      <c r="F248" s="144" t="s">
        <v>1005</v>
      </c>
      <c r="G248" s="144" t="s">
        <v>1006</v>
      </c>
      <c r="H248" s="127"/>
      <c r="I248" s="127"/>
      <c r="J248" s="127" t="s">
        <v>179</v>
      </c>
      <c r="K248" s="127" t="s">
        <v>85</v>
      </c>
      <c r="L248" s="132" t="str">
        <f>IFERROR(_xlfn.IFNA(VLOOKUP($K248,[28]коммент!$B:$C,2,0),""),"")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48" s="127" t="s">
        <v>129</v>
      </c>
      <c r="N248" s="127"/>
      <c r="O248" s="127"/>
      <c r="P248" s="127"/>
      <c r="Q248" s="179"/>
      <c r="R248" s="179"/>
    </row>
    <row r="249" spans="1:18" s="180" customFormat="1" ht="135" customHeight="1" x14ac:dyDescent="0.25">
      <c r="A249" s="175">
        <v>247</v>
      </c>
      <c r="B249" s="181">
        <v>44707</v>
      </c>
      <c r="C249" s="127" t="s">
        <v>1004</v>
      </c>
      <c r="D249" s="130" t="s">
        <v>97</v>
      </c>
      <c r="E249" s="130"/>
      <c r="F249" s="144" t="s">
        <v>1011</v>
      </c>
      <c r="G249" s="144" t="s">
        <v>1012</v>
      </c>
      <c r="H249" s="127"/>
      <c r="I249" s="127"/>
      <c r="J249" s="127" t="s">
        <v>180</v>
      </c>
      <c r="K249" s="127" t="s">
        <v>85</v>
      </c>
      <c r="L249" s="132" t="str">
        <f>IFERROR(_xlfn.IFNA(VLOOKUP($K249,[28]коммент!$B:$C,2,0),""),"")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49" s="127" t="s">
        <v>129</v>
      </c>
      <c r="N249" s="127"/>
      <c r="O249" s="127"/>
      <c r="P249" s="127"/>
      <c r="Q249" s="179"/>
      <c r="R249" s="179"/>
    </row>
    <row r="250" spans="1:18" s="180" customFormat="1" ht="135" customHeight="1" x14ac:dyDescent="0.25">
      <c r="A250" s="175">
        <v>248</v>
      </c>
      <c r="B250" s="134">
        <v>44707</v>
      </c>
      <c r="C250" s="175" t="s">
        <v>630</v>
      </c>
      <c r="D250" s="182" t="s">
        <v>94</v>
      </c>
      <c r="E250" s="182"/>
      <c r="F250" s="144" t="s">
        <v>635</v>
      </c>
      <c r="G250" s="175">
        <v>9037366710</v>
      </c>
      <c r="H250" s="175"/>
      <c r="I250" s="181"/>
      <c r="J250" s="175" t="s">
        <v>134</v>
      </c>
      <c r="K250" s="127" t="s">
        <v>113</v>
      </c>
      <c r="L250" s="132" t="s">
        <v>143</v>
      </c>
      <c r="M250" s="175"/>
      <c r="N250" s="184"/>
      <c r="O250" s="151"/>
      <c r="P250" s="151" t="s">
        <v>636</v>
      </c>
      <c r="Q250" s="179"/>
      <c r="R250" s="179"/>
    </row>
    <row r="251" spans="1:18" s="180" customFormat="1" ht="135" customHeight="1" x14ac:dyDescent="0.25">
      <c r="A251" s="175">
        <v>249</v>
      </c>
      <c r="B251" s="181">
        <v>44707</v>
      </c>
      <c r="C251" s="175" t="s">
        <v>630</v>
      </c>
      <c r="D251" s="182" t="s">
        <v>95</v>
      </c>
      <c r="E251" s="182"/>
      <c r="F251" s="144" t="s">
        <v>650</v>
      </c>
      <c r="G251" s="175" t="s">
        <v>651</v>
      </c>
      <c r="H251" s="175" t="s">
        <v>652</v>
      </c>
      <c r="I251" s="181">
        <v>44699</v>
      </c>
      <c r="J251" s="175" t="s">
        <v>134</v>
      </c>
      <c r="K251" s="127" t="s">
        <v>111</v>
      </c>
      <c r="L251" s="132" t="s">
        <v>165</v>
      </c>
      <c r="M251" s="175" t="s">
        <v>130</v>
      </c>
      <c r="N251" s="175" t="s">
        <v>183</v>
      </c>
      <c r="O251" s="127" t="s">
        <v>207</v>
      </c>
      <c r="P251" s="127" t="s">
        <v>653</v>
      </c>
      <c r="Q251" s="179"/>
      <c r="R251" s="179"/>
    </row>
    <row r="252" spans="1:18" s="180" customFormat="1" ht="135" customHeight="1" x14ac:dyDescent="0.25">
      <c r="A252" s="175">
        <v>250</v>
      </c>
      <c r="B252" s="181">
        <v>44707</v>
      </c>
      <c r="C252" s="175" t="s">
        <v>630</v>
      </c>
      <c r="D252" s="182" t="s">
        <v>95</v>
      </c>
      <c r="E252" s="182"/>
      <c r="F252" s="144" t="s">
        <v>650</v>
      </c>
      <c r="G252" s="175" t="s">
        <v>651</v>
      </c>
      <c r="H252" s="175" t="s">
        <v>652</v>
      </c>
      <c r="I252" s="181">
        <v>44699</v>
      </c>
      <c r="J252" s="175" t="s">
        <v>134</v>
      </c>
      <c r="K252" s="127" t="s">
        <v>121</v>
      </c>
      <c r="L252" s="132" t="s">
        <v>146</v>
      </c>
      <c r="M252" s="175"/>
      <c r="N252" s="175"/>
      <c r="O252" s="127"/>
      <c r="P252" s="127" t="s">
        <v>654</v>
      </c>
      <c r="Q252" s="179"/>
      <c r="R252" s="179"/>
    </row>
    <row r="253" spans="1:18" s="180" customFormat="1" ht="135" customHeight="1" x14ac:dyDescent="0.25">
      <c r="A253" s="175">
        <v>251</v>
      </c>
      <c r="B253" s="134">
        <v>44707</v>
      </c>
      <c r="C253" s="127" t="s">
        <v>1004</v>
      </c>
      <c r="D253" s="130" t="s">
        <v>95</v>
      </c>
      <c r="E253" s="130"/>
      <c r="F253" s="144" t="s">
        <v>1009</v>
      </c>
      <c r="G253" s="144" t="s">
        <v>1010</v>
      </c>
      <c r="H253" s="127"/>
      <c r="I253" s="127"/>
      <c r="J253" s="127" t="s">
        <v>180</v>
      </c>
      <c r="K253" s="127" t="s">
        <v>6</v>
      </c>
      <c r="L253" s="132" t="str">
        <f>IFERROR(_xlfn.IFNA(VLOOKUP($K253,[28]коммент!$B:$C,2,0),""),"")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53" s="127"/>
      <c r="N253" s="127"/>
      <c r="O253" s="127"/>
      <c r="P253" s="127"/>
      <c r="Q253" s="179"/>
      <c r="R253" s="179"/>
    </row>
    <row r="254" spans="1:18" s="180" customFormat="1" ht="135" customHeight="1" x14ac:dyDescent="0.25">
      <c r="A254" s="175">
        <v>252</v>
      </c>
      <c r="B254" s="181">
        <v>44707</v>
      </c>
      <c r="C254" s="175" t="s">
        <v>630</v>
      </c>
      <c r="D254" s="182" t="s">
        <v>185</v>
      </c>
      <c r="E254" s="182"/>
      <c r="F254" s="144" t="s">
        <v>644</v>
      </c>
      <c r="G254" s="175">
        <v>9262203432</v>
      </c>
      <c r="H254" s="175"/>
      <c r="I254" s="181">
        <v>44706</v>
      </c>
      <c r="J254" s="175" t="s">
        <v>180</v>
      </c>
      <c r="K254" s="127" t="s">
        <v>186</v>
      </c>
      <c r="L254" s="132" t="s">
        <v>187</v>
      </c>
      <c r="M254" s="175"/>
      <c r="N254" s="175"/>
      <c r="O254" s="127"/>
      <c r="P254" s="127" t="s">
        <v>645</v>
      </c>
      <c r="Q254" s="179"/>
      <c r="R254" s="179" t="s">
        <v>1461</v>
      </c>
    </row>
    <row r="255" spans="1:18" s="180" customFormat="1" ht="135" customHeight="1" x14ac:dyDescent="0.25">
      <c r="A255" s="175">
        <v>253</v>
      </c>
      <c r="B255" s="181">
        <v>44707</v>
      </c>
      <c r="C255" s="175" t="s">
        <v>734</v>
      </c>
      <c r="D255" s="130" t="s">
        <v>185</v>
      </c>
      <c r="E255" s="182"/>
      <c r="F255" s="183" t="s">
        <v>735</v>
      </c>
      <c r="G255" s="175" t="s">
        <v>736</v>
      </c>
      <c r="H255" s="175"/>
      <c r="I255" s="175"/>
      <c r="J255" s="175" t="s">
        <v>180</v>
      </c>
      <c r="K255" s="127" t="s">
        <v>125</v>
      </c>
      <c r="L255" s="132" t="str">
        <f>IFERROR(_xlfn.IFNA(VLOOKUP($K255,[63]коммент!$B:$C,2,0),""),"")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5" s="175" t="s">
        <v>189</v>
      </c>
      <c r="N255" s="175"/>
      <c r="O255" s="127"/>
      <c r="P255" s="127"/>
      <c r="Q255" s="179"/>
      <c r="R255" s="179" t="s">
        <v>1462</v>
      </c>
    </row>
    <row r="256" spans="1:18" s="180" customFormat="1" ht="135" customHeight="1" x14ac:dyDescent="0.25">
      <c r="A256" s="175">
        <v>254</v>
      </c>
      <c r="B256" s="134">
        <v>44707</v>
      </c>
      <c r="C256" s="175" t="s">
        <v>734</v>
      </c>
      <c r="D256" s="130" t="s">
        <v>185</v>
      </c>
      <c r="E256" s="182"/>
      <c r="F256" s="183" t="s">
        <v>740</v>
      </c>
      <c r="G256" s="175" t="s">
        <v>741</v>
      </c>
      <c r="H256" s="175"/>
      <c r="I256" s="175"/>
      <c r="J256" s="175" t="s">
        <v>180</v>
      </c>
      <c r="K256" s="127" t="s">
        <v>125</v>
      </c>
      <c r="L256" s="132" t="str">
        <f>IFERROR(_xlfn.IFNA(VLOOKUP($K256,[44]коммент!$B:$C,2,0),""),"")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6" s="175" t="s">
        <v>189</v>
      </c>
      <c r="N256" s="175"/>
      <c r="O256" s="127"/>
      <c r="P256" s="127"/>
      <c r="Q256" s="179"/>
      <c r="R256" s="179" t="s">
        <v>1461</v>
      </c>
    </row>
    <row r="257" spans="1:18" s="180" customFormat="1" ht="135" customHeight="1" x14ac:dyDescent="0.25">
      <c r="A257" s="175">
        <v>255</v>
      </c>
      <c r="B257" s="181">
        <v>44707</v>
      </c>
      <c r="C257" s="175" t="s">
        <v>734</v>
      </c>
      <c r="D257" s="130" t="s">
        <v>185</v>
      </c>
      <c r="E257" s="182"/>
      <c r="F257" s="183" t="s">
        <v>742</v>
      </c>
      <c r="G257" s="175" t="s">
        <v>743</v>
      </c>
      <c r="H257" s="175"/>
      <c r="I257" s="175"/>
      <c r="J257" s="175" t="s">
        <v>184</v>
      </c>
      <c r="K257" s="127" t="s">
        <v>125</v>
      </c>
      <c r="L257" s="132" t="str">
        <f>IFERROR(_xlfn.IFNA(VLOOKUP($K257,[44]коммент!$B:$C,2,0),""),"")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7" s="175" t="s">
        <v>189</v>
      </c>
      <c r="N257" s="175"/>
      <c r="O257" s="127"/>
      <c r="P257" s="127"/>
      <c r="Q257" s="179"/>
      <c r="R257" s="179" t="s">
        <v>1461</v>
      </c>
    </row>
    <row r="258" spans="1:18" s="180" customFormat="1" ht="135" customHeight="1" x14ac:dyDescent="0.25">
      <c r="A258" s="175">
        <v>256</v>
      </c>
      <c r="B258" s="181">
        <v>44707</v>
      </c>
      <c r="C258" s="175" t="s">
        <v>734</v>
      </c>
      <c r="D258" s="130" t="s">
        <v>185</v>
      </c>
      <c r="E258" s="182"/>
      <c r="F258" s="183" t="s">
        <v>744</v>
      </c>
      <c r="G258" s="175" t="s">
        <v>745</v>
      </c>
      <c r="H258" s="175"/>
      <c r="I258" s="175"/>
      <c r="J258" s="175" t="s">
        <v>184</v>
      </c>
      <c r="K258" s="127" t="s">
        <v>125</v>
      </c>
      <c r="L258" s="132" t="str">
        <f>IFERROR(_xlfn.IFNA(VLOOKUP($K258,[44]коммент!$B:$C,2,0),""),"")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8" s="175" t="s">
        <v>189</v>
      </c>
      <c r="N258" s="175"/>
      <c r="O258" s="127"/>
      <c r="P258" s="127"/>
      <c r="Q258" s="179"/>
      <c r="R258" s="179" t="s">
        <v>1463</v>
      </c>
    </row>
    <row r="259" spans="1:18" s="180" customFormat="1" ht="135" customHeight="1" x14ac:dyDescent="0.25">
      <c r="A259" s="175">
        <v>257</v>
      </c>
      <c r="B259" s="134">
        <v>44707</v>
      </c>
      <c r="C259" s="175" t="s">
        <v>734</v>
      </c>
      <c r="D259" s="182" t="s">
        <v>185</v>
      </c>
      <c r="E259" s="182"/>
      <c r="F259" s="183" t="s">
        <v>754</v>
      </c>
      <c r="G259" s="127" t="s">
        <v>755</v>
      </c>
      <c r="H259" s="175"/>
      <c r="I259" s="175"/>
      <c r="J259" s="175" t="s">
        <v>184</v>
      </c>
      <c r="K259" s="127" t="s">
        <v>125</v>
      </c>
      <c r="L259" s="132" t="str">
        <f>IFERROR(_xlfn.IFNA(VLOOKUP($K259,[44]коммент!$B:$C,2,0),""),"")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9" s="175" t="s">
        <v>189</v>
      </c>
      <c r="N259" s="175"/>
      <c r="O259" s="127"/>
      <c r="P259" s="127"/>
      <c r="Q259" s="179"/>
      <c r="R259" s="179" t="s">
        <v>1464</v>
      </c>
    </row>
    <row r="260" spans="1:18" s="180" customFormat="1" ht="135" customHeight="1" x14ac:dyDescent="0.25">
      <c r="A260" s="175">
        <v>258</v>
      </c>
      <c r="B260" s="181">
        <v>44707</v>
      </c>
      <c r="C260" s="127" t="s">
        <v>977</v>
      </c>
      <c r="D260" s="130" t="s">
        <v>185</v>
      </c>
      <c r="E260" s="130"/>
      <c r="F260" s="144" t="s">
        <v>980</v>
      </c>
      <c r="G260" s="127">
        <v>9269941614</v>
      </c>
      <c r="H260" s="127" t="s">
        <v>981</v>
      </c>
      <c r="I260" s="134">
        <v>44675</v>
      </c>
      <c r="J260" s="175" t="s">
        <v>184</v>
      </c>
      <c r="K260" s="127" t="s">
        <v>36</v>
      </c>
      <c r="L260" s="132" t="str">
        <f>IFERROR(_xlfn.IFNA(VLOOKUP($K260,[26]коммент!$B:$C,2,0),""),"")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60" s="175"/>
      <c r="N260" s="184"/>
      <c r="O260" s="151"/>
      <c r="P260" s="151" t="s">
        <v>982</v>
      </c>
      <c r="Q260" s="179"/>
      <c r="R260" s="179" t="s">
        <v>1461</v>
      </c>
    </row>
    <row r="261" spans="1:18" s="180" customFormat="1" ht="135" customHeight="1" x14ac:dyDescent="0.25">
      <c r="A261" s="175">
        <v>259</v>
      </c>
      <c r="B261" s="181">
        <v>44707</v>
      </c>
      <c r="C261" s="127" t="s">
        <v>1037</v>
      </c>
      <c r="D261" s="130" t="s">
        <v>185</v>
      </c>
      <c r="E261" s="130"/>
      <c r="F261" s="144" t="s">
        <v>1050</v>
      </c>
      <c r="G261" s="127">
        <v>89165109606</v>
      </c>
      <c r="H261" s="127"/>
      <c r="I261" s="127"/>
      <c r="J261" s="127" t="s">
        <v>180</v>
      </c>
      <c r="K261" s="127" t="s">
        <v>36</v>
      </c>
      <c r="L261" s="132" t="str">
        <f>IFERROR(_xlfn.IFNA(VLOOKUP($K261,[29]коммент!$B:$C,2,0),""),"")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61" s="127"/>
      <c r="N261" s="127"/>
      <c r="O261" s="127"/>
      <c r="P261" s="127" t="s">
        <v>1051</v>
      </c>
      <c r="Q261" s="179"/>
      <c r="R261" s="143" t="s">
        <v>1465</v>
      </c>
    </row>
    <row r="262" spans="1:18" s="180" customFormat="1" ht="135" customHeight="1" x14ac:dyDescent="0.25">
      <c r="A262" s="175">
        <v>260</v>
      </c>
      <c r="B262" s="134">
        <v>44707</v>
      </c>
      <c r="C262" s="127" t="s">
        <v>1221</v>
      </c>
      <c r="D262" s="130" t="s">
        <v>185</v>
      </c>
      <c r="E262" s="130"/>
      <c r="F262" s="144" t="s">
        <v>1230</v>
      </c>
      <c r="G262" s="127" t="s">
        <v>1231</v>
      </c>
      <c r="H262" s="127" t="s">
        <v>1232</v>
      </c>
      <c r="I262" s="127" t="s">
        <v>1233</v>
      </c>
      <c r="J262" s="127" t="s">
        <v>184</v>
      </c>
      <c r="K262" s="127" t="s">
        <v>125</v>
      </c>
      <c r="L262" s="132" t="str">
        <f>IFERROR(_xlfn.IFNA(VLOOKUP($K262,[41]коммент!$B:$C,2,0),""),"")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62" s="127" t="s">
        <v>188</v>
      </c>
      <c r="N262" s="127"/>
      <c r="O262" s="127"/>
      <c r="P262" s="127"/>
      <c r="Q262" s="143"/>
      <c r="R262" s="143" t="s">
        <v>1466</v>
      </c>
    </row>
    <row r="263" spans="1:18" s="180" customFormat="1" ht="135" customHeight="1" x14ac:dyDescent="0.25">
      <c r="A263" s="175">
        <v>261</v>
      </c>
      <c r="B263" s="181">
        <v>44707</v>
      </c>
      <c r="C263" s="127" t="s">
        <v>1240</v>
      </c>
      <c r="D263" s="130" t="s">
        <v>185</v>
      </c>
      <c r="E263" s="130"/>
      <c r="F263" s="144" t="s">
        <v>1243</v>
      </c>
      <c r="G263" s="127">
        <v>9636505185</v>
      </c>
      <c r="H263" s="127" t="s">
        <v>1244</v>
      </c>
      <c r="I263" s="134">
        <v>44692</v>
      </c>
      <c r="J263" s="127" t="s">
        <v>184</v>
      </c>
      <c r="K263" s="127" t="s">
        <v>125</v>
      </c>
      <c r="L263" s="132" t="str">
        <f>IFERROR(_xlfn.IFNA(VLOOKUP($K263,[15]коммент!$B:$C,2,0),""),"")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63" s="127" t="s">
        <v>188</v>
      </c>
      <c r="N263" s="127"/>
      <c r="O263" s="127"/>
      <c r="P263" s="127"/>
      <c r="Q263" s="143"/>
      <c r="R263" s="143" t="s">
        <v>1467</v>
      </c>
    </row>
    <row r="264" spans="1:18" s="180" customFormat="1" ht="135" customHeight="1" x14ac:dyDescent="0.25">
      <c r="A264" s="175">
        <v>262</v>
      </c>
      <c r="B264" s="181">
        <v>44707</v>
      </c>
      <c r="C264" s="127" t="s">
        <v>1240</v>
      </c>
      <c r="D264" s="130" t="s">
        <v>185</v>
      </c>
      <c r="E264" s="130"/>
      <c r="F264" s="144" t="s">
        <v>1262</v>
      </c>
      <c r="G264" s="127">
        <v>89035468282</v>
      </c>
      <c r="H264" s="127" t="s">
        <v>1244</v>
      </c>
      <c r="I264" s="134" t="s">
        <v>1263</v>
      </c>
      <c r="J264" s="127" t="s">
        <v>184</v>
      </c>
      <c r="K264" s="127" t="s">
        <v>125</v>
      </c>
      <c r="L264" s="132" t="str">
        <f>IFERROR(_xlfn.IFNA(VLOOKUP($K264,[15]коммент!$B:$C,2,0),""),"")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64" s="127" t="s">
        <v>188</v>
      </c>
      <c r="N264" s="151"/>
      <c r="O264" s="151"/>
      <c r="P264" s="151"/>
      <c r="Q264" s="143"/>
      <c r="R264" s="143" t="s">
        <v>1461</v>
      </c>
    </row>
    <row r="265" spans="1:18" s="170" customFormat="1" ht="135" customHeight="1" x14ac:dyDescent="0.25">
      <c r="A265" s="175">
        <v>263</v>
      </c>
      <c r="B265" s="134">
        <v>44707</v>
      </c>
      <c r="C265" s="127" t="s">
        <v>495</v>
      </c>
      <c r="D265" s="130" t="s">
        <v>82</v>
      </c>
      <c r="E265" s="130"/>
      <c r="F265" s="131" t="s">
        <v>502</v>
      </c>
      <c r="G265" s="127" t="s">
        <v>503</v>
      </c>
      <c r="H265" s="127" t="s">
        <v>504</v>
      </c>
      <c r="I265" s="134">
        <v>44588</v>
      </c>
      <c r="J265" s="127" t="s">
        <v>184</v>
      </c>
      <c r="K265" s="127" t="s">
        <v>175</v>
      </c>
      <c r="L265" s="132" t="s">
        <v>176</v>
      </c>
      <c r="M265" s="127"/>
      <c r="N265" s="127"/>
      <c r="O265" s="127"/>
      <c r="P265" s="127" t="s">
        <v>505</v>
      </c>
      <c r="Q265" s="179"/>
      <c r="R265" s="179"/>
    </row>
    <row r="266" spans="1:18" s="180" customFormat="1" ht="135" customHeight="1" x14ac:dyDescent="0.25">
      <c r="A266" s="175">
        <v>264</v>
      </c>
      <c r="B266" s="181">
        <v>44707</v>
      </c>
      <c r="C266" s="175" t="s">
        <v>553</v>
      </c>
      <c r="D266" s="182" t="s">
        <v>82</v>
      </c>
      <c r="E266" s="182"/>
      <c r="F266" s="144" t="s">
        <v>567</v>
      </c>
      <c r="G266" s="175" t="s">
        <v>568</v>
      </c>
      <c r="H266" s="175"/>
      <c r="I266" s="181"/>
      <c r="J266" s="175" t="s">
        <v>180</v>
      </c>
      <c r="K266" s="127" t="s">
        <v>6</v>
      </c>
      <c r="L266" s="132" t="s">
        <v>147</v>
      </c>
      <c r="M266" s="175"/>
      <c r="N266" s="184"/>
      <c r="O266" s="151"/>
      <c r="P266" s="151"/>
      <c r="Q266" s="179"/>
      <c r="R266" s="179"/>
    </row>
    <row r="267" spans="1:18" s="180" customFormat="1" ht="135" customHeight="1" x14ac:dyDescent="0.25">
      <c r="A267" s="175">
        <v>265</v>
      </c>
      <c r="B267" s="181">
        <v>44707</v>
      </c>
      <c r="C267" s="175" t="s">
        <v>553</v>
      </c>
      <c r="D267" s="182" t="s">
        <v>82</v>
      </c>
      <c r="E267" s="182"/>
      <c r="F267" s="144" t="s">
        <v>575</v>
      </c>
      <c r="G267" s="175" t="s">
        <v>576</v>
      </c>
      <c r="H267" s="175"/>
      <c r="I267" s="181"/>
      <c r="J267" s="175" t="s">
        <v>180</v>
      </c>
      <c r="K267" s="127" t="s">
        <v>6</v>
      </c>
      <c r="L267" s="132" t="s">
        <v>147</v>
      </c>
      <c r="M267" s="175"/>
      <c r="N267" s="184"/>
      <c r="O267" s="151"/>
      <c r="P267" s="151"/>
      <c r="Q267" s="179"/>
      <c r="R267" s="179"/>
    </row>
    <row r="268" spans="1:18" s="180" customFormat="1" ht="135" customHeight="1" x14ac:dyDescent="0.25">
      <c r="A268" s="175">
        <v>266</v>
      </c>
      <c r="B268" s="134">
        <v>44707</v>
      </c>
      <c r="C268" s="175" t="s">
        <v>553</v>
      </c>
      <c r="D268" s="182" t="s">
        <v>82</v>
      </c>
      <c r="E268" s="182"/>
      <c r="F268" s="144" t="s">
        <v>589</v>
      </c>
      <c r="G268" s="175" t="s">
        <v>590</v>
      </c>
      <c r="H268" s="175" t="s">
        <v>591</v>
      </c>
      <c r="I268" s="181">
        <v>44707</v>
      </c>
      <c r="J268" s="175" t="s">
        <v>180</v>
      </c>
      <c r="K268" s="127" t="s">
        <v>113</v>
      </c>
      <c r="L268" s="132" t="s">
        <v>143</v>
      </c>
      <c r="M268" s="175"/>
      <c r="N268" s="184"/>
      <c r="O268" s="151"/>
      <c r="P268" s="151" t="s">
        <v>592</v>
      </c>
      <c r="Q268" s="179"/>
      <c r="R268" s="179"/>
    </row>
    <row r="269" spans="1:18" s="180" customFormat="1" ht="135" customHeight="1" x14ac:dyDescent="0.25">
      <c r="A269" s="175">
        <v>267</v>
      </c>
      <c r="B269" s="181">
        <v>44707</v>
      </c>
      <c r="C269" s="175" t="s">
        <v>630</v>
      </c>
      <c r="D269" s="182" t="s">
        <v>194</v>
      </c>
      <c r="E269" s="182"/>
      <c r="F269" s="144" t="s">
        <v>648</v>
      </c>
      <c r="G269" s="175">
        <v>9032087711</v>
      </c>
      <c r="H269" s="175" t="s">
        <v>649</v>
      </c>
      <c r="I269" s="181">
        <v>44706</v>
      </c>
      <c r="J269" s="175" t="s">
        <v>180</v>
      </c>
      <c r="K269" s="127" t="s">
        <v>125</v>
      </c>
      <c r="L269" s="132" t="s">
        <v>162</v>
      </c>
      <c r="M269" s="175" t="s">
        <v>128</v>
      </c>
      <c r="N269" s="175"/>
      <c r="O269" s="127"/>
      <c r="P269" s="127"/>
      <c r="Q269" s="179"/>
      <c r="R269" s="179"/>
    </row>
    <row r="270" spans="1:18" s="180" customFormat="1" ht="135" customHeight="1" x14ac:dyDescent="0.25">
      <c r="A270" s="175">
        <v>268</v>
      </c>
      <c r="B270" s="181">
        <v>44707</v>
      </c>
      <c r="C270" s="175" t="s">
        <v>630</v>
      </c>
      <c r="D270" s="182" t="s">
        <v>194</v>
      </c>
      <c r="E270" s="182"/>
      <c r="F270" s="144" t="s">
        <v>648</v>
      </c>
      <c r="G270" s="175">
        <v>9032087711</v>
      </c>
      <c r="H270" s="175" t="s">
        <v>649</v>
      </c>
      <c r="I270" s="181">
        <v>44706</v>
      </c>
      <c r="J270" s="175" t="s">
        <v>180</v>
      </c>
      <c r="K270" s="127" t="s">
        <v>111</v>
      </c>
      <c r="L270" s="132" t="s">
        <v>165</v>
      </c>
      <c r="M270" s="175" t="s">
        <v>133</v>
      </c>
      <c r="N270" s="175" t="s">
        <v>114</v>
      </c>
      <c r="O270" s="151"/>
      <c r="P270" s="151"/>
      <c r="Q270" s="179"/>
      <c r="R270" s="179"/>
    </row>
    <row r="271" spans="1:18" s="180" customFormat="1" ht="135" customHeight="1" x14ac:dyDescent="0.25">
      <c r="A271" s="175">
        <v>269</v>
      </c>
      <c r="B271" s="134">
        <v>44707</v>
      </c>
      <c r="C271" s="175" t="s">
        <v>658</v>
      </c>
      <c r="D271" s="182" t="s">
        <v>55</v>
      </c>
      <c r="E271" s="182"/>
      <c r="F271" s="144" t="s">
        <v>678</v>
      </c>
      <c r="G271" s="175">
        <v>89252276334</v>
      </c>
      <c r="H271" s="175" t="s">
        <v>679</v>
      </c>
      <c r="I271" s="181">
        <v>44603</v>
      </c>
      <c r="J271" s="175" t="s">
        <v>184</v>
      </c>
      <c r="K271" s="127" t="s">
        <v>6</v>
      </c>
      <c r="L271" s="132" t="s">
        <v>147</v>
      </c>
      <c r="M271" s="175"/>
      <c r="N271" s="184"/>
      <c r="O271" s="151"/>
      <c r="P271" s="151"/>
      <c r="Q271" s="179"/>
      <c r="R271" s="179"/>
    </row>
    <row r="272" spans="1:18" s="180" customFormat="1" ht="135" customHeight="1" x14ac:dyDescent="0.25">
      <c r="A272" s="175">
        <v>270</v>
      </c>
      <c r="B272" s="181">
        <v>44707</v>
      </c>
      <c r="C272" s="127" t="s">
        <v>1178</v>
      </c>
      <c r="D272" s="130" t="s">
        <v>55</v>
      </c>
      <c r="E272" s="130"/>
      <c r="F272" s="144" t="s">
        <v>1198</v>
      </c>
      <c r="G272" s="127" t="s">
        <v>1199</v>
      </c>
      <c r="H272" s="127"/>
      <c r="I272" s="127"/>
      <c r="J272" s="127" t="s">
        <v>180</v>
      </c>
      <c r="K272" s="127" t="s">
        <v>6</v>
      </c>
      <c r="L272" s="132" t="str">
        <f>IFERROR(_xlfn.IFNA(VLOOKUP($K272,[14]коммент!$B:$C,2,0),""),"")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72" s="127"/>
      <c r="N272" s="151"/>
      <c r="O272" s="151"/>
      <c r="P272" s="151"/>
      <c r="Q272" s="143"/>
      <c r="R272" s="143"/>
    </row>
    <row r="273" spans="1:18" s="180" customFormat="1" ht="135" customHeight="1" x14ac:dyDescent="0.25">
      <c r="A273" s="175">
        <v>271</v>
      </c>
      <c r="B273" s="181">
        <v>44707</v>
      </c>
      <c r="C273" s="127" t="s">
        <v>1397</v>
      </c>
      <c r="D273" s="130" t="s">
        <v>55</v>
      </c>
      <c r="E273" s="130"/>
      <c r="F273" s="156" t="s">
        <v>1415</v>
      </c>
      <c r="G273" s="156" t="s">
        <v>1416</v>
      </c>
      <c r="H273" s="127"/>
      <c r="I273" s="134"/>
      <c r="J273" s="127" t="s">
        <v>180</v>
      </c>
      <c r="K273" s="153" t="s">
        <v>6</v>
      </c>
      <c r="L273" s="132" t="str">
        <f>IFERROR(_xlfn.IFNA(VLOOKUP($K273,[61]коммент!$B:$C,2,0),""),"")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73" s="127"/>
      <c r="N273" s="151"/>
      <c r="O273" s="151"/>
      <c r="P273" s="151" t="s">
        <v>1417</v>
      </c>
      <c r="Q273" s="143"/>
      <c r="R273" s="143"/>
    </row>
    <row r="274" spans="1:18" s="180" customFormat="1" ht="135" customHeight="1" x14ac:dyDescent="0.25">
      <c r="A274" s="175">
        <v>272</v>
      </c>
      <c r="B274" s="134">
        <v>44707</v>
      </c>
      <c r="C274" s="127" t="s">
        <v>284</v>
      </c>
      <c r="D274" s="130" t="s">
        <v>65</v>
      </c>
      <c r="E274" s="130"/>
      <c r="F274" s="131" t="s">
        <v>285</v>
      </c>
      <c r="G274" s="127">
        <v>89169161102</v>
      </c>
      <c r="H274" s="127"/>
      <c r="I274" s="127"/>
      <c r="J274" s="127" t="s">
        <v>179</v>
      </c>
      <c r="K274" s="127" t="s">
        <v>6</v>
      </c>
      <c r="L274" s="132" t="str">
        <f>IFERROR(_xlfn.IFNA(VLOOKUP($K274,[18]коммент!$B:$C,2,0),""),"")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74" s="175"/>
      <c r="N274" s="184"/>
      <c r="O274" s="151"/>
      <c r="P274" s="151" t="s">
        <v>286</v>
      </c>
      <c r="Q274" s="179"/>
      <c r="R274" s="179"/>
    </row>
    <row r="275" spans="1:18" s="180" customFormat="1" ht="135" customHeight="1" x14ac:dyDescent="0.25">
      <c r="A275" s="175">
        <v>273</v>
      </c>
      <c r="B275" s="181">
        <v>44707</v>
      </c>
      <c r="C275" s="127" t="s">
        <v>329</v>
      </c>
      <c r="D275" s="130" t="s">
        <v>65</v>
      </c>
      <c r="E275" s="130"/>
      <c r="F275" s="133" t="s">
        <v>346</v>
      </c>
      <c r="G275" s="131" t="s">
        <v>347</v>
      </c>
      <c r="H275" s="127"/>
      <c r="I275" s="127"/>
      <c r="J275" s="127" t="s">
        <v>184</v>
      </c>
      <c r="K275" s="127" t="s">
        <v>36</v>
      </c>
      <c r="L275" s="132" t="str">
        <f>IFERROR(_xlfn.IFNA(VLOOKUP($K275,[37]коммент!$B:$C,2,0),""),"")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75" s="127"/>
      <c r="N275" s="184"/>
      <c r="O275" s="151"/>
      <c r="P275" s="151" t="s">
        <v>348</v>
      </c>
      <c r="Q275" s="179"/>
      <c r="R275" s="179"/>
    </row>
    <row r="276" spans="1:18" s="180" customFormat="1" ht="135" customHeight="1" x14ac:dyDescent="0.25">
      <c r="A276" s="175">
        <v>274</v>
      </c>
      <c r="B276" s="181">
        <v>44707</v>
      </c>
      <c r="C276" s="127" t="s">
        <v>977</v>
      </c>
      <c r="D276" s="130" t="s">
        <v>65</v>
      </c>
      <c r="E276" s="130"/>
      <c r="F276" s="144" t="s">
        <v>997</v>
      </c>
      <c r="G276" s="127" t="s">
        <v>998</v>
      </c>
      <c r="H276" s="127" t="s">
        <v>999</v>
      </c>
      <c r="I276" s="134">
        <v>44522</v>
      </c>
      <c r="J276" s="175" t="s">
        <v>184</v>
      </c>
      <c r="K276" s="127" t="s">
        <v>36</v>
      </c>
      <c r="L276" s="132" t="str">
        <f>IFERROR(_xlfn.IFNA(VLOOKUP($K276,[26]коммент!$B:$C,2,0),""),"")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76" s="175"/>
      <c r="N276" s="184"/>
      <c r="O276" s="151"/>
      <c r="P276" s="127" t="s">
        <v>1000</v>
      </c>
      <c r="Q276" s="179"/>
      <c r="R276" s="179"/>
    </row>
    <row r="277" spans="1:18" s="180" customFormat="1" ht="135" customHeight="1" x14ac:dyDescent="0.25">
      <c r="A277" s="175">
        <v>275</v>
      </c>
      <c r="B277" s="134">
        <v>44707</v>
      </c>
      <c r="C277" s="176" t="s">
        <v>208</v>
      </c>
      <c r="D277" s="163" t="s">
        <v>46</v>
      </c>
      <c r="E277" s="163"/>
      <c r="F277" s="177" t="s">
        <v>210</v>
      </c>
      <c r="G277" s="176">
        <v>9163101574</v>
      </c>
      <c r="H277" s="176"/>
      <c r="I277" s="176"/>
      <c r="J277" s="176" t="s">
        <v>179</v>
      </c>
      <c r="K277" s="176" t="s">
        <v>6</v>
      </c>
      <c r="L277" s="132" t="str">
        <f>IFERROR(_xlfn.IFNA(VLOOKUP($K277,коммент!$B:$C,2,0),""),"")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77" s="176"/>
      <c r="N277" s="178"/>
      <c r="O277" s="178"/>
      <c r="P277" s="176"/>
      <c r="Q277" s="179"/>
      <c r="R277" s="179"/>
    </row>
    <row r="278" spans="1:18" s="180" customFormat="1" ht="135" customHeight="1" x14ac:dyDescent="0.25">
      <c r="A278" s="175">
        <v>276</v>
      </c>
      <c r="B278" s="181">
        <v>44707</v>
      </c>
      <c r="C278" s="127" t="s">
        <v>471</v>
      </c>
      <c r="D278" s="130" t="s">
        <v>46</v>
      </c>
      <c r="E278" s="130"/>
      <c r="F278" s="144" t="s">
        <v>472</v>
      </c>
      <c r="G278" s="127" t="s">
        <v>473</v>
      </c>
      <c r="H278" s="127" t="s">
        <v>474</v>
      </c>
      <c r="I278" s="134">
        <v>44650</v>
      </c>
      <c r="J278" s="127" t="s">
        <v>179</v>
      </c>
      <c r="K278" s="127" t="s">
        <v>111</v>
      </c>
      <c r="L278" s="132" t="s">
        <v>165</v>
      </c>
      <c r="M278" s="127" t="s">
        <v>130</v>
      </c>
      <c r="N278" s="151" t="s">
        <v>183</v>
      </c>
      <c r="O278" s="151" t="s">
        <v>46</v>
      </c>
      <c r="P278" s="151" t="s">
        <v>475</v>
      </c>
      <c r="Q278" s="179"/>
      <c r="R278" s="179"/>
    </row>
    <row r="279" spans="1:18" s="180" customFormat="1" ht="135" customHeight="1" x14ac:dyDescent="0.25">
      <c r="A279" s="175">
        <v>277</v>
      </c>
      <c r="B279" s="181">
        <v>44707</v>
      </c>
      <c r="C279" s="127" t="s">
        <v>862</v>
      </c>
      <c r="D279" s="130" t="s">
        <v>46</v>
      </c>
      <c r="E279" s="130"/>
      <c r="F279" s="144" t="s">
        <v>863</v>
      </c>
      <c r="G279" s="127">
        <v>89299925994</v>
      </c>
      <c r="H279" s="127" t="s">
        <v>353</v>
      </c>
      <c r="I279" s="134">
        <v>44320</v>
      </c>
      <c r="J279" s="127" t="s">
        <v>179</v>
      </c>
      <c r="K279" s="127" t="s">
        <v>6</v>
      </c>
      <c r="L279" s="132" t="str">
        <f>IFERROR(_xlfn.IFNA(VLOOKUP($K279,[42]коммент!$B:$C,2,0),""),"")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79" s="127"/>
      <c r="N279" s="127"/>
      <c r="O279" s="151"/>
      <c r="P279" s="151"/>
      <c r="Q279" s="179"/>
      <c r="R279" s="179"/>
    </row>
    <row r="280" spans="1:18" s="180" customFormat="1" ht="135" customHeight="1" x14ac:dyDescent="0.25">
      <c r="A280" s="175">
        <v>278</v>
      </c>
      <c r="B280" s="134">
        <v>44707</v>
      </c>
      <c r="C280" s="127" t="s">
        <v>977</v>
      </c>
      <c r="D280" s="130" t="s">
        <v>46</v>
      </c>
      <c r="E280" s="130"/>
      <c r="F280" s="144" t="s">
        <v>991</v>
      </c>
      <c r="G280" s="127">
        <v>9032148342</v>
      </c>
      <c r="H280" s="127" t="s">
        <v>992</v>
      </c>
      <c r="I280" s="134">
        <v>44498</v>
      </c>
      <c r="J280" s="175" t="s">
        <v>184</v>
      </c>
      <c r="K280" s="127" t="s">
        <v>36</v>
      </c>
      <c r="L280" s="132" t="str">
        <f>IFERROR(_xlfn.IFNA(VLOOKUP($K280,[26]коммент!$B:$C,2,0),""),"")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80" s="175"/>
      <c r="N280" s="184"/>
      <c r="O280" s="151"/>
      <c r="P280" s="151" t="s">
        <v>993</v>
      </c>
      <c r="Q280" s="179"/>
      <c r="R280" s="179"/>
    </row>
    <row r="281" spans="1:18" s="180" customFormat="1" ht="135" customHeight="1" x14ac:dyDescent="0.25">
      <c r="A281" s="175">
        <v>279</v>
      </c>
      <c r="B281" s="181">
        <v>44707</v>
      </c>
      <c r="C281" s="127" t="s">
        <v>1211</v>
      </c>
      <c r="D281" s="130" t="s">
        <v>46</v>
      </c>
      <c r="E281" s="130"/>
      <c r="F281" s="169" t="s">
        <v>1212</v>
      </c>
      <c r="G281" s="156" t="s">
        <v>1213</v>
      </c>
      <c r="H281" s="127" t="s">
        <v>724</v>
      </c>
      <c r="I281" s="134">
        <v>44614</v>
      </c>
      <c r="J281" s="127" t="s">
        <v>184</v>
      </c>
      <c r="K281" s="127" t="s">
        <v>175</v>
      </c>
      <c r="L281" s="132"/>
      <c r="M281" s="127"/>
      <c r="N281" s="151"/>
      <c r="O281" s="151"/>
      <c r="P281" s="151" t="s">
        <v>526</v>
      </c>
      <c r="Q281" s="143"/>
      <c r="R281" s="143"/>
    </row>
    <row r="282" spans="1:18" s="180" customFormat="1" ht="135" customHeight="1" x14ac:dyDescent="0.25">
      <c r="A282" s="175">
        <v>280</v>
      </c>
      <c r="B282" s="181">
        <v>44707</v>
      </c>
      <c r="C282" s="127" t="s">
        <v>1211</v>
      </c>
      <c r="D282" s="130" t="s">
        <v>46</v>
      </c>
      <c r="E282" s="130"/>
      <c r="F282" s="156" t="s">
        <v>1214</v>
      </c>
      <c r="G282" s="156" t="s">
        <v>1215</v>
      </c>
      <c r="H282" s="127"/>
      <c r="I282" s="134"/>
      <c r="J282" s="127" t="s">
        <v>179</v>
      </c>
      <c r="K282" s="127" t="s">
        <v>6</v>
      </c>
      <c r="L282" s="132"/>
      <c r="M282" s="127"/>
      <c r="N282" s="151"/>
      <c r="O282" s="151"/>
      <c r="P282" s="151"/>
      <c r="Q282" s="143"/>
      <c r="R282" s="143"/>
    </row>
    <row r="283" spans="1:18" s="180" customFormat="1" ht="135" customHeight="1" x14ac:dyDescent="0.25">
      <c r="A283" s="175">
        <v>281</v>
      </c>
      <c r="B283" s="134">
        <v>44707</v>
      </c>
      <c r="C283" s="127" t="s">
        <v>1211</v>
      </c>
      <c r="D283" s="130" t="s">
        <v>46</v>
      </c>
      <c r="E283" s="130"/>
      <c r="F283" s="169" t="s">
        <v>1216</v>
      </c>
      <c r="G283" s="156" t="s">
        <v>1217</v>
      </c>
      <c r="H283" s="127" t="s">
        <v>1218</v>
      </c>
      <c r="I283" s="134">
        <v>44627</v>
      </c>
      <c r="J283" s="127" t="s">
        <v>184</v>
      </c>
      <c r="K283" s="127" t="s">
        <v>175</v>
      </c>
      <c r="L283" s="132"/>
      <c r="M283" s="127"/>
      <c r="N283" s="151"/>
      <c r="O283" s="151"/>
      <c r="P283" s="151" t="s">
        <v>454</v>
      </c>
      <c r="Q283" s="143"/>
      <c r="R283" s="143"/>
    </row>
    <row r="284" spans="1:18" s="180" customFormat="1" ht="135" customHeight="1" x14ac:dyDescent="0.25">
      <c r="A284" s="175">
        <v>282</v>
      </c>
      <c r="B284" s="181">
        <v>44707</v>
      </c>
      <c r="C284" s="127" t="s">
        <v>1211</v>
      </c>
      <c r="D284" s="130" t="s">
        <v>46</v>
      </c>
      <c r="E284" s="130"/>
      <c r="F284" s="169" t="s">
        <v>1219</v>
      </c>
      <c r="G284" s="156" t="s">
        <v>1220</v>
      </c>
      <c r="H284" s="127"/>
      <c r="I284" s="134"/>
      <c r="J284" s="127" t="s">
        <v>179</v>
      </c>
      <c r="K284" s="127" t="s">
        <v>149</v>
      </c>
      <c r="L284" s="132"/>
      <c r="M284" s="127"/>
      <c r="N284" s="151"/>
      <c r="O284" s="151"/>
      <c r="P284" s="151"/>
      <c r="Q284" s="143"/>
      <c r="R284" s="143"/>
    </row>
    <row r="285" spans="1:18" s="180" customFormat="1" ht="135" customHeight="1" x14ac:dyDescent="0.25">
      <c r="A285" s="175">
        <v>283</v>
      </c>
      <c r="B285" s="181">
        <v>44707</v>
      </c>
      <c r="C285" s="127" t="s">
        <v>1240</v>
      </c>
      <c r="D285" s="130" t="s">
        <v>46</v>
      </c>
      <c r="E285" s="130"/>
      <c r="F285" s="144" t="s">
        <v>1248</v>
      </c>
      <c r="G285" s="127">
        <v>9146235260</v>
      </c>
      <c r="H285" s="127" t="s">
        <v>1249</v>
      </c>
      <c r="I285" s="134">
        <v>44622</v>
      </c>
      <c r="J285" s="127" t="s">
        <v>179</v>
      </c>
      <c r="K285" s="127" t="s">
        <v>6</v>
      </c>
      <c r="L285" s="132" t="str">
        <f>IFERROR(_xlfn.IFNA(VLOOKUP($K285,[15]коммент!$B:$C,2,0),""),"")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85" s="127"/>
      <c r="N285" s="151"/>
      <c r="O285" s="151"/>
      <c r="P285" s="151"/>
      <c r="Q285" s="143"/>
      <c r="R285" s="143"/>
    </row>
    <row r="286" spans="1:18" s="180" customFormat="1" ht="135" customHeight="1" x14ac:dyDescent="0.25">
      <c r="A286" s="175">
        <v>284</v>
      </c>
      <c r="B286" s="134">
        <v>44707</v>
      </c>
      <c r="C286" s="127" t="s">
        <v>1240</v>
      </c>
      <c r="D286" s="130" t="s">
        <v>46</v>
      </c>
      <c r="E286" s="130"/>
      <c r="F286" s="144" t="s">
        <v>1252</v>
      </c>
      <c r="G286" s="127" t="s">
        <v>1253</v>
      </c>
      <c r="H286" s="127" t="s">
        <v>1249</v>
      </c>
      <c r="I286" s="134">
        <v>44565</v>
      </c>
      <c r="J286" s="127" t="s">
        <v>184</v>
      </c>
      <c r="K286" s="127" t="s">
        <v>175</v>
      </c>
      <c r="L286" s="132" t="str">
        <f>IFERROR(_xlfn.IFNA(VLOOKUP($K286,[15]коммент!$B:$C,2,0),""),"")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86" s="127"/>
      <c r="N286" s="151"/>
      <c r="O286" s="151"/>
      <c r="P286" s="151" t="s">
        <v>1195</v>
      </c>
      <c r="Q286" s="143"/>
      <c r="R286" s="143"/>
    </row>
    <row r="287" spans="1:18" s="180" customFormat="1" ht="135" customHeight="1" x14ac:dyDescent="0.25">
      <c r="A287" s="175">
        <v>285</v>
      </c>
      <c r="B287" s="181">
        <v>44707</v>
      </c>
      <c r="C287" s="127" t="s">
        <v>1329</v>
      </c>
      <c r="D287" s="130" t="s">
        <v>46</v>
      </c>
      <c r="E287" s="130"/>
      <c r="F287" s="131" t="s">
        <v>1338</v>
      </c>
      <c r="G287" s="127">
        <v>89772581985</v>
      </c>
      <c r="H287" s="127"/>
      <c r="I287" s="134"/>
      <c r="J287" s="175" t="s">
        <v>179</v>
      </c>
      <c r="K287" s="127" t="s">
        <v>6</v>
      </c>
      <c r="L287" s="132" t="s">
        <v>147</v>
      </c>
      <c r="M287" s="175"/>
      <c r="N287" s="184"/>
      <c r="O287" s="151"/>
      <c r="P287" s="151"/>
      <c r="Q287" s="179"/>
      <c r="R287" s="179"/>
    </row>
    <row r="288" spans="1:18" s="180" customFormat="1" ht="135" customHeight="1" x14ac:dyDescent="0.25">
      <c r="A288" s="175">
        <v>286</v>
      </c>
      <c r="B288" s="181">
        <v>44707</v>
      </c>
      <c r="C288" s="127" t="s">
        <v>1397</v>
      </c>
      <c r="D288" s="130" t="s">
        <v>46</v>
      </c>
      <c r="E288" s="130"/>
      <c r="F288" s="156" t="s">
        <v>1401</v>
      </c>
      <c r="G288" s="156" t="s">
        <v>1402</v>
      </c>
      <c r="H288" s="127" t="s">
        <v>1403</v>
      </c>
      <c r="I288" s="134">
        <v>44706</v>
      </c>
      <c r="J288" s="127" t="s">
        <v>180</v>
      </c>
      <c r="K288" s="153" t="s">
        <v>111</v>
      </c>
      <c r="L288" s="132" t="str">
        <f>IFERROR(_xlfn.IFNA(VLOOKUP($K288,[61]коммент!$B:$C,2,0),""),"")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88" s="127" t="s">
        <v>130</v>
      </c>
      <c r="N288" s="151" t="s">
        <v>114</v>
      </c>
      <c r="O288" s="151"/>
      <c r="P288" s="151" t="s">
        <v>1404</v>
      </c>
      <c r="Q288" s="143"/>
      <c r="R288" s="143"/>
    </row>
    <row r="289" spans="1:18" s="180" customFormat="1" ht="135" customHeight="1" x14ac:dyDescent="0.25">
      <c r="A289" s="175">
        <v>287</v>
      </c>
      <c r="B289" s="134">
        <v>44707</v>
      </c>
      <c r="C289" s="127" t="s">
        <v>1397</v>
      </c>
      <c r="D289" s="130" t="s">
        <v>46</v>
      </c>
      <c r="E289" s="130"/>
      <c r="F289" s="171" t="s">
        <v>1422</v>
      </c>
      <c r="G289" s="136" t="s">
        <v>1423</v>
      </c>
      <c r="H289" s="127"/>
      <c r="I289" s="134"/>
      <c r="J289" s="127" t="s">
        <v>179</v>
      </c>
      <c r="K289" s="153" t="s">
        <v>85</v>
      </c>
      <c r="L289" s="132" t="str">
        <f>IFERROR(_xlfn.IFNA(VLOOKUP($K289,[61]коммент!$B:$C,2,0),""),"")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89" s="127" t="s">
        <v>129</v>
      </c>
      <c r="N289" s="151" t="s">
        <v>114</v>
      </c>
      <c r="O289" s="151"/>
      <c r="P289" s="151" t="s">
        <v>1424</v>
      </c>
      <c r="Q289" s="143"/>
      <c r="R289" s="143"/>
    </row>
    <row r="290" spans="1:18" s="180" customFormat="1" ht="135" customHeight="1" x14ac:dyDescent="0.25">
      <c r="A290" s="175">
        <v>288</v>
      </c>
      <c r="B290" s="181">
        <v>44707</v>
      </c>
      <c r="C290" s="127" t="s">
        <v>1431</v>
      </c>
      <c r="D290" s="130" t="s">
        <v>46</v>
      </c>
      <c r="E290" s="130"/>
      <c r="F290" s="144" t="s">
        <v>1435</v>
      </c>
      <c r="G290" s="127">
        <v>4957128521</v>
      </c>
      <c r="H290" s="127"/>
      <c r="I290" s="127"/>
      <c r="J290" s="127" t="s">
        <v>180</v>
      </c>
      <c r="K290" s="127" t="s">
        <v>6</v>
      </c>
      <c r="L290" s="132" t="str">
        <f>IFERROR(_xlfn.IFNA(VLOOKUP($K290,[62]коммент!$B:$C,2,0),""),"")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90" s="127"/>
      <c r="N290" s="151"/>
      <c r="O290" s="151"/>
      <c r="P290" s="151"/>
      <c r="Q290" s="143"/>
      <c r="R290" s="143"/>
    </row>
    <row r="291" spans="1:18" s="180" customFormat="1" ht="135" customHeight="1" x14ac:dyDescent="0.25">
      <c r="A291" s="175">
        <v>289</v>
      </c>
      <c r="B291" s="181">
        <v>44707</v>
      </c>
      <c r="C291" s="127" t="s">
        <v>1342</v>
      </c>
      <c r="D291" s="130" t="s">
        <v>90</v>
      </c>
      <c r="E291" s="130"/>
      <c r="F291" s="131" t="s">
        <v>1348</v>
      </c>
      <c r="G291" s="127">
        <v>9858169950</v>
      </c>
      <c r="H291" s="127"/>
      <c r="I291" s="134"/>
      <c r="J291" s="175" t="s">
        <v>180</v>
      </c>
      <c r="K291" s="175" t="s">
        <v>6</v>
      </c>
      <c r="L291" s="132" t="s">
        <v>147</v>
      </c>
      <c r="M291" s="175"/>
      <c r="N291" s="184"/>
      <c r="O291" s="151"/>
      <c r="P291" s="151"/>
      <c r="Q291" s="179"/>
      <c r="R291" s="179"/>
    </row>
    <row r="292" spans="1:18" s="180" customFormat="1" ht="135" customHeight="1" x14ac:dyDescent="0.25">
      <c r="A292" s="175">
        <v>290</v>
      </c>
      <c r="B292" s="134">
        <v>44707</v>
      </c>
      <c r="C292" s="181" t="s">
        <v>303</v>
      </c>
      <c r="D292" s="182" t="s">
        <v>30</v>
      </c>
      <c r="E292" s="182"/>
      <c r="F292" s="183" t="s">
        <v>308</v>
      </c>
      <c r="G292" s="175">
        <v>9854869923</v>
      </c>
      <c r="H292" s="175" t="s">
        <v>309</v>
      </c>
      <c r="I292" s="181">
        <v>44510</v>
      </c>
      <c r="J292" s="175" t="s">
        <v>184</v>
      </c>
      <c r="K292" s="127" t="s">
        <v>175</v>
      </c>
      <c r="L292" s="132" t="str">
        <f>IFERROR(_xlfn.IFNA(VLOOKUP($K292,[10]коммент!$B:$C,2,0),""),"")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92" s="175"/>
      <c r="N292" s="184" t="s">
        <v>114</v>
      </c>
      <c r="O292" s="151"/>
      <c r="P292" s="151" t="s">
        <v>310</v>
      </c>
      <c r="Q292" s="179"/>
      <c r="R292" s="179"/>
    </row>
    <row r="293" spans="1:18" s="180" customFormat="1" ht="135" customHeight="1" x14ac:dyDescent="0.25">
      <c r="A293" s="175">
        <v>291</v>
      </c>
      <c r="B293" s="181">
        <v>44707</v>
      </c>
      <c r="C293" s="175" t="s">
        <v>553</v>
      </c>
      <c r="D293" s="182" t="s">
        <v>30</v>
      </c>
      <c r="E293" s="182"/>
      <c r="F293" s="144" t="s">
        <v>573</v>
      </c>
      <c r="G293" s="175" t="s">
        <v>574</v>
      </c>
      <c r="H293" s="175"/>
      <c r="I293" s="181"/>
      <c r="J293" s="175" t="s">
        <v>184</v>
      </c>
      <c r="K293" s="127" t="s">
        <v>6</v>
      </c>
      <c r="L293" s="132" t="s">
        <v>147</v>
      </c>
      <c r="M293" s="175"/>
      <c r="N293" s="184"/>
      <c r="O293" s="151"/>
      <c r="P293" s="151"/>
      <c r="Q293" s="179"/>
      <c r="R293" s="179"/>
    </row>
    <row r="294" spans="1:18" s="180" customFormat="1" ht="135" customHeight="1" x14ac:dyDescent="0.25">
      <c r="A294" s="175">
        <v>292</v>
      </c>
      <c r="B294" s="181">
        <v>44707</v>
      </c>
      <c r="C294" s="127" t="s">
        <v>1178</v>
      </c>
      <c r="D294" s="130" t="s">
        <v>30</v>
      </c>
      <c r="E294" s="130"/>
      <c r="F294" s="144" t="s">
        <v>1196</v>
      </c>
      <c r="G294" s="127" t="s">
        <v>1197</v>
      </c>
      <c r="H294" s="127"/>
      <c r="I294" s="127"/>
      <c r="J294" s="127" t="s">
        <v>180</v>
      </c>
      <c r="K294" s="127" t="s">
        <v>6</v>
      </c>
      <c r="L294" s="132" t="str">
        <f>IFERROR(_xlfn.IFNA(VLOOKUP($K294,[14]коммент!$B:$C,2,0),""),"")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94" s="127"/>
      <c r="N294" s="151"/>
      <c r="O294" s="151"/>
      <c r="P294" s="151"/>
      <c r="Q294" s="143"/>
      <c r="R294" s="143"/>
    </row>
    <row r="295" spans="1:18" s="180" customFormat="1" ht="135" customHeight="1" x14ac:dyDescent="0.25">
      <c r="A295" s="175">
        <v>293</v>
      </c>
      <c r="B295" s="134">
        <v>44707</v>
      </c>
      <c r="C295" s="127" t="s">
        <v>1270</v>
      </c>
      <c r="D295" s="130" t="s">
        <v>30</v>
      </c>
      <c r="E295" s="130"/>
      <c r="F295" s="131" t="s">
        <v>1322</v>
      </c>
      <c r="G295" s="127" t="s">
        <v>1323</v>
      </c>
      <c r="H295" s="127"/>
      <c r="I295" s="134"/>
      <c r="J295" s="127" t="s">
        <v>180</v>
      </c>
      <c r="K295" s="127" t="s">
        <v>6</v>
      </c>
      <c r="L295" s="132" t="str">
        <f>IFERROR(_xlfn.IFNA(VLOOKUP($K295,[16]коммент!$B:$C,2,0),""),"")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95" s="127"/>
      <c r="N295" s="151"/>
      <c r="O295" s="151"/>
      <c r="P295" s="151"/>
      <c r="Q295" s="179"/>
      <c r="R295" s="179"/>
    </row>
    <row r="296" spans="1:18" s="180" customFormat="1" ht="135" customHeight="1" x14ac:dyDescent="0.25">
      <c r="A296" s="175">
        <v>294</v>
      </c>
      <c r="B296" s="181">
        <v>44707</v>
      </c>
      <c r="C296" s="127" t="s">
        <v>897</v>
      </c>
      <c r="D296" s="130" t="s">
        <v>45</v>
      </c>
      <c r="E296" s="130"/>
      <c r="F296" s="133" t="s">
        <v>904</v>
      </c>
      <c r="G296" s="127">
        <v>9039721680</v>
      </c>
      <c r="H296" s="127" t="s">
        <v>905</v>
      </c>
      <c r="I296" s="134">
        <v>44678</v>
      </c>
      <c r="J296" s="127" t="s">
        <v>179</v>
      </c>
      <c r="K296" s="145" t="s">
        <v>111</v>
      </c>
      <c r="L296" s="146" t="s">
        <v>165</v>
      </c>
      <c r="M296" s="127" t="s">
        <v>130</v>
      </c>
      <c r="N296" s="151" t="s">
        <v>183</v>
      </c>
      <c r="O296" s="151" t="s">
        <v>45</v>
      </c>
      <c r="P296" s="151" t="s">
        <v>906</v>
      </c>
      <c r="Q296" s="179"/>
      <c r="R296" s="179"/>
    </row>
    <row r="297" spans="1:18" s="180" customFormat="1" ht="135" customHeight="1" x14ac:dyDescent="0.25">
      <c r="A297" s="175">
        <v>295</v>
      </c>
      <c r="B297" s="181">
        <v>44707</v>
      </c>
      <c r="C297" s="127" t="s">
        <v>1052</v>
      </c>
      <c r="D297" s="130" t="s">
        <v>45</v>
      </c>
      <c r="E297" s="130"/>
      <c r="F297" s="144" t="s">
        <v>1055</v>
      </c>
      <c r="G297" s="127">
        <v>89778210349</v>
      </c>
      <c r="H297" s="127" t="s">
        <v>1056</v>
      </c>
      <c r="I297" s="134">
        <v>44635</v>
      </c>
      <c r="J297" s="127" t="s">
        <v>179</v>
      </c>
      <c r="K297" s="192" t="s">
        <v>175</v>
      </c>
      <c r="L297" s="193" t="str">
        <f>IFERROR(_xlfn.IFNA(VLOOKUP($K297,[64]коммент!$B:$C,2,0),""),"")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97" s="127"/>
      <c r="N297" s="127" t="s">
        <v>183</v>
      </c>
      <c r="O297" s="151" t="s">
        <v>45</v>
      </c>
      <c r="P297" s="151" t="s">
        <v>1057</v>
      </c>
      <c r="Q297" s="179"/>
      <c r="R297" s="179"/>
    </row>
    <row r="298" spans="1:18" s="180" customFormat="1" ht="135" customHeight="1" x14ac:dyDescent="0.25">
      <c r="A298" s="175">
        <v>296</v>
      </c>
      <c r="B298" s="134">
        <v>44707</v>
      </c>
      <c r="C298" s="127" t="s">
        <v>1052</v>
      </c>
      <c r="D298" s="130" t="s">
        <v>45</v>
      </c>
      <c r="E298" s="130"/>
      <c r="F298" s="144" t="s">
        <v>1066</v>
      </c>
      <c r="G298" s="127">
        <v>89773666813</v>
      </c>
      <c r="H298" s="127" t="s">
        <v>1067</v>
      </c>
      <c r="I298" s="134">
        <v>44565</v>
      </c>
      <c r="J298" s="127" t="s">
        <v>179</v>
      </c>
      <c r="K298" s="127" t="s">
        <v>175</v>
      </c>
      <c r="L298" s="132" t="str">
        <f>IFERROR(_xlfn.IFNA(VLOOKUP($K298,[55]коммент!$B:$C,2,0),""),"")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98" s="127"/>
      <c r="N298" s="151" t="s">
        <v>114</v>
      </c>
      <c r="O298" s="151"/>
      <c r="P298" s="151" t="s">
        <v>1068</v>
      </c>
      <c r="Q298" s="179"/>
      <c r="R298" s="179"/>
    </row>
    <row r="299" spans="1:18" s="180" customFormat="1" ht="135" customHeight="1" x14ac:dyDescent="0.25">
      <c r="A299" s="175">
        <v>297</v>
      </c>
      <c r="B299" s="181">
        <v>44707</v>
      </c>
      <c r="C299" s="127" t="s">
        <v>1109</v>
      </c>
      <c r="D299" s="130" t="s">
        <v>45</v>
      </c>
      <c r="E299" s="130"/>
      <c r="F299" s="131" t="s">
        <v>1113</v>
      </c>
      <c r="G299" s="127" t="s">
        <v>1114</v>
      </c>
      <c r="H299" s="127"/>
      <c r="I299" s="134"/>
      <c r="J299" s="127" t="s">
        <v>184</v>
      </c>
      <c r="K299" s="127" t="s">
        <v>85</v>
      </c>
      <c r="L299" s="132" t="str">
        <f>IFERROR(_xlfn.IFNA(VLOOKUP($K299,[65]коммент!$B:$C,2,0),""),"")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99" s="127" t="s">
        <v>130</v>
      </c>
      <c r="N299" s="151"/>
      <c r="O299" s="151"/>
      <c r="P299" s="151"/>
      <c r="Q299" s="179"/>
      <c r="R299" s="179"/>
    </row>
    <row r="300" spans="1:18" s="180" customFormat="1" ht="135" customHeight="1" x14ac:dyDescent="0.25">
      <c r="A300" s="175">
        <v>298</v>
      </c>
      <c r="B300" s="181">
        <v>44707</v>
      </c>
      <c r="C300" s="127" t="s">
        <v>1109</v>
      </c>
      <c r="D300" s="130" t="s">
        <v>45</v>
      </c>
      <c r="E300" s="130"/>
      <c r="F300" s="131" t="s">
        <v>1120</v>
      </c>
      <c r="G300" s="127">
        <v>9262133400</v>
      </c>
      <c r="H300" s="127" t="s">
        <v>1102</v>
      </c>
      <c r="I300" s="134">
        <v>44706</v>
      </c>
      <c r="J300" s="127" t="s">
        <v>179</v>
      </c>
      <c r="K300" s="127" t="s">
        <v>111</v>
      </c>
      <c r="L300" s="132" t="str">
        <f>IFERROR(_xlfn.IFNA(VLOOKUP($K300,[56]коммент!$B:$C,2,0),""),"")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00" s="127" t="s">
        <v>130</v>
      </c>
      <c r="N300" s="151" t="s">
        <v>183</v>
      </c>
      <c r="O300" s="151" t="s">
        <v>45</v>
      </c>
      <c r="P300" s="151" t="s">
        <v>1121</v>
      </c>
      <c r="Q300" s="179"/>
      <c r="R300" s="179"/>
    </row>
    <row r="301" spans="1:18" s="180" customFormat="1" ht="135" customHeight="1" x14ac:dyDescent="0.25">
      <c r="A301" s="175">
        <v>299</v>
      </c>
      <c r="B301" s="134">
        <v>44707</v>
      </c>
      <c r="C301" s="127" t="s">
        <v>1109</v>
      </c>
      <c r="D301" s="130" t="s">
        <v>45</v>
      </c>
      <c r="E301" s="130"/>
      <c r="F301" s="131" t="s">
        <v>1130</v>
      </c>
      <c r="G301" s="127">
        <v>9915854563</v>
      </c>
      <c r="H301" s="127" t="s">
        <v>1131</v>
      </c>
      <c r="I301" s="134">
        <v>44656</v>
      </c>
      <c r="J301" s="127" t="s">
        <v>179</v>
      </c>
      <c r="K301" s="127" t="s">
        <v>175</v>
      </c>
      <c r="L301" s="132" t="str">
        <f>IFERROR(_xlfn.IFNA(VLOOKUP($K301,[57]коммент!$B:$C,2,0),""),"")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01" s="127"/>
      <c r="N301" s="151"/>
      <c r="O301" s="151"/>
      <c r="P301" s="151" t="s">
        <v>1132</v>
      </c>
      <c r="Q301" s="179"/>
      <c r="R301" s="179"/>
    </row>
    <row r="302" spans="1:18" s="180" customFormat="1" ht="135" customHeight="1" x14ac:dyDescent="0.25">
      <c r="A302" s="175">
        <v>300</v>
      </c>
      <c r="B302" s="181">
        <v>44707</v>
      </c>
      <c r="C302" s="127" t="s">
        <v>1109</v>
      </c>
      <c r="D302" s="130" t="s">
        <v>45</v>
      </c>
      <c r="E302" s="130"/>
      <c r="F302" s="131" t="s">
        <v>1133</v>
      </c>
      <c r="G302" s="127">
        <v>9165997756</v>
      </c>
      <c r="H302" s="127"/>
      <c r="I302" s="134"/>
      <c r="J302" s="127" t="s">
        <v>179</v>
      </c>
      <c r="K302" s="127" t="s">
        <v>6</v>
      </c>
      <c r="L302" s="132" t="str">
        <f>IFERROR(_xlfn.IFNA(VLOOKUP($K302,[56]коммент!$B:$C,2,0),""),"")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02" s="127"/>
      <c r="N302" s="151"/>
      <c r="O302" s="151"/>
      <c r="P302" s="151"/>
      <c r="Q302" s="179"/>
      <c r="R302" s="179"/>
    </row>
    <row r="303" spans="1:18" s="180" customFormat="1" ht="135" customHeight="1" x14ac:dyDescent="0.25">
      <c r="A303" s="175">
        <v>301</v>
      </c>
      <c r="B303" s="181">
        <v>44707</v>
      </c>
      <c r="C303" s="127" t="s">
        <v>1431</v>
      </c>
      <c r="D303" s="130" t="s">
        <v>45</v>
      </c>
      <c r="E303" s="130"/>
      <c r="F303" s="144" t="s">
        <v>1436</v>
      </c>
      <c r="G303" s="127">
        <v>9035684958</v>
      </c>
      <c r="H303" s="127"/>
      <c r="I303" s="127"/>
      <c r="J303" s="127" t="s">
        <v>179</v>
      </c>
      <c r="K303" s="127" t="s">
        <v>6</v>
      </c>
      <c r="L303" s="132" t="str">
        <f>IFERROR(_xlfn.IFNA(VLOOKUP($K303,[62]коммент!$B:$C,2,0),""),"")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03" s="127"/>
      <c r="N303" s="127"/>
      <c r="O303" s="127"/>
      <c r="P303" s="127"/>
      <c r="Q303" s="143"/>
      <c r="R303" s="143"/>
    </row>
    <row r="304" spans="1:18" s="180" customFormat="1" ht="135" customHeight="1" x14ac:dyDescent="0.25">
      <c r="A304" s="175">
        <v>302</v>
      </c>
      <c r="B304" s="134">
        <v>44707</v>
      </c>
      <c r="C304" s="175" t="s">
        <v>516</v>
      </c>
      <c r="D304" s="182" t="s">
        <v>81</v>
      </c>
      <c r="E304" s="182"/>
      <c r="F304" s="144" t="s">
        <v>545</v>
      </c>
      <c r="G304" s="175" t="s">
        <v>546</v>
      </c>
      <c r="H304" s="175" t="s">
        <v>547</v>
      </c>
      <c r="I304" s="181">
        <v>44706</v>
      </c>
      <c r="J304" s="175" t="s">
        <v>180</v>
      </c>
      <c r="K304" s="127" t="s">
        <v>113</v>
      </c>
      <c r="L304" s="132" t="str">
        <f>IFERROR(_xlfn.IFNA(VLOOKUP($K304,[21]коммент!$B:$C,2,0),""),"")</f>
        <v>Формат уведомления. С целью проведения внутреннего контроля качества.</v>
      </c>
      <c r="M304" s="175"/>
      <c r="N304" s="184"/>
      <c r="O304" s="151"/>
      <c r="P304" s="151" t="s">
        <v>548</v>
      </c>
      <c r="Q304" s="179"/>
      <c r="R304" s="179"/>
    </row>
    <row r="305" spans="1:18" s="180" customFormat="1" ht="135" customHeight="1" x14ac:dyDescent="0.25">
      <c r="A305" s="175">
        <v>303</v>
      </c>
      <c r="B305" s="181">
        <v>44707</v>
      </c>
      <c r="C305" s="175" t="s">
        <v>593</v>
      </c>
      <c r="D305" s="182" t="s">
        <v>81</v>
      </c>
      <c r="E305" s="182"/>
      <c r="F305" s="144" t="s">
        <v>599</v>
      </c>
      <c r="G305" s="175">
        <v>9859244707</v>
      </c>
      <c r="H305" s="175" t="s">
        <v>600</v>
      </c>
      <c r="I305" s="181">
        <v>44706</v>
      </c>
      <c r="J305" s="175" t="s">
        <v>134</v>
      </c>
      <c r="K305" s="127" t="s">
        <v>113</v>
      </c>
      <c r="L305" s="132" t="s">
        <v>143</v>
      </c>
      <c r="M305" s="175"/>
      <c r="N305" s="184"/>
      <c r="O305" s="151"/>
      <c r="P305" s="151" t="s">
        <v>601</v>
      </c>
      <c r="Q305" s="179"/>
      <c r="R305" s="179"/>
    </row>
    <row r="306" spans="1:18" s="180" customFormat="1" ht="135" customHeight="1" x14ac:dyDescent="0.25">
      <c r="A306" s="175">
        <v>304</v>
      </c>
      <c r="B306" s="181">
        <v>44707</v>
      </c>
      <c r="C306" s="175" t="s">
        <v>734</v>
      </c>
      <c r="D306" s="182" t="s">
        <v>81</v>
      </c>
      <c r="E306" s="182"/>
      <c r="F306" s="183" t="s">
        <v>746</v>
      </c>
      <c r="G306" s="127" t="s">
        <v>747</v>
      </c>
      <c r="H306" s="175"/>
      <c r="I306" s="175"/>
      <c r="J306" s="175" t="s">
        <v>180</v>
      </c>
      <c r="K306" s="127" t="s">
        <v>85</v>
      </c>
      <c r="L306" s="132" t="str">
        <f>IFERROR(_xlfn.IFNA(VLOOKUP($K306,[44]коммент!$B:$C,2,0),""),"")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06" s="175" t="s">
        <v>129</v>
      </c>
      <c r="N306" s="184"/>
      <c r="O306" s="151"/>
      <c r="P306" s="151"/>
      <c r="Q306" s="179"/>
      <c r="R306" s="179"/>
    </row>
    <row r="307" spans="1:18" s="180" customFormat="1" ht="135" customHeight="1" x14ac:dyDescent="0.25">
      <c r="A307" s="175">
        <v>305</v>
      </c>
      <c r="B307" s="134">
        <v>44707</v>
      </c>
      <c r="C307" s="175" t="s">
        <v>734</v>
      </c>
      <c r="D307" s="182" t="s">
        <v>81</v>
      </c>
      <c r="E307" s="182"/>
      <c r="F307" s="183" t="s">
        <v>765</v>
      </c>
      <c r="G307" s="175" t="s">
        <v>766</v>
      </c>
      <c r="H307" s="175"/>
      <c r="I307" s="175"/>
      <c r="J307" s="175" t="s">
        <v>180</v>
      </c>
      <c r="K307" s="127" t="s">
        <v>6</v>
      </c>
      <c r="L307" s="132" t="str">
        <f>IFERROR(_xlfn.IFNA(VLOOKUP($K307,[44]коммент!$B:$C,2,0),""),"")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07" s="175"/>
      <c r="N307" s="175"/>
      <c r="O307" s="127"/>
      <c r="P307" s="127"/>
      <c r="Q307" s="179"/>
      <c r="R307" s="179"/>
    </row>
    <row r="308" spans="1:18" s="180" customFormat="1" ht="135" customHeight="1" x14ac:dyDescent="0.25">
      <c r="A308" s="175">
        <v>306</v>
      </c>
      <c r="B308" s="181">
        <v>44707</v>
      </c>
      <c r="C308" s="175" t="s">
        <v>734</v>
      </c>
      <c r="D308" s="182" t="s">
        <v>81</v>
      </c>
      <c r="E308" s="182"/>
      <c r="F308" s="183" t="s">
        <v>767</v>
      </c>
      <c r="G308" s="175" t="s">
        <v>768</v>
      </c>
      <c r="H308" s="175"/>
      <c r="I308" s="175"/>
      <c r="J308" s="175" t="s">
        <v>180</v>
      </c>
      <c r="K308" s="127" t="s">
        <v>85</v>
      </c>
      <c r="L308" s="132" t="str">
        <f>IFERROR(_xlfn.IFNA(VLOOKUP($K308,[44]коммент!$B:$C,2,0),""),"")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08" s="175" t="s">
        <v>129</v>
      </c>
      <c r="N308" s="184"/>
      <c r="O308" s="151"/>
      <c r="P308" s="151"/>
      <c r="Q308" s="179"/>
      <c r="R308" s="179"/>
    </row>
    <row r="309" spans="1:18" s="180" customFormat="1" ht="135" customHeight="1" x14ac:dyDescent="0.25">
      <c r="A309" s="175">
        <v>307</v>
      </c>
      <c r="B309" s="181">
        <v>44707</v>
      </c>
      <c r="C309" s="127" t="s">
        <v>777</v>
      </c>
      <c r="D309" s="135" t="s">
        <v>81</v>
      </c>
      <c r="E309" s="135"/>
      <c r="F309" s="157" t="s">
        <v>778</v>
      </c>
      <c r="G309" s="137">
        <v>9168024142</v>
      </c>
      <c r="H309" s="137"/>
      <c r="I309" s="158"/>
      <c r="J309" s="159" t="s">
        <v>180</v>
      </c>
      <c r="K309" s="153" t="s">
        <v>85</v>
      </c>
      <c r="L309" s="185" t="str">
        <f>IFERROR(_xlfn.IFNA(VLOOKUP($K309,[45]коммент!$B:$C,2,0),""),"")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09" s="127" t="s">
        <v>129</v>
      </c>
      <c r="N309" s="137"/>
      <c r="O309" s="137"/>
      <c r="P309" s="137" t="s">
        <v>779</v>
      </c>
      <c r="Q309" s="179"/>
      <c r="R309" s="179"/>
    </row>
    <row r="310" spans="1:18" s="180" customFormat="1" ht="135" customHeight="1" x14ac:dyDescent="0.25">
      <c r="A310" s="175">
        <v>308</v>
      </c>
      <c r="B310" s="134">
        <v>44707</v>
      </c>
      <c r="C310" s="127" t="s">
        <v>1135</v>
      </c>
      <c r="D310" s="130" t="s">
        <v>81</v>
      </c>
      <c r="E310" s="130"/>
      <c r="F310" s="144" t="s">
        <v>1138</v>
      </c>
      <c r="G310" s="127">
        <v>9653603284</v>
      </c>
      <c r="H310" s="127"/>
      <c r="I310" s="127"/>
      <c r="J310" s="127" t="s">
        <v>179</v>
      </c>
      <c r="K310" s="127" t="s">
        <v>6</v>
      </c>
      <c r="L310" s="132" t="str">
        <f>IFERROR(_xlfn.IFNA(VLOOKUP($K310,[51]коммент!$B:$C,2,0),""),"")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10" s="127"/>
      <c r="N310" s="151"/>
      <c r="O310" s="151"/>
      <c r="P310" s="151"/>
      <c r="Q310" s="179"/>
      <c r="R310" s="179"/>
    </row>
    <row r="311" spans="1:18" s="180" customFormat="1" ht="135" customHeight="1" x14ac:dyDescent="0.25">
      <c r="A311" s="175">
        <v>309</v>
      </c>
      <c r="B311" s="181">
        <v>44707</v>
      </c>
      <c r="C311" s="175" t="s">
        <v>608</v>
      </c>
      <c r="D311" s="182" t="s">
        <v>80</v>
      </c>
      <c r="E311" s="182"/>
      <c r="F311" s="144" t="s">
        <v>614</v>
      </c>
      <c r="G311" s="175" t="s">
        <v>615</v>
      </c>
      <c r="H311" s="175" t="s">
        <v>612</v>
      </c>
      <c r="I311" s="181">
        <v>44705</v>
      </c>
      <c r="J311" s="175" t="s">
        <v>180</v>
      </c>
      <c r="K311" s="127" t="s">
        <v>125</v>
      </c>
      <c r="L311" s="132" t="s">
        <v>162</v>
      </c>
      <c r="M311" s="175" t="s">
        <v>189</v>
      </c>
      <c r="N311" s="184"/>
      <c r="O311" s="151"/>
      <c r="P311" s="151"/>
      <c r="Q311" s="179"/>
      <c r="R311" s="179"/>
    </row>
    <row r="312" spans="1:18" s="180" customFormat="1" ht="135" customHeight="1" x14ac:dyDescent="0.25">
      <c r="A312" s="175">
        <v>310</v>
      </c>
      <c r="B312" s="181">
        <v>44707</v>
      </c>
      <c r="C312" s="127" t="s">
        <v>816</v>
      </c>
      <c r="D312" s="130" t="s">
        <v>80</v>
      </c>
      <c r="E312" s="130"/>
      <c r="F312" s="191" t="s">
        <v>838</v>
      </c>
      <c r="G312" s="175" t="s">
        <v>839</v>
      </c>
      <c r="H312" s="175"/>
      <c r="I312" s="175"/>
      <c r="J312" s="175" t="s">
        <v>180</v>
      </c>
      <c r="K312" s="127" t="s">
        <v>6</v>
      </c>
      <c r="L312" s="132" t="str">
        <f>IFERROR(_xlfn.IFNA(VLOOKUP($K312,[47]коммент!$B:$C,2,0),""),"")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12" s="175"/>
      <c r="N312" s="184"/>
      <c r="O312" s="151"/>
      <c r="P312" s="151"/>
      <c r="Q312" s="179"/>
      <c r="R312" s="179"/>
    </row>
    <row r="313" spans="1:18" s="180" customFormat="1" ht="135" customHeight="1" x14ac:dyDescent="0.25">
      <c r="A313" s="175">
        <v>311</v>
      </c>
      <c r="B313" s="134">
        <v>44707</v>
      </c>
      <c r="C313" s="175" t="s">
        <v>516</v>
      </c>
      <c r="D313" s="182" t="s">
        <v>79</v>
      </c>
      <c r="E313" s="182"/>
      <c r="F313" s="144" t="s">
        <v>536</v>
      </c>
      <c r="G313" s="175" t="s">
        <v>537</v>
      </c>
      <c r="H313" s="175" t="s">
        <v>262</v>
      </c>
      <c r="I313" s="181">
        <v>44698</v>
      </c>
      <c r="J313" s="175" t="s">
        <v>179</v>
      </c>
      <c r="K313" s="127" t="s">
        <v>111</v>
      </c>
      <c r="L313" s="132" t="str">
        <f>IFERROR(_xlfn.IFNA(VLOOKUP($K313,[21]коммент!$B:$C,2,0),""),"")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13" s="175" t="s">
        <v>130</v>
      </c>
      <c r="N313" s="184" t="s">
        <v>114</v>
      </c>
      <c r="O313" s="151"/>
      <c r="P313" s="127" t="s">
        <v>538</v>
      </c>
      <c r="Q313" s="179"/>
      <c r="R313" s="179"/>
    </row>
    <row r="314" spans="1:18" s="180" customFormat="1" ht="135" customHeight="1" x14ac:dyDescent="0.25">
      <c r="A314" s="175">
        <v>312</v>
      </c>
      <c r="B314" s="181">
        <v>44707</v>
      </c>
      <c r="C314" s="176" t="s">
        <v>208</v>
      </c>
      <c r="D314" s="163" t="s">
        <v>78</v>
      </c>
      <c r="E314" s="163"/>
      <c r="F314" s="177" t="s">
        <v>214</v>
      </c>
      <c r="G314" s="176">
        <v>9263695000</v>
      </c>
      <c r="H314" s="176"/>
      <c r="I314" s="176"/>
      <c r="J314" s="176" t="s">
        <v>179</v>
      </c>
      <c r="K314" s="176" t="s">
        <v>6</v>
      </c>
      <c r="L314" s="132" t="str">
        <f>IFERROR(_xlfn.IFNA(VLOOKUP($K314,коммент!$B:$C,2,0),""),"")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14" s="176"/>
      <c r="N314" s="178"/>
      <c r="O314" s="178"/>
      <c r="P314" s="178"/>
      <c r="Q314" s="179"/>
      <c r="R314" s="179"/>
    </row>
    <row r="315" spans="1:18" s="180" customFormat="1" ht="135" customHeight="1" x14ac:dyDescent="0.25">
      <c r="A315" s="175">
        <v>313</v>
      </c>
      <c r="B315" s="181">
        <v>44707</v>
      </c>
      <c r="C315" s="175" t="s">
        <v>239</v>
      </c>
      <c r="D315" s="182" t="s">
        <v>78</v>
      </c>
      <c r="E315" s="182"/>
      <c r="F315" s="183" t="s">
        <v>271</v>
      </c>
      <c r="G315" s="175">
        <v>9166795539</v>
      </c>
      <c r="H315" s="175" t="s">
        <v>272</v>
      </c>
      <c r="I315" s="181">
        <v>44582</v>
      </c>
      <c r="J315" s="175" t="s">
        <v>184</v>
      </c>
      <c r="K315" s="127" t="s">
        <v>175</v>
      </c>
      <c r="L315" s="132" t="s">
        <v>176</v>
      </c>
      <c r="M315" s="175"/>
      <c r="N315" s="184"/>
      <c r="O315" s="151"/>
      <c r="P315" s="151" t="s">
        <v>273</v>
      </c>
      <c r="Q315" s="179"/>
      <c r="R315" s="179"/>
    </row>
    <row r="316" spans="1:18" s="180" customFormat="1" ht="135" customHeight="1" x14ac:dyDescent="0.25">
      <c r="A316" s="175">
        <v>314</v>
      </c>
      <c r="B316" s="134">
        <v>44707</v>
      </c>
      <c r="C316" s="175" t="s">
        <v>516</v>
      </c>
      <c r="D316" s="182" t="s">
        <v>78</v>
      </c>
      <c r="E316" s="182"/>
      <c r="F316" s="144" t="s">
        <v>551</v>
      </c>
      <c r="G316" s="175" t="s">
        <v>552</v>
      </c>
      <c r="H316" s="175"/>
      <c r="I316" s="181"/>
      <c r="J316" s="175" t="s">
        <v>179</v>
      </c>
      <c r="K316" s="127" t="s">
        <v>6</v>
      </c>
      <c r="L316" s="132" t="str">
        <f>IFERROR(_xlfn.IFNA(VLOOKUP($K316,[21]коммент!$B:$C,2,0),""),"")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16" s="175"/>
      <c r="N316" s="184"/>
      <c r="O316" s="151"/>
      <c r="P316" s="151"/>
      <c r="Q316" s="179"/>
      <c r="R316" s="179"/>
    </row>
    <row r="317" spans="1:18" s="180" customFormat="1" ht="135" customHeight="1" x14ac:dyDescent="0.25">
      <c r="A317" s="175">
        <v>315</v>
      </c>
      <c r="B317" s="181">
        <v>44707</v>
      </c>
      <c r="C317" s="175" t="s">
        <v>593</v>
      </c>
      <c r="D317" s="182" t="s">
        <v>78</v>
      </c>
      <c r="E317" s="182"/>
      <c r="F317" s="144" t="s">
        <v>603</v>
      </c>
      <c r="G317" s="175">
        <v>9037215239</v>
      </c>
      <c r="H317" s="175"/>
      <c r="I317" s="181"/>
      <c r="J317" s="175" t="s">
        <v>179</v>
      </c>
      <c r="K317" s="127" t="s">
        <v>85</v>
      </c>
      <c r="L317" s="132" t="s">
        <v>148</v>
      </c>
      <c r="M317" s="175" t="s">
        <v>129</v>
      </c>
      <c r="N317" s="184"/>
      <c r="O317" s="151"/>
      <c r="P317" s="151" t="s">
        <v>604</v>
      </c>
      <c r="Q317" s="179"/>
      <c r="R317" s="179"/>
    </row>
    <row r="318" spans="1:18" s="180" customFormat="1" ht="135" customHeight="1" x14ac:dyDescent="0.25">
      <c r="A318" s="175">
        <v>316</v>
      </c>
      <c r="B318" s="181">
        <v>44707</v>
      </c>
      <c r="C318" s="175" t="s">
        <v>608</v>
      </c>
      <c r="D318" s="182" t="s">
        <v>78</v>
      </c>
      <c r="E318" s="182"/>
      <c r="F318" s="144" t="s">
        <v>616</v>
      </c>
      <c r="G318" s="175" t="s">
        <v>617</v>
      </c>
      <c r="H318" s="175"/>
      <c r="I318" s="181"/>
      <c r="J318" s="175" t="s">
        <v>134</v>
      </c>
      <c r="K318" s="127" t="s">
        <v>121</v>
      </c>
      <c r="L318" s="132" t="s">
        <v>146</v>
      </c>
      <c r="M318" s="175"/>
      <c r="N318" s="184"/>
      <c r="O318" s="151"/>
      <c r="P318" s="151" t="s">
        <v>618</v>
      </c>
      <c r="Q318" s="179"/>
      <c r="R318" s="179"/>
    </row>
    <row r="319" spans="1:18" s="180" customFormat="1" ht="135" customHeight="1" x14ac:dyDescent="0.25">
      <c r="A319" s="175">
        <v>317</v>
      </c>
      <c r="B319" s="134">
        <v>44707</v>
      </c>
      <c r="C319" s="175" t="s">
        <v>608</v>
      </c>
      <c r="D319" s="182" t="s">
        <v>78</v>
      </c>
      <c r="E319" s="182"/>
      <c r="F319" s="144" t="s">
        <v>620</v>
      </c>
      <c r="G319" s="175">
        <v>9164711742</v>
      </c>
      <c r="H319" s="175"/>
      <c r="I319" s="181"/>
      <c r="J319" s="175" t="s">
        <v>134</v>
      </c>
      <c r="K319" s="127" t="s">
        <v>6</v>
      </c>
      <c r="L319" s="132" t="s">
        <v>147</v>
      </c>
      <c r="M319" s="175"/>
      <c r="N319" s="184"/>
      <c r="O319" s="151"/>
      <c r="P319" s="151"/>
      <c r="Q319" s="179"/>
      <c r="R319" s="179"/>
    </row>
    <row r="320" spans="1:18" s="180" customFormat="1" ht="135" customHeight="1" x14ac:dyDescent="0.25">
      <c r="A320" s="175">
        <v>318</v>
      </c>
      <c r="B320" s="181">
        <v>44707</v>
      </c>
      <c r="C320" s="127" t="s">
        <v>816</v>
      </c>
      <c r="D320" s="130" t="s">
        <v>78</v>
      </c>
      <c r="E320" s="130"/>
      <c r="F320" s="191" t="s">
        <v>817</v>
      </c>
      <c r="G320" s="175" t="s">
        <v>818</v>
      </c>
      <c r="H320" s="175"/>
      <c r="I320" s="175"/>
      <c r="J320" s="175" t="s">
        <v>179</v>
      </c>
      <c r="K320" s="127" t="s">
        <v>85</v>
      </c>
      <c r="L320" s="132" t="str">
        <f>IFERROR(_xlfn.IFNA(VLOOKUP($K320,[47]коммент!$B:$C,2,0),""),"")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20" s="175" t="s">
        <v>129</v>
      </c>
      <c r="N320" s="184"/>
      <c r="O320" s="151"/>
      <c r="P320" s="127"/>
      <c r="Q320" s="179"/>
      <c r="R320" s="179"/>
    </row>
    <row r="321" spans="1:18" s="180" customFormat="1" ht="135" customHeight="1" x14ac:dyDescent="0.25">
      <c r="A321" s="175">
        <v>319</v>
      </c>
      <c r="B321" s="181">
        <v>44707</v>
      </c>
      <c r="C321" s="127" t="s">
        <v>816</v>
      </c>
      <c r="D321" s="130" t="s">
        <v>78</v>
      </c>
      <c r="E321" s="160"/>
      <c r="F321" s="191" t="s">
        <v>835</v>
      </c>
      <c r="G321" s="175" t="s">
        <v>836</v>
      </c>
      <c r="H321" s="175" t="s">
        <v>762</v>
      </c>
      <c r="I321" s="181">
        <v>44706</v>
      </c>
      <c r="J321" s="175" t="s">
        <v>180</v>
      </c>
      <c r="K321" s="127" t="s">
        <v>111</v>
      </c>
      <c r="L321" s="132" t="str">
        <f>IFERROR(_xlfn.IFNA(VLOOKUP($K321,[47]коммент!$B:$C,2,0),""),"")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21" s="175" t="s">
        <v>130</v>
      </c>
      <c r="N321" s="184" t="s">
        <v>114</v>
      </c>
      <c r="O321" s="151"/>
      <c r="P321" s="151" t="s">
        <v>837</v>
      </c>
      <c r="Q321" s="179"/>
      <c r="R321" s="179"/>
    </row>
    <row r="322" spans="1:18" s="180" customFormat="1" ht="135" customHeight="1" x14ac:dyDescent="0.25">
      <c r="A322" s="175">
        <v>320</v>
      </c>
      <c r="B322" s="134">
        <v>44707</v>
      </c>
      <c r="C322" s="127" t="s">
        <v>1135</v>
      </c>
      <c r="D322" s="130" t="s">
        <v>78</v>
      </c>
      <c r="E322" s="130"/>
      <c r="F322" s="144" t="s">
        <v>1147</v>
      </c>
      <c r="G322" s="127">
        <v>9852746436</v>
      </c>
      <c r="H322" s="127"/>
      <c r="I322" s="127"/>
      <c r="J322" s="127" t="s">
        <v>179</v>
      </c>
      <c r="K322" s="127" t="s">
        <v>6</v>
      </c>
      <c r="L322" s="132" t="str">
        <f>IFERROR(_xlfn.IFNA(VLOOKUP($K322,[51]коммент!$B:$C,2,0),""),"")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2" s="127"/>
      <c r="N322" s="151"/>
      <c r="O322" s="151"/>
      <c r="P322" s="151"/>
      <c r="Q322" s="179"/>
      <c r="R322" s="179"/>
    </row>
    <row r="323" spans="1:18" s="180" customFormat="1" ht="135" customHeight="1" x14ac:dyDescent="0.25">
      <c r="A323" s="175">
        <v>321</v>
      </c>
      <c r="B323" s="181">
        <v>44707</v>
      </c>
      <c r="C323" s="127" t="s">
        <v>1353</v>
      </c>
      <c r="D323" s="130" t="s">
        <v>78</v>
      </c>
      <c r="E323" s="130"/>
      <c r="F323" s="144" t="s">
        <v>1354</v>
      </c>
      <c r="G323" s="127" t="s">
        <v>1355</v>
      </c>
      <c r="H323" s="127"/>
      <c r="I323" s="134"/>
      <c r="J323" s="127" t="s">
        <v>180</v>
      </c>
      <c r="K323" s="127" t="s">
        <v>6</v>
      </c>
      <c r="L323" s="132" t="str">
        <f>IFERROR(_xlfn.IFNA(VLOOKUP($K323,[34]коммент!$B:$C,2,0),""),"")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3" s="127"/>
      <c r="N323" s="151"/>
      <c r="O323" s="151"/>
      <c r="P323" s="151" t="s">
        <v>1356</v>
      </c>
      <c r="Q323" s="143"/>
      <c r="R323" s="143"/>
    </row>
    <row r="324" spans="1:18" s="180" customFormat="1" ht="135" customHeight="1" x14ac:dyDescent="0.25">
      <c r="A324" s="175">
        <v>322</v>
      </c>
      <c r="B324" s="181">
        <v>44707</v>
      </c>
      <c r="C324" s="175" t="s">
        <v>215</v>
      </c>
      <c r="D324" s="182" t="s">
        <v>91</v>
      </c>
      <c r="E324" s="182"/>
      <c r="F324" s="183" t="s">
        <v>219</v>
      </c>
      <c r="G324" s="175">
        <v>89104029799</v>
      </c>
      <c r="H324" s="175" t="s">
        <v>220</v>
      </c>
      <c r="I324" s="181">
        <v>44518</v>
      </c>
      <c r="J324" s="175" t="s">
        <v>184</v>
      </c>
      <c r="K324" s="127" t="s">
        <v>175</v>
      </c>
      <c r="L324" s="132" t="str">
        <f>IFERROR(_xlfn.IFNA(VLOOKUP($K324,[1]коммент!$B:$C,2,0),""),"")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24" s="175"/>
      <c r="N324" s="184"/>
      <c r="O324" s="151"/>
      <c r="P324" s="151" t="s">
        <v>221</v>
      </c>
      <c r="Q324" s="179"/>
      <c r="R324" s="179"/>
    </row>
    <row r="325" spans="1:18" s="180" customFormat="1" ht="135" customHeight="1" x14ac:dyDescent="0.25">
      <c r="A325" s="175">
        <v>323</v>
      </c>
      <c r="B325" s="134">
        <v>44707</v>
      </c>
      <c r="C325" s="175" t="s">
        <v>215</v>
      </c>
      <c r="D325" s="182" t="s">
        <v>91</v>
      </c>
      <c r="E325" s="182"/>
      <c r="F325" s="183" t="s">
        <v>223</v>
      </c>
      <c r="G325" s="127" t="s">
        <v>224</v>
      </c>
      <c r="H325" s="175"/>
      <c r="I325" s="175"/>
      <c r="J325" s="175" t="s">
        <v>184</v>
      </c>
      <c r="K325" s="127" t="s">
        <v>6</v>
      </c>
      <c r="L325" s="132" t="str">
        <f>IFERROR(_xlfn.IFNA(VLOOKUP($K325,[1]коммент!$B:$C,2,0),""),"")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5" s="175"/>
      <c r="N325" s="184"/>
      <c r="O325" s="151"/>
      <c r="P325" s="151"/>
      <c r="Q325" s="179"/>
      <c r="R325" s="179"/>
    </row>
    <row r="326" spans="1:18" s="180" customFormat="1" ht="135" customHeight="1" x14ac:dyDescent="0.25">
      <c r="A326" s="175">
        <v>324</v>
      </c>
      <c r="B326" s="181">
        <v>44707</v>
      </c>
      <c r="C326" s="127" t="s">
        <v>284</v>
      </c>
      <c r="D326" s="130" t="s">
        <v>91</v>
      </c>
      <c r="E326" s="130"/>
      <c r="F326" s="131" t="s">
        <v>295</v>
      </c>
      <c r="G326" s="127">
        <v>89677602411</v>
      </c>
      <c r="H326" s="127" t="s">
        <v>296</v>
      </c>
      <c r="I326" s="134">
        <v>44501</v>
      </c>
      <c r="J326" s="127" t="s">
        <v>184</v>
      </c>
      <c r="K326" s="127" t="s">
        <v>175</v>
      </c>
      <c r="L326" s="132" t="str">
        <f>IFERROR(_xlfn.IFNA(VLOOKUP($K326,[66]коммент!$B:$C,2,0),""),"")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26" s="127"/>
      <c r="N326" s="151" t="s">
        <v>114</v>
      </c>
      <c r="O326" s="151"/>
      <c r="P326" s="151" t="s">
        <v>297</v>
      </c>
      <c r="Q326" s="179"/>
      <c r="R326" s="179"/>
    </row>
    <row r="327" spans="1:18" s="180" customFormat="1" ht="135" customHeight="1" x14ac:dyDescent="0.25">
      <c r="A327" s="175">
        <v>325</v>
      </c>
      <c r="B327" s="181">
        <v>44707</v>
      </c>
      <c r="C327" s="127" t="s">
        <v>1324</v>
      </c>
      <c r="D327" s="130" t="s">
        <v>91</v>
      </c>
      <c r="E327" s="130"/>
      <c r="F327" s="131" t="s">
        <v>1328</v>
      </c>
      <c r="G327" s="127">
        <v>89256463024</v>
      </c>
      <c r="H327" s="127"/>
      <c r="I327" s="134"/>
      <c r="J327" s="175" t="s">
        <v>180</v>
      </c>
      <c r="K327" s="127" t="s">
        <v>149</v>
      </c>
      <c r="L327" s="132" t="s">
        <v>144</v>
      </c>
      <c r="M327" s="175"/>
      <c r="N327" s="184"/>
      <c r="O327" s="151"/>
      <c r="P327" s="151"/>
      <c r="Q327" s="179"/>
      <c r="R327" s="179"/>
    </row>
    <row r="328" spans="1:18" s="180" customFormat="1" ht="135" customHeight="1" x14ac:dyDescent="0.25">
      <c r="A328" s="175">
        <v>326</v>
      </c>
      <c r="B328" s="134">
        <v>44707</v>
      </c>
      <c r="C328" s="127" t="s">
        <v>1342</v>
      </c>
      <c r="D328" s="130" t="s">
        <v>91</v>
      </c>
      <c r="E328" s="130"/>
      <c r="F328" s="131" t="s">
        <v>1349</v>
      </c>
      <c r="G328" s="127" t="s">
        <v>1350</v>
      </c>
      <c r="H328" s="127"/>
      <c r="I328" s="134"/>
      <c r="J328" s="175" t="s">
        <v>179</v>
      </c>
      <c r="K328" s="127" t="s">
        <v>6</v>
      </c>
      <c r="L328" s="132" t="s">
        <v>147</v>
      </c>
      <c r="M328" s="175"/>
      <c r="N328" s="184"/>
      <c r="O328" s="151"/>
      <c r="P328" s="151"/>
      <c r="Q328" s="179"/>
      <c r="R328" s="179"/>
    </row>
    <row r="329" spans="1:18" s="180" customFormat="1" ht="135" customHeight="1" x14ac:dyDescent="0.25">
      <c r="A329" s="175">
        <v>327</v>
      </c>
      <c r="B329" s="181">
        <v>44707</v>
      </c>
      <c r="C329" s="175" t="s">
        <v>516</v>
      </c>
      <c r="D329" s="182" t="s">
        <v>77</v>
      </c>
      <c r="E329" s="182"/>
      <c r="F329" s="144" t="s">
        <v>520</v>
      </c>
      <c r="G329" s="175" t="s">
        <v>521</v>
      </c>
      <c r="H329" s="175" t="s">
        <v>522</v>
      </c>
      <c r="I329" s="181">
        <v>44701</v>
      </c>
      <c r="J329" s="175" t="s">
        <v>180</v>
      </c>
      <c r="K329" s="145" t="s">
        <v>85</v>
      </c>
      <c r="L329" s="146" t="s">
        <v>148</v>
      </c>
      <c r="M329" s="175" t="s">
        <v>130</v>
      </c>
      <c r="N329" s="184"/>
      <c r="O329" s="151"/>
      <c r="P329" s="151" t="s">
        <v>523</v>
      </c>
      <c r="Q329" s="179"/>
      <c r="R329" s="179"/>
    </row>
    <row r="330" spans="1:18" s="180" customFormat="1" ht="135" customHeight="1" x14ac:dyDescent="0.25">
      <c r="A330" s="175">
        <v>328</v>
      </c>
      <c r="B330" s="181">
        <v>44707</v>
      </c>
      <c r="C330" s="127" t="s">
        <v>364</v>
      </c>
      <c r="D330" s="130" t="s">
        <v>89</v>
      </c>
      <c r="E330" s="130"/>
      <c r="F330" s="144" t="s">
        <v>369</v>
      </c>
      <c r="G330" s="127" t="s">
        <v>370</v>
      </c>
      <c r="H330" s="127"/>
      <c r="I330" s="127"/>
      <c r="J330" s="127" t="s">
        <v>179</v>
      </c>
      <c r="K330" s="127" t="s">
        <v>85</v>
      </c>
      <c r="L330" s="132" t="str">
        <f>IFERROR(_xlfn.IFNA(VLOOKUP($K330,[3]коммент!$B:$C,2,0),""),"")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30" s="175" t="s">
        <v>129</v>
      </c>
      <c r="N330" s="184"/>
      <c r="O330" s="151"/>
      <c r="P330" s="151"/>
      <c r="Q330" s="179"/>
      <c r="R330" s="179"/>
    </row>
    <row r="331" spans="1:18" s="180" customFormat="1" ht="135" customHeight="1" x14ac:dyDescent="0.25">
      <c r="A331" s="175">
        <v>329</v>
      </c>
      <c r="B331" s="134">
        <v>44707</v>
      </c>
      <c r="C331" s="127" t="s">
        <v>374</v>
      </c>
      <c r="D331" s="130" t="s">
        <v>89</v>
      </c>
      <c r="E331" s="130"/>
      <c r="F331" s="144" t="s">
        <v>375</v>
      </c>
      <c r="G331" s="127" t="s">
        <v>376</v>
      </c>
      <c r="H331" s="127" t="s">
        <v>377</v>
      </c>
      <c r="I331" s="134">
        <v>44420</v>
      </c>
      <c r="J331" s="127" t="s">
        <v>179</v>
      </c>
      <c r="K331" s="127" t="s">
        <v>6</v>
      </c>
      <c r="L331" s="132" t="str">
        <f>IFERROR(_xlfn.IFNA(VLOOKUP($K331,[4]коммент!$B:$C,2,0),""),"")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1" s="127"/>
      <c r="N331" s="127"/>
      <c r="O331" s="127"/>
      <c r="P331" s="127"/>
      <c r="Q331" s="179"/>
      <c r="R331" s="179"/>
    </row>
    <row r="332" spans="1:18" s="180" customFormat="1" ht="135" customHeight="1" x14ac:dyDescent="0.25">
      <c r="A332" s="175">
        <v>330</v>
      </c>
      <c r="B332" s="181">
        <v>44707</v>
      </c>
      <c r="C332" s="175" t="s">
        <v>726</v>
      </c>
      <c r="D332" s="182" t="s">
        <v>89</v>
      </c>
      <c r="E332" s="182"/>
      <c r="F332" s="191" t="s">
        <v>728</v>
      </c>
      <c r="G332" s="191">
        <v>9169113220</v>
      </c>
      <c r="H332" s="175"/>
      <c r="I332" s="175"/>
      <c r="J332" s="175" t="s">
        <v>180</v>
      </c>
      <c r="K332" s="127" t="s">
        <v>85</v>
      </c>
      <c r="L332" s="132" t="str">
        <f>IFERROR(_xlfn.IFNA(VLOOKUP($K332,[6]коммент!$B:$C,2,0),""),"")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32" s="175" t="s">
        <v>129</v>
      </c>
      <c r="N332" s="184"/>
      <c r="O332" s="151"/>
      <c r="P332" s="151"/>
      <c r="Q332" s="179"/>
      <c r="R332" s="179"/>
    </row>
    <row r="333" spans="1:18" s="180" customFormat="1" ht="135" customHeight="1" x14ac:dyDescent="0.25">
      <c r="A333" s="175">
        <v>331</v>
      </c>
      <c r="B333" s="181">
        <v>44707</v>
      </c>
      <c r="C333" s="175" t="s">
        <v>726</v>
      </c>
      <c r="D333" s="182" t="s">
        <v>89</v>
      </c>
      <c r="E333" s="182"/>
      <c r="F333" s="140" t="s">
        <v>730</v>
      </c>
      <c r="G333" s="175" t="s">
        <v>731</v>
      </c>
      <c r="H333" s="175" t="s">
        <v>732</v>
      </c>
      <c r="I333" s="181">
        <v>44700</v>
      </c>
      <c r="J333" s="175" t="s">
        <v>179</v>
      </c>
      <c r="K333" s="127" t="s">
        <v>111</v>
      </c>
      <c r="L333" s="132" t="str">
        <f>IFERROR(_xlfn.IFNA(VLOOKUP($K333,[6]коммент!$B:$C,2,0),""),"")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33" s="175" t="s">
        <v>130</v>
      </c>
      <c r="N333" s="184" t="s">
        <v>114</v>
      </c>
      <c r="O333" s="151"/>
      <c r="P333" s="151" t="s">
        <v>733</v>
      </c>
      <c r="Q333" s="179"/>
      <c r="R333" s="179"/>
    </row>
    <row r="334" spans="1:18" s="180" customFormat="1" ht="135" customHeight="1" x14ac:dyDescent="0.25">
      <c r="A334" s="175">
        <v>332</v>
      </c>
      <c r="B334" s="134">
        <v>44707</v>
      </c>
      <c r="C334" s="127" t="s">
        <v>932</v>
      </c>
      <c r="D334" s="130" t="s">
        <v>89</v>
      </c>
      <c r="E334" s="130"/>
      <c r="F334" s="165" t="s">
        <v>933</v>
      </c>
      <c r="G334" s="131" t="s">
        <v>934</v>
      </c>
      <c r="H334" s="131" t="s">
        <v>935</v>
      </c>
      <c r="I334" s="134">
        <v>44364</v>
      </c>
      <c r="J334" s="127" t="s">
        <v>179</v>
      </c>
      <c r="K334" s="127" t="s">
        <v>111</v>
      </c>
      <c r="L334" s="132" t="str">
        <f>IFERROR(_xlfn.IFNA(VLOOKUP($K334,[67]коммент!$B:$C,2,0),""),"")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34" s="127"/>
      <c r="N334" s="151"/>
      <c r="O334" s="151"/>
      <c r="P334" s="151" t="s">
        <v>936</v>
      </c>
      <c r="Q334" s="147"/>
      <c r="R334" s="143"/>
    </row>
    <row r="335" spans="1:18" s="180" customFormat="1" ht="135" customHeight="1" x14ac:dyDescent="0.25">
      <c r="A335" s="175">
        <v>333</v>
      </c>
      <c r="B335" s="181">
        <v>44707</v>
      </c>
      <c r="C335" s="127" t="s">
        <v>1135</v>
      </c>
      <c r="D335" s="130" t="s">
        <v>89</v>
      </c>
      <c r="E335" s="130"/>
      <c r="F335" s="144" t="s">
        <v>1148</v>
      </c>
      <c r="G335" s="127">
        <v>9258458629</v>
      </c>
      <c r="H335" s="127"/>
      <c r="I335" s="127"/>
      <c r="J335" s="127" t="s">
        <v>179</v>
      </c>
      <c r="K335" s="127" t="s">
        <v>149</v>
      </c>
      <c r="L335" s="132" t="str">
        <f>IFERROR(_xlfn.IFNA(VLOOKUP($K335,[51]коммент!$B:$C,2,0),""),"")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335" s="127"/>
      <c r="N335" s="151"/>
      <c r="O335" s="151"/>
      <c r="P335" s="151"/>
      <c r="Q335" s="179"/>
      <c r="R335" s="179"/>
    </row>
    <row r="336" spans="1:18" s="180" customFormat="1" ht="135" customHeight="1" x14ac:dyDescent="0.25">
      <c r="A336" s="175">
        <v>334</v>
      </c>
      <c r="B336" s="181">
        <v>44707</v>
      </c>
      <c r="C336" s="176" t="s">
        <v>208</v>
      </c>
      <c r="D336" s="163" t="s">
        <v>76</v>
      </c>
      <c r="E336" s="163"/>
      <c r="F336" s="177" t="s">
        <v>209</v>
      </c>
      <c r="G336" s="176">
        <v>9032264020</v>
      </c>
      <c r="H336" s="176"/>
      <c r="I336" s="176"/>
      <c r="J336" s="176" t="s">
        <v>179</v>
      </c>
      <c r="K336" s="176" t="s">
        <v>149</v>
      </c>
      <c r="L336" s="132" t="str">
        <f>IFERROR(_xlfn.IFNA(VLOOKUP($K336,коммент!$B:$C,2,0),""),"")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336" s="176"/>
      <c r="N336" s="176"/>
      <c r="O336" s="176"/>
      <c r="P336" s="176"/>
      <c r="Q336" s="179"/>
      <c r="R336" s="179"/>
    </row>
    <row r="337" spans="1:18" s="180" customFormat="1" ht="135" customHeight="1" x14ac:dyDescent="0.25">
      <c r="A337" s="175">
        <v>335</v>
      </c>
      <c r="B337" s="134">
        <v>44707</v>
      </c>
      <c r="C337" s="175" t="s">
        <v>239</v>
      </c>
      <c r="D337" s="182" t="s">
        <v>76</v>
      </c>
      <c r="E337" s="182"/>
      <c r="F337" s="183" t="s">
        <v>259</v>
      </c>
      <c r="G337" s="175">
        <v>9166423453</v>
      </c>
      <c r="H337" s="175" t="s">
        <v>260</v>
      </c>
      <c r="I337" s="181">
        <v>44673</v>
      </c>
      <c r="J337" s="175" t="s">
        <v>179</v>
      </c>
      <c r="K337" s="127" t="s">
        <v>111</v>
      </c>
      <c r="L337" s="132" t="s">
        <v>165</v>
      </c>
      <c r="M337" s="175" t="s">
        <v>130</v>
      </c>
      <c r="N337" s="184" t="s">
        <v>114</v>
      </c>
      <c r="O337" s="151"/>
      <c r="P337" s="151" t="s">
        <v>261</v>
      </c>
      <c r="Q337" s="179"/>
      <c r="R337" s="179"/>
    </row>
    <row r="338" spans="1:18" s="180" customFormat="1" ht="135" customHeight="1" x14ac:dyDescent="0.25">
      <c r="A338" s="175">
        <v>336</v>
      </c>
      <c r="B338" s="181">
        <v>44707</v>
      </c>
      <c r="C338" s="175" t="s">
        <v>239</v>
      </c>
      <c r="D338" s="182" t="s">
        <v>76</v>
      </c>
      <c r="E338" s="182"/>
      <c r="F338" s="183" t="s">
        <v>269</v>
      </c>
      <c r="G338" s="175">
        <v>9852102547</v>
      </c>
      <c r="H338" s="175"/>
      <c r="I338" s="175"/>
      <c r="J338" s="175" t="s">
        <v>180</v>
      </c>
      <c r="K338" s="127" t="s">
        <v>6</v>
      </c>
      <c r="L338" s="132" t="s">
        <v>147</v>
      </c>
      <c r="M338" s="175"/>
      <c r="N338" s="184"/>
      <c r="O338" s="151"/>
      <c r="P338" s="127"/>
      <c r="Q338" s="179"/>
      <c r="R338" s="179"/>
    </row>
    <row r="339" spans="1:18" s="180" customFormat="1" ht="135" customHeight="1" x14ac:dyDescent="0.25">
      <c r="A339" s="175">
        <v>337</v>
      </c>
      <c r="B339" s="181">
        <v>44707</v>
      </c>
      <c r="C339" s="141" t="s">
        <v>476</v>
      </c>
      <c r="D339" s="130" t="s">
        <v>76</v>
      </c>
      <c r="E339" s="130"/>
      <c r="F339" s="131" t="s">
        <v>479</v>
      </c>
      <c r="G339" s="127">
        <v>9032268571</v>
      </c>
      <c r="H339" s="127" t="s">
        <v>480</v>
      </c>
      <c r="I339" s="134">
        <v>44610</v>
      </c>
      <c r="J339" s="127" t="s">
        <v>180</v>
      </c>
      <c r="K339" s="127" t="s">
        <v>113</v>
      </c>
      <c r="L339" s="132" t="s">
        <v>143</v>
      </c>
      <c r="M339" s="127"/>
      <c r="N339" s="127"/>
      <c r="O339" s="127"/>
      <c r="P339" s="127" t="s">
        <v>481</v>
      </c>
      <c r="Q339" s="179"/>
      <c r="R339" s="179"/>
    </row>
    <row r="340" spans="1:18" s="180" customFormat="1" ht="135" customHeight="1" x14ac:dyDescent="0.25">
      <c r="A340" s="175">
        <v>338</v>
      </c>
      <c r="B340" s="134">
        <v>44707</v>
      </c>
      <c r="C340" s="175" t="s">
        <v>516</v>
      </c>
      <c r="D340" s="182" t="s">
        <v>76</v>
      </c>
      <c r="E340" s="182"/>
      <c r="F340" s="144" t="s">
        <v>524</v>
      </c>
      <c r="G340" s="127" t="s">
        <v>525</v>
      </c>
      <c r="H340" s="175" t="s">
        <v>477</v>
      </c>
      <c r="I340" s="181">
        <v>44539</v>
      </c>
      <c r="J340" s="175" t="s">
        <v>184</v>
      </c>
      <c r="K340" s="127" t="s">
        <v>175</v>
      </c>
      <c r="L340" s="132" t="str">
        <f>IFERROR(_xlfn.IFNA(VLOOKUP($K340,[21]коммент!$B:$C,2,0),""),"")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40" s="175"/>
      <c r="N340" s="184"/>
      <c r="O340" s="151"/>
      <c r="P340" s="151" t="s">
        <v>526</v>
      </c>
      <c r="Q340" s="179"/>
      <c r="R340" s="179"/>
    </row>
    <row r="341" spans="1:18" s="180" customFormat="1" ht="135" customHeight="1" x14ac:dyDescent="0.25">
      <c r="A341" s="175">
        <v>339</v>
      </c>
      <c r="B341" s="181">
        <v>44707</v>
      </c>
      <c r="C341" s="175" t="s">
        <v>593</v>
      </c>
      <c r="D341" s="182" t="s">
        <v>76</v>
      </c>
      <c r="E341" s="182"/>
      <c r="F341" s="144" t="s">
        <v>605</v>
      </c>
      <c r="G341" s="175">
        <v>9258926927</v>
      </c>
      <c r="H341" s="175"/>
      <c r="I341" s="181"/>
      <c r="J341" s="175" t="s">
        <v>180</v>
      </c>
      <c r="K341" s="127" t="s">
        <v>6</v>
      </c>
      <c r="L341" s="132" t="s">
        <v>147</v>
      </c>
      <c r="M341" s="175"/>
      <c r="N341" s="184"/>
      <c r="O341" s="151"/>
      <c r="P341" s="151" t="s">
        <v>606</v>
      </c>
      <c r="Q341" s="179"/>
      <c r="R341" s="179"/>
    </row>
    <row r="342" spans="1:18" s="180" customFormat="1" ht="135" customHeight="1" x14ac:dyDescent="0.25">
      <c r="A342" s="175">
        <v>340</v>
      </c>
      <c r="B342" s="181">
        <v>44707</v>
      </c>
      <c r="C342" s="175" t="s">
        <v>608</v>
      </c>
      <c r="D342" s="182" t="s">
        <v>76</v>
      </c>
      <c r="E342" s="182"/>
      <c r="F342" s="144" t="s">
        <v>609</v>
      </c>
      <c r="G342" s="175">
        <v>4991906518</v>
      </c>
      <c r="H342" s="175"/>
      <c r="I342" s="181"/>
      <c r="J342" s="175" t="s">
        <v>134</v>
      </c>
      <c r="K342" s="127" t="s">
        <v>6</v>
      </c>
      <c r="L342" s="132" t="s">
        <v>147</v>
      </c>
      <c r="M342" s="175"/>
      <c r="N342" s="184"/>
      <c r="O342" s="151"/>
      <c r="P342" s="151"/>
      <c r="Q342" s="179"/>
      <c r="R342" s="179"/>
    </row>
    <row r="343" spans="1:18" s="180" customFormat="1" ht="135" customHeight="1" x14ac:dyDescent="0.25">
      <c r="A343" s="175">
        <v>341</v>
      </c>
      <c r="B343" s="134">
        <v>44707</v>
      </c>
      <c r="C343" s="175" t="s">
        <v>608</v>
      </c>
      <c r="D343" s="182" t="s">
        <v>76</v>
      </c>
      <c r="E343" s="182"/>
      <c r="F343" s="144" t="s">
        <v>619</v>
      </c>
      <c r="G343" s="175">
        <v>9629666160</v>
      </c>
      <c r="H343" s="175"/>
      <c r="I343" s="181"/>
      <c r="J343" s="175" t="s">
        <v>180</v>
      </c>
      <c r="K343" s="127" t="s">
        <v>6</v>
      </c>
      <c r="L343" s="132" t="s">
        <v>147</v>
      </c>
      <c r="M343" s="175"/>
      <c r="N343" s="184"/>
      <c r="O343" s="151"/>
      <c r="P343" s="151"/>
      <c r="Q343" s="179"/>
      <c r="R343" s="179"/>
    </row>
    <row r="344" spans="1:18" s="180" customFormat="1" ht="135" customHeight="1" x14ac:dyDescent="0.25">
      <c r="A344" s="175">
        <v>342</v>
      </c>
      <c r="B344" s="181">
        <v>44707</v>
      </c>
      <c r="C344" s="175" t="s">
        <v>608</v>
      </c>
      <c r="D344" s="182" t="s">
        <v>76</v>
      </c>
      <c r="E344" s="182"/>
      <c r="F344" s="144" t="s">
        <v>621</v>
      </c>
      <c r="G344" s="175">
        <v>9269937245</v>
      </c>
      <c r="H344" s="175"/>
      <c r="I344" s="181"/>
      <c r="J344" s="175" t="s">
        <v>180</v>
      </c>
      <c r="K344" s="127" t="s">
        <v>6</v>
      </c>
      <c r="L344" s="132" t="s">
        <v>147</v>
      </c>
      <c r="M344" s="175"/>
      <c r="N344" s="175"/>
      <c r="O344" s="127"/>
      <c r="P344" s="127"/>
      <c r="Q344" s="179"/>
      <c r="R344" s="179"/>
    </row>
    <row r="345" spans="1:18" s="180" customFormat="1" ht="135" customHeight="1" x14ac:dyDescent="0.25">
      <c r="A345" s="175">
        <v>343</v>
      </c>
      <c r="B345" s="181">
        <v>44707</v>
      </c>
      <c r="C345" s="175" t="s">
        <v>608</v>
      </c>
      <c r="D345" s="182" t="s">
        <v>76</v>
      </c>
      <c r="E345" s="182"/>
      <c r="F345" s="144" t="s">
        <v>627</v>
      </c>
      <c r="G345" s="175">
        <v>9031889114</v>
      </c>
      <c r="H345" s="175"/>
      <c r="I345" s="181"/>
      <c r="J345" s="175" t="s">
        <v>180</v>
      </c>
      <c r="K345" s="127" t="s">
        <v>85</v>
      </c>
      <c r="L345" s="132" t="s">
        <v>148</v>
      </c>
      <c r="M345" s="175" t="s">
        <v>129</v>
      </c>
      <c r="N345" s="184"/>
      <c r="O345" s="151"/>
      <c r="P345" s="151"/>
      <c r="Q345" s="179"/>
      <c r="R345" s="179"/>
    </row>
    <row r="346" spans="1:18" s="180" customFormat="1" ht="135" customHeight="1" x14ac:dyDescent="0.25">
      <c r="A346" s="175">
        <v>344</v>
      </c>
      <c r="B346" s="134">
        <v>44707</v>
      </c>
      <c r="C346" s="175" t="s">
        <v>680</v>
      </c>
      <c r="D346" s="182" t="s">
        <v>76</v>
      </c>
      <c r="E346" s="182"/>
      <c r="F346" s="144" t="s">
        <v>681</v>
      </c>
      <c r="G346" s="175">
        <v>4994973655</v>
      </c>
      <c r="H346" s="175"/>
      <c r="I346" s="181"/>
      <c r="J346" s="175" t="s">
        <v>134</v>
      </c>
      <c r="K346" s="127" t="s">
        <v>6</v>
      </c>
      <c r="L346" s="132" t="s">
        <v>147</v>
      </c>
      <c r="M346" s="175"/>
      <c r="N346" s="175"/>
      <c r="O346" s="127"/>
      <c r="P346" s="127"/>
      <c r="Q346" s="179"/>
      <c r="R346" s="179"/>
    </row>
    <row r="347" spans="1:18" s="180" customFormat="1" ht="135" customHeight="1" x14ac:dyDescent="0.25">
      <c r="A347" s="175">
        <v>345</v>
      </c>
      <c r="B347" s="181">
        <v>44707</v>
      </c>
      <c r="C347" s="175" t="s">
        <v>734</v>
      </c>
      <c r="D347" s="130" t="s">
        <v>76</v>
      </c>
      <c r="E347" s="182"/>
      <c r="F347" s="183" t="s">
        <v>737</v>
      </c>
      <c r="G347" s="127" t="s">
        <v>738</v>
      </c>
      <c r="H347" s="175"/>
      <c r="I347" s="175"/>
      <c r="J347" s="175" t="s">
        <v>179</v>
      </c>
      <c r="K347" s="127" t="s">
        <v>111</v>
      </c>
      <c r="L347" s="132" t="str">
        <f>IFERROR(_xlfn.IFNA(VLOOKUP($K347,[63]коммент!$B:$C,2,0),""),"")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47" s="175" t="s">
        <v>130</v>
      </c>
      <c r="N347" s="184" t="s">
        <v>114</v>
      </c>
      <c r="O347" s="151"/>
      <c r="P347" s="151" t="s">
        <v>739</v>
      </c>
      <c r="Q347" s="179"/>
      <c r="R347" s="179"/>
    </row>
    <row r="348" spans="1:18" s="180" customFormat="1" ht="135" customHeight="1" x14ac:dyDescent="0.25">
      <c r="A348" s="175">
        <v>346</v>
      </c>
      <c r="B348" s="181">
        <v>44707</v>
      </c>
      <c r="C348" s="175" t="s">
        <v>734</v>
      </c>
      <c r="D348" s="182" t="s">
        <v>76</v>
      </c>
      <c r="E348" s="182"/>
      <c r="F348" s="183" t="s">
        <v>752</v>
      </c>
      <c r="G348" s="175" t="s">
        <v>753</v>
      </c>
      <c r="H348" s="175"/>
      <c r="I348" s="175"/>
      <c r="J348" s="175" t="s">
        <v>180</v>
      </c>
      <c r="K348" s="127" t="s">
        <v>6</v>
      </c>
      <c r="L348" s="132" t="str">
        <f>IFERROR(_xlfn.IFNA(VLOOKUP($K348,[44]коммент!$B:$C,2,0),""),"")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8" s="175"/>
      <c r="N348" s="175"/>
      <c r="O348" s="127"/>
      <c r="P348" s="127"/>
      <c r="Q348" s="179"/>
      <c r="R348" s="179"/>
    </row>
    <row r="349" spans="1:18" s="180" customFormat="1" ht="135" customHeight="1" x14ac:dyDescent="0.25">
      <c r="A349" s="175">
        <v>347</v>
      </c>
      <c r="B349" s="134">
        <v>44707</v>
      </c>
      <c r="C349" s="175" t="s">
        <v>734</v>
      </c>
      <c r="D349" s="182" t="s">
        <v>76</v>
      </c>
      <c r="E349" s="182"/>
      <c r="F349" s="183" t="s">
        <v>756</v>
      </c>
      <c r="G349" s="175" t="s">
        <v>757</v>
      </c>
      <c r="H349" s="175"/>
      <c r="I349" s="175"/>
      <c r="J349" s="175" t="s">
        <v>184</v>
      </c>
      <c r="K349" s="127" t="s">
        <v>175</v>
      </c>
      <c r="L349" s="132" t="str">
        <f>IFERROR(_xlfn.IFNA(VLOOKUP($K349,[44]коммент!$B:$C,2,0),""),"")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49" s="175"/>
      <c r="N349" s="184"/>
      <c r="O349" s="151"/>
      <c r="P349" s="151" t="s">
        <v>758</v>
      </c>
      <c r="Q349" s="179"/>
      <c r="R349" s="179"/>
    </row>
    <row r="350" spans="1:18" s="180" customFormat="1" ht="135" customHeight="1" x14ac:dyDescent="0.25">
      <c r="A350" s="175">
        <v>348</v>
      </c>
      <c r="B350" s="181">
        <v>44707</v>
      </c>
      <c r="C350" s="175" t="s">
        <v>734</v>
      </c>
      <c r="D350" s="182" t="s">
        <v>76</v>
      </c>
      <c r="E350" s="182"/>
      <c r="F350" s="183" t="s">
        <v>763</v>
      </c>
      <c r="G350" s="175" t="s">
        <v>764</v>
      </c>
      <c r="H350" s="175"/>
      <c r="I350" s="175"/>
      <c r="J350" s="175" t="s">
        <v>180</v>
      </c>
      <c r="K350" s="127" t="s">
        <v>85</v>
      </c>
      <c r="L350" s="132" t="str">
        <f>IFERROR(_xlfn.IFNA(VLOOKUP($K350,[44]коммент!$B:$C,2,0),""),"")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50" s="175" t="s">
        <v>129</v>
      </c>
      <c r="N350" s="184"/>
      <c r="O350" s="151"/>
      <c r="P350" s="151"/>
      <c r="Q350" s="179"/>
      <c r="R350" s="179"/>
    </row>
    <row r="351" spans="1:18" s="180" customFormat="1" ht="135" customHeight="1" x14ac:dyDescent="0.25">
      <c r="A351" s="175">
        <v>349</v>
      </c>
      <c r="B351" s="181">
        <v>44707</v>
      </c>
      <c r="C351" s="175" t="s">
        <v>734</v>
      </c>
      <c r="D351" s="182" t="s">
        <v>76</v>
      </c>
      <c r="E351" s="182"/>
      <c r="F351" s="183" t="s">
        <v>769</v>
      </c>
      <c r="G351" s="127" t="s">
        <v>770</v>
      </c>
      <c r="H351" s="175" t="s">
        <v>771</v>
      </c>
      <c r="I351" s="181">
        <v>44503</v>
      </c>
      <c r="J351" s="175" t="s">
        <v>184</v>
      </c>
      <c r="K351" s="127" t="s">
        <v>175</v>
      </c>
      <c r="L351" s="132" t="str">
        <f>IFERROR(_xlfn.IFNA(VLOOKUP($K351,[44]коммент!$B:$C,2,0),""),"")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51" s="175"/>
      <c r="N351" s="175"/>
      <c r="O351" s="127"/>
      <c r="P351" s="127" t="s">
        <v>772</v>
      </c>
      <c r="Q351" s="179"/>
      <c r="R351" s="179"/>
    </row>
    <row r="352" spans="1:18" s="180" customFormat="1" ht="135" customHeight="1" x14ac:dyDescent="0.25">
      <c r="A352" s="175">
        <v>350</v>
      </c>
      <c r="B352" s="134">
        <v>44707</v>
      </c>
      <c r="C352" s="127" t="s">
        <v>777</v>
      </c>
      <c r="D352" s="135" t="s">
        <v>76</v>
      </c>
      <c r="E352" s="130"/>
      <c r="F352" s="154" t="s">
        <v>780</v>
      </c>
      <c r="G352" s="153" t="s">
        <v>781</v>
      </c>
      <c r="H352" s="127"/>
      <c r="I352" s="152"/>
      <c r="J352" s="153" t="s">
        <v>179</v>
      </c>
      <c r="K352" s="153" t="s">
        <v>6</v>
      </c>
      <c r="L352" s="185" t="str">
        <f>IFERROR(_xlfn.IFNA(VLOOKUP($K352,[45]коммент!$B:$C,2,0),""),"")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2" s="153"/>
      <c r="N352" s="127"/>
      <c r="O352" s="127"/>
      <c r="P352" s="127"/>
      <c r="Q352" s="179"/>
      <c r="R352" s="179"/>
    </row>
    <row r="353" spans="1:18" s="180" customFormat="1" ht="135" customHeight="1" x14ac:dyDescent="0.25">
      <c r="A353" s="175">
        <v>351</v>
      </c>
      <c r="B353" s="181">
        <v>44707</v>
      </c>
      <c r="C353" s="127" t="s">
        <v>777</v>
      </c>
      <c r="D353" s="135" t="s">
        <v>76</v>
      </c>
      <c r="E353" s="130"/>
      <c r="F353" s="144" t="s">
        <v>787</v>
      </c>
      <c r="G353" s="127">
        <v>4997202605</v>
      </c>
      <c r="H353" s="127" t="s">
        <v>788</v>
      </c>
      <c r="I353" s="134">
        <v>44706</v>
      </c>
      <c r="J353" s="127" t="s">
        <v>180</v>
      </c>
      <c r="K353" s="153" t="s">
        <v>113</v>
      </c>
      <c r="L353" s="185" t="str">
        <f>IFERROR(_xlfn.IFNA(VLOOKUP($K353,[45]коммент!$B:$C,2,0),""),"")</f>
        <v>Формат уведомления. С целью проведения внутреннего контроля качества.</v>
      </c>
      <c r="M353" s="127"/>
      <c r="N353" s="151"/>
      <c r="O353" s="151"/>
      <c r="P353" s="151" t="s">
        <v>789</v>
      </c>
      <c r="Q353" s="179"/>
      <c r="R353" s="179"/>
    </row>
    <row r="354" spans="1:18" s="180" customFormat="1" ht="135" customHeight="1" x14ac:dyDescent="0.25">
      <c r="A354" s="175">
        <v>352</v>
      </c>
      <c r="B354" s="181">
        <v>44707</v>
      </c>
      <c r="C354" s="127" t="s">
        <v>777</v>
      </c>
      <c r="D354" s="135" t="s">
        <v>76</v>
      </c>
      <c r="E354" s="130"/>
      <c r="F354" s="154" t="s">
        <v>791</v>
      </c>
      <c r="G354" s="153">
        <v>4954959660</v>
      </c>
      <c r="H354" s="152" t="s">
        <v>607</v>
      </c>
      <c r="I354" s="134">
        <v>44704</v>
      </c>
      <c r="J354" s="153" t="s">
        <v>184</v>
      </c>
      <c r="K354" s="153" t="s">
        <v>113</v>
      </c>
      <c r="L354" s="185" t="str">
        <f>IFERROR(_xlfn.IFNA(VLOOKUP($K354,[45]коммент!$B:$C,2,0),""),"")</f>
        <v>Формат уведомления. С целью проведения внутреннего контроля качества.</v>
      </c>
      <c r="M354" s="127"/>
      <c r="N354" s="151"/>
      <c r="O354" s="151"/>
      <c r="P354" s="151" t="s">
        <v>792</v>
      </c>
      <c r="Q354" s="179"/>
      <c r="R354" s="179"/>
    </row>
    <row r="355" spans="1:18" s="180" customFormat="1" ht="135" customHeight="1" x14ac:dyDescent="0.25">
      <c r="A355" s="175">
        <v>353</v>
      </c>
      <c r="B355" s="134">
        <v>44707</v>
      </c>
      <c r="C355" s="127" t="s">
        <v>777</v>
      </c>
      <c r="D355" s="135" t="s">
        <v>76</v>
      </c>
      <c r="E355" s="186"/>
      <c r="F355" s="144" t="s">
        <v>804</v>
      </c>
      <c r="G355" s="127">
        <v>9266944168</v>
      </c>
      <c r="H355" s="187"/>
      <c r="I355" s="188"/>
      <c r="J355" s="153" t="s">
        <v>179</v>
      </c>
      <c r="K355" s="153" t="s">
        <v>6</v>
      </c>
      <c r="L355" s="185" t="str">
        <f>IFERROR(_xlfn.IFNA(VLOOKUP($K355,[45]коммент!$B:$C,2,0),""),"")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5" s="175"/>
      <c r="N355" s="187"/>
      <c r="O355" s="150"/>
      <c r="P355" s="127"/>
      <c r="Q355" s="179"/>
      <c r="R355" s="179"/>
    </row>
    <row r="356" spans="1:18" s="180" customFormat="1" ht="135" customHeight="1" x14ac:dyDescent="0.25">
      <c r="A356" s="175">
        <v>354</v>
      </c>
      <c r="B356" s="181">
        <v>44707</v>
      </c>
      <c r="C356" s="127" t="s">
        <v>1017</v>
      </c>
      <c r="D356" s="130" t="s">
        <v>76</v>
      </c>
      <c r="E356" s="130"/>
      <c r="F356" s="144" t="s">
        <v>1018</v>
      </c>
      <c r="G356" s="127" t="s">
        <v>1019</v>
      </c>
      <c r="H356" s="127" t="s">
        <v>1020</v>
      </c>
      <c r="I356" s="134">
        <v>44683</v>
      </c>
      <c r="J356" s="127" t="s">
        <v>179</v>
      </c>
      <c r="K356" s="141" t="s">
        <v>111</v>
      </c>
      <c r="L356" s="132" t="str">
        <f>IFERROR(_xlfn.IFNA(VLOOKUP($K356,[50]коммент!$B:$C,2,0),""),"")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56" s="127" t="s">
        <v>130</v>
      </c>
      <c r="N356" s="151" t="s">
        <v>114</v>
      </c>
      <c r="O356" s="151"/>
      <c r="P356" s="151" t="s">
        <v>1021</v>
      </c>
      <c r="Q356" s="179"/>
      <c r="R356" s="179"/>
    </row>
    <row r="357" spans="1:18" s="180" customFormat="1" ht="135" customHeight="1" x14ac:dyDescent="0.25">
      <c r="A357" s="175">
        <v>355</v>
      </c>
      <c r="B357" s="181">
        <v>44707</v>
      </c>
      <c r="C357" s="127" t="s">
        <v>1017</v>
      </c>
      <c r="D357" s="130" t="s">
        <v>76</v>
      </c>
      <c r="E357" s="130"/>
      <c r="F357" s="144" t="s">
        <v>1024</v>
      </c>
      <c r="G357" s="127">
        <v>9175098571</v>
      </c>
      <c r="H357" s="127" t="s">
        <v>602</v>
      </c>
      <c r="I357" s="134">
        <v>44673</v>
      </c>
      <c r="J357" s="127" t="s">
        <v>179</v>
      </c>
      <c r="K357" s="127" t="s">
        <v>113</v>
      </c>
      <c r="L357" s="132" t="str">
        <f>IFERROR(_xlfn.IFNA(VLOOKUP($K357,[50]коммент!$B:$C,2,0),""),"")</f>
        <v>Формат уведомления. С целью проведения внутреннего контроля качества.</v>
      </c>
      <c r="M357" s="127"/>
      <c r="N357" s="151"/>
      <c r="O357" s="151"/>
      <c r="P357" s="151" t="s">
        <v>1025</v>
      </c>
      <c r="Q357" s="179"/>
      <c r="R357" s="179"/>
    </row>
    <row r="358" spans="1:18" s="180" customFormat="1" ht="135" customHeight="1" x14ac:dyDescent="0.25">
      <c r="A358" s="175">
        <v>356</v>
      </c>
      <c r="B358" s="134">
        <v>44707</v>
      </c>
      <c r="C358" s="127" t="s">
        <v>1017</v>
      </c>
      <c r="D358" s="130" t="s">
        <v>76</v>
      </c>
      <c r="E358" s="130"/>
      <c r="F358" s="144" t="s">
        <v>1026</v>
      </c>
      <c r="G358" s="127" t="s">
        <v>1027</v>
      </c>
      <c r="H358" s="127"/>
      <c r="I358" s="127"/>
      <c r="J358" s="127" t="s">
        <v>179</v>
      </c>
      <c r="K358" s="127" t="s">
        <v>85</v>
      </c>
      <c r="L358" s="132" t="str">
        <f>IFERROR(_xlfn.IFNA(VLOOKUP($K358,[50]коммент!$B:$C,2,0),""),"")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58" s="127" t="s">
        <v>129</v>
      </c>
      <c r="N358" s="151"/>
      <c r="O358" s="151"/>
      <c r="P358" s="151"/>
      <c r="Q358" s="179"/>
      <c r="R358" s="179"/>
    </row>
    <row r="359" spans="1:18" s="180" customFormat="1" ht="135" customHeight="1" x14ac:dyDescent="0.25">
      <c r="A359" s="175">
        <v>357</v>
      </c>
      <c r="B359" s="181">
        <v>44707</v>
      </c>
      <c r="C359" s="127" t="s">
        <v>1017</v>
      </c>
      <c r="D359" s="130" t="s">
        <v>76</v>
      </c>
      <c r="E359" s="130"/>
      <c r="F359" s="144" t="s">
        <v>1036</v>
      </c>
      <c r="G359" s="127">
        <v>9164006282</v>
      </c>
      <c r="H359" s="127"/>
      <c r="I359" s="134"/>
      <c r="J359" s="127" t="s">
        <v>179</v>
      </c>
      <c r="K359" s="127" t="s">
        <v>6</v>
      </c>
      <c r="L359" s="132" t="str">
        <f>IFERROR(_xlfn.IFNA(VLOOKUP($K359,[50]коммент!$B:$C,2,0),""),"")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9" s="127"/>
      <c r="N359" s="151"/>
      <c r="O359" s="151"/>
      <c r="P359" s="151"/>
      <c r="Q359" s="179"/>
      <c r="R359" s="179"/>
    </row>
    <row r="360" spans="1:18" s="180" customFormat="1" ht="135" customHeight="1" x14ac:dyDescent="0.25">
      <c r="A360" s="175">
        <v>358</v>
      </c>
      <c r="B360" s="181">
        <v>44707</v>
      </c>
      <c r="C360" s="127" t="s">
        <v>1135</v>
      </c>
      <c r="D360" s="130" t="s">
        <v>76</v>
      </c>
      <c r="E360" s="130"/>
      <c r="F360" s="144" t="s">
        <v>1142</v>
      </c>
      <c r="G360" s="127">
        <v>4954463427</v>
      </c>
      <c r="H360" s="127"/>
      <c r="I360" s="127"/>
      <c r="J360" s="127" t="s">
        <v>179</v>
      </c>
      <c r="K360" s="127" t="s">
        <v>6</v>
      </c>
      <c r="L360" s="132" t="str">
        <f>IFERROR(_xlfn.IFNA(VLOOKUP($K360,[51]коммент!$B:$C,2,0),""),"")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0" s="127"/>
      <c r="N360" s="151"/>
      <c r="O360" s="151"/>
      <c r="P360" s="151" t="s">
        <v>1143</v>
      </c>
      <c r="Q360" s="179"/>
      <c r="R360" s="179"/>
    </row>
    <row r="361" spans="1:18" s="180" customFormat="1" ht="135" customHeight="1" x14ac:dyDescent="0.25">
      <c r="A361" s="175">
        <v>359</v>
      </c>
      <c r="B361" s="134">
        <v>44707</v>
      </c>
      <c r="C361" s="175" t="s">
        <v>215</v>
      </c>
      <c r="D361" s="182" t="s">
        <v>88</v>
      </c>
      <c r="E361" s="182"/>
      <c r="F361" s="183" t="s">
        <v>216</v>
      </c>
      <c r="G361" s="175">
        <v>89774604844</v>
      </c>
      <c r="H361" s="175"/>
      <c r="I361" s="175"/>
      <c r="J361" s="175" t="s">
        <v>179</v>
      </c>
      <c r="K361" s="127" t="s">
        <v>85</v>
      </c>
      <c r="L361" s="132" t="str">
        <f>IFERROR(_xlfn.IFNA(VLOOKUP($K361,[1]коммент!$B:$C,2,0),""),"")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61" s="175" t="s">
        <v>129</v>
      </c>
      <c r="N361" s="184"/>
      <c r="O361" s="151"/>
      <c r="P361" s="151"/>
      <c r="Q361" s="179"/>
      <c r="R361" s="179"/>
    </row>
    <row r="362" spans="1:18" s="180" customFormat="1" ht="135" customHeight="1" x14ac:dyDescent="0.25">
      <c r="A362" s="175">
        <v>360</v>
      </c>
      <c r="B362" s="181">
        <v>44707</v>
      </c>
      <c r="C362" s="127" t="s">
        <v>364</v>
      </c>
      <c r="D362" s="130" t="s">
        <v>88</v>
      </c>
      <c r="E362" s="130"/>
      <c r="F362" s="144" t="s">
        <v>373</v>
      </c>
      <c r="G362" s="127">
        <v>9254710368</v>
      </c>
      <c r="H362" s="127"/>
      <c r="I362" s="127"/>
      <c r="J362" s="127" t="s">
        <v>180</v>
      </c>
      <c r="K362" s="127" t="s">
        <v>6</v>
      </c>
      <c r="L362" s="132" t="str">
        <f>IFERROR(_xlfn.IFNA(VLOOKUP($K362,[3]коммент!$B:$C,2,0),""),"")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2" s="175"/>
      <c r="N362" s="175"/>
      <c r="O362" s="127"/>
      <c r="P362" s="127"/>
      <c r="Q362" s="179"/>
      <c r="R362" s="179"/>
    </row>
    <row r="363" spans="1:18" s="180" customFormat="1" ht="135" customHeight="1" x14ac:dyDescent="0.25">
      <c r="A363" s="175">
        <v>361</v>
      </c>
      <c r="B363" s="181">
        <v>44707</v>
      </c>
      <c r="C363" s="127" t="s">
        <v>374</v>
      </c>
      <c r="D363" s="130" t="s">
        <v>88</v>
      </c>
      <c r="E363" s="130"/>
      <c r="F363" s="144" t="s">
        <v>398</v>
      </c>
      <c r="G363" s="127">
        <v>9091572338</v>
      </c>
      <c r="H363" s="127" t="s">
        <v>388</v>
      </c>
      <c r="I363" s="134">
        <v>44704</v>
      </c>
      <c r="J363" s="127" t="s">
        <v>180</v>
      </c>
      <c r="K363" s="127" t="s">
        <v>85</v>
      </c>
      <c r="L363" s="132" t="str">
        <f>IFERROR(_xlfn.IFNA(VLOOKUP($K363,[4]коммент!$B:$C,2,0),""),"")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63" s="127" t="s">
        <v>129</v>
      </c>
      <c r="N363" s="127" t="s">
        <v>114</v>
      </c>
      <c r="O363" s="127"/>
      <c r="P363" s="127" t="s">
        <v>399</v>
      </c>
      <c r="Q363" s="179"/>
      <c r="R363" s="179"/>
    </row>
    <row r="364" spans="1:18" s="180" customFormat="1" ht="135" customHeight="1" x14ac:dyDescent="0.25">
      <c r="A364" s="175">
        <v>362</v>
      </c>
      <c r="B364" s="134">
        <v>44707</v>
      </c>
      <c r="C364" s="175" t="s">
        <v>726</v>
      </c>
      <c r="D364" s="182" t="s">
        <v>88</v>
      </c>
      <c r="E364" s="182"/>
      <c r="F364" s="191" t="s">
        <v>729</v>
      </c>
      <c r="G364" s="175">
        <v>9261146611</v>
      </c>
      <c r="H364" s="175"/>
      <c r="I364" s="175"/>
      <c r="J364" s="175" t="s">
        <v>179</v>
      </c>
      <c r="K364" s="127" t="s">
        <v>6</v>
      </c>
      <c r="L364" s="132" t="str">
        <f>IFERROR(_xlfn.IFNA(VLOOKUP($K364,[6]коммент!$B:$C,2,0),""),"")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4" s="175"/>
      <c r="N364" s="184"/>
      <c r="O364" s="151"/>
      <c r="P364" s="151"/>
      <c r="Q364" s="179"/>
      <c r="R364" s="179"/>
    </row>
    <row r="365" spans="1:18" s="180" customFormat="1" ht="135" customHeight="1" x14ac:dyDescent="0.25">
      <c r="A365" s="175">
        <v>363</v>
      </c>
      <c r="B365" s="181">
        <v>44707</v>
      </c>
      <c r="C365" s="127" t="s">
        <v>1152</v>
      </c>
      <c r="D365" s="130" t="s">
        <v>88</v>
      </c>
      <c r="E365" s="130"/>
      <c r="F365" s="131" t="s">
        <v>1153</v>
      </c>
      <c r="G365" s="127">
        <v>89156881941</v>
      </c>
      <c r="H365" s="127"/>
      <c r="I365" s="127"/>
      <c r="J365" s="127" t="s">
        <v>134</v>
      </c>
      <c r="K365" s="127" t="s">
        <v>6</v>
      </c>
      <c r="L365" s="132" t="str">
        <f>IFERROR(_xlfn.IFNA(VLOOKUP($K365,[58]коммент!$B:$C,2,0),""),"")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5" s="127"/>
      <c r="N365" s="151"/>
      <c r="O365" s="151"/>
      <c r="P365" s="151"/>
      <c r="Q365" s="143"/>
      <c r="R365" s="143"/>
    </row>
    <row r="366" spans="1:18" s="180" customFormat="1" ht="135" customHeight="1" x14ac:dyDescent="0.25">
      <c r="A366" s="175">
        <v>364</v>
      </c>
      <c r="B366" s="181">
        <v>44707</v>
      </c>
      <c r="C366" s="127" t="s">
        <v>1342</v>
      </c>
      <c r="D366" s="130" t="s">
        <v>88</v>
      </c>
      <c r="E366" s="130"/>
      <c r="F366" s="131" t="s">
        <v>1347</v>
      </c>
      <c r="G366" s="127">
        <v>9851992218</v>
      </c>
      <c r="H366" s="127"/>
      <c r="I366" s="134"/>
      <c r="J366" s="175" t="s">
        <v>180</v>
      </c>
      <c r="K366" s="175" t="s">
        <v>85</v>
      </c>
      <c r="L366" s="132" t="s">
        <v>148</v>
      </c>
      <c r="M366" s="175" t="s">
        <v>129</v>
      </c>
      <c r="N366" s="184" t="s">
        <v>114</v>
      </c>
      <c r="O366" s="151"/>
      <c r="P366" s="151"/>
      <c r="Q366" s="179"/>
      <c r="R366" s="179"/>
    </row>
    <row r="367" spans="1:18" s="180" customFormat="1" ht="135" customHeight="1" x14ac:dyDescent="0.25">
      <c r="A367" s="175">
        <v>365</v>
      </c>
      <c r="B367" s="134">
        <v>44707</v>
      </c>
      <c r="C367" s="176" t="s">
        <v>225</v>
      </c>
      <c r="D367" s="163" t="s">
        <v>29</v>
      </c>
      <c r="E367" s="163"/>
      <c r="F367" s="177" t="s">
        <v>226</v>
      </c>
      <c r="G367" s="176" t="s">
        <v>227</v>
      </c>
      <c r="H367" s="176"/>
      <c r="I367" s="176"/>
      <c r="J367" s="176" t="s">
        <v>180</v>
      </c>
      <c r="K367" s="176" t="s">
        <v>6</v>
      </c>
      <c r="L367" s="132" t="str">
        <f>IFERROR(_xlfn.IFNA(VLOOKUP($K367,[9]коммент!$B:$C,2,0),""),"")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7" s="176"/>
      <c r="N367" s="178"/>
      <c r="O367" s="178"/>
      <c r="P367" s="178"/>
      <c r="Q367" s="179"/>
      <c r="R367" s="179"/>
    </row>
    <row r="368" spans="1:18" s="180" customFormat="1" ht="135" customHeight="1" x14ac:dyDescent="0.25">
      <c r="A368" s="175">
        <v>366</v>
      </c>
      <c r="B368" s="181">
        <v>44707</v>
      </c>
      <c r="C368" s="127" t="s">
        <v>897</v>
      </c>
      <c r="D368" s="130" t="s">
        <v>29</v>
      </c>
      <c r="E368" s="130"/>
      <c r="F368" s="191" t="s">
        <v>909</v>
      </c>
      <c r="G368" s="127">
        <v>9250207981</v>
      </c>
      <c r="H368" s="127" t="s">
        <v>910</v>
      </c>
      <c r="I368" s="134">
        <v>44492</v>
      </c>
      <c r="J368" s="127" t="s">
        <v>184</v>
      </c>
      <c r="K368" s="127" t="s">
        <v>175</v>
      </c>
      <c r="L368" s="132" t="str">
        <f>IFERROR(_xlfn.IFNA(VLOOKUP($K368,[43]коммент!$B:$C,2,0),""),"")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68" s="175"/>
      <c r="N368" s="184"/>
      <c r="O368" s="151"/>
      <c r="P368" s="127" t="s">
        <v>708</v>
      </c>
      <c r="Q368" s="179"/>
      <c r="R368" s="179"/>
    </row>
    <row r="369" spans="1:18" s="180" customFormat="1" ht="135" customHeight="1" x14ac:dyDescent="0.25">
      <c r="A369" s="175">
        <v>367</v>
      </c>
      <c r="B369" s="181">
        <v>44707</v>
      </c>
      <c r="C369" s="127" t="s">
        <v>944</v>
      </c>
      <c r="D369" s="130" t="s">
        <v>29</v>
      </c>
      <c r="E369" s="130"/>
      <c r="F369" s="144" t="s">
        <v>972</v>
      </c>
      <c r="G369" s="127" t="s">
        <v>973</v>
      </c>
      <c r="H369" s="127" t="s">
        <v>974</v>
      </c>
      <c r="I369" s="134">
        <v>44651</v>
      </c>
      <c r="J369" s="175" t="s">
        <v>180</v>
      </c>
      <c r="K369" s="127" t="s">
        <v>6</v>
      </c>
      <c r="L369" s="132" t="str">
        <f>IFERROR(_xlfn.IFNA(VLOOKUP($K369,[13]коммент!$B:$C,2,0),""),"")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9" s="175"/>
      <c r="N369" s="184"/>
      <c r="O369" s="151"/>
      <c r="P369" s="127"/>
      <c r="Q369" s="179"/>
      <c r="R369" s="179"/>
    </row>
    <row r="370" spans="1:18" s="180" customFormat="1" ht="135" customHeight="1" x14ac:dyDescent="0.25">
      <c r="A370" s="175">
        <v>368</v>
      </c>
      <c r="B370" s="134">
        <v>44707</v>
      </c>
      <c r="C370" s="127" t="s">
        <v>1270</v>
      </c>
      <c r="D370" s="130" t="s">
        <v>29</v>
      </c>
      <c r="E370" s="130"/>
      <c r="F370" s="131" t="s">
        <v>1281</v>
      </c>
      <c r="G370" s="127" t="s">
        <v>1282</v>
      </c>
      <c r="H370" s="127"/>
      <c r="I370" s="134"/>
      <c r="J370" s="127" t="s">
        <v>134</v>
      </c>
      <c r="K370" s="127" t="s">
        <v>6</v>
      </c>
      <c r="L370" s="132" t="str">
        <f>IFERROR(_xlfn.IFNA(VLOOKUP($K370,[32]коммент!$B:$C,2,0),""),"")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0" s="127"/>
      <c r="N370" s="151"/>
      <c r="O370" s="151"/>
      <c r="P370" s="151"/>
      <c r="Q370" s="179"/>
      <c r="R370" s="179"/>
    </row>
    <row r="371" spans="1:18" s="180" customFormat="1" ht="135" customHeight="1" x14ac:dyDescent="0.25">
      <c r="A371" s="175">
        <v>369</v>
      </c>
      <c r="B371" s="181">
        <v>44707</v>
      </c>
      <c r="C371" s="127" t="s">
        <v>1270</v>
      </c>
      <c r="D371" s="130" t="s">
        <v>29</v>
      </c>
      <c r="E371" s="130"/>
      <c r="F371" s="131" t="s">
        <v>1287</v>
      </c>
      <c r="G371" s="127" t="s">
        <v>1288</v>
      </c>
      <c r="H371" s="127"/>
      <c r="I371" s="134"/>
      <c r="J371" s="127" t="s">
        <v>180</v>
      </c>
      <c r="K371" s="127" t="s">
        <v>6</v>
      </c>
      <c r="L371" s="132" t="str">
        <f>IFERROR(_xlfn.IFNA(VLOOKUP($K371,[32]коммент!$B:$C,2,0),""),"")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1" s="127"/>
      <c r="N371" s="151"/>
      <c r="O371" s="151"/>
      <c r="P371" s="127"/>
      <c r="Q371" s="179"/>
      <c r="R371" s="179"/>
    </row>
    <row r="372" spans="1:18" s="180" customFormat="1" ht="135" customHeight="1" x14ac:dyDescent="0.25">
      <c r="A372" s="175">
        <v>370</v>
      </c>
      <c r="B372" s="181">
        <v>44707</v>
      </c>
      <c r="C372" s="127" t="s">
        <v>284</v>
      </c>
      <c r="D372" s="182" t="s">
        <v>59</v>
      </c>
      <c r="E372" s="182"/>
      <c r="F372" s="191" t="s">
        <v>287</v>
      </c>
      <c r="G372" s="175">
        <v>89032201291</v>
      </c>
      <c r="H372" s="175"/>
      <c r="I372" s="175"/>
      <c r="J372" s="175" t="s">
        <v>180</v>
      </c>
      <c r="K372" s="127" t="s">
        <v>6</v>
      </c>
      <c r="L372" s="132" t="str">
        <f>IFERROR(_xlfn.IFNA(VLOOKUP($K372,[17]коммент!$B:$C,2,0),""),"")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2" s="175"/>
      <c r="N372" s="184"/>
      <c r="O372" s="151"/>
      <c r="P372" s="151"/>
      <c r="Q372" s="179"/>
      <c r="R372" s="179"/>
    </row>
    <row r="373" spans="1:18" s="180" customFormat="1" ht="135" customHeight="1" x14ac:dyDescent="0.25">
      <c r="A373" s="175">
        <v>371</v>
      </c>
      <c r="B373" s="134">
        <v>44707</v>
      </c>
      <c r="C373" s="127" t="s">
        <v>433</v>
      </c>
      <c r="D373" s="130" t="s">
        <v>59</v>
      </c>
      <c r="E373" s="130"/>
      <c r="F373" s="144" t="s">
        <v>442</v>
      </c>
      <c r="G373" s="127">
        <v>89265747425</v>
      </c>
      <c r="H373" s="127" t="s">
        <v>443</v>
      </c>
      <c r="I373" s="134">
        <v>44603</v>
      </c>
      <c r="J373" s="127" t="s">
        <v>184</v>
      </c>
      <c r="K373" s="127" t="s">
        <v>36</v>
      </c>
      <c r="L373" s="132" t="str">
        <f>IFERROR(_xlfn.IFNA(VLOOKUP($K373,[12]коммент!$B:$C,2,0),""),"")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373" s="127"/>
      <c r="N373" s="151"/>
      <c r="O373" s="151"/>
      <c r="P373" s="127" t="s">
        <v>444</v>
      </c>
      <c r="Q373" s="179"/>
      <c r="R373" s="179"/>
    </row>
    <row r="374" spans="1:18" s="180" customFormat="1" ht="135" customHeight="1" x14ac:dyDescent="0.25">
      <c r="A374" s="175">
        <v>372</v>
      </c>
      <c r="B374" s="181">
        <v>44707</v>
      </c>
      <c r="C374" s="127" t="s">
        <v>1037</v>
      </c>
      <c r="D374" s="130" t="s">
        <v>59</v>
      </c>
      <c r="E374" s="130"/>
      <c r="F374" s="131" t="s">
        <v>1038</v>
      </c>
      <c r="G374" s="127">
        <v>9304704826</v>
      </c>
      <c r="H374" s="127"/>
      <c r="I374" s="127"/>
      <c r="J374" s="127" t="s">
        <v>180</v>
      </c>
      <c r="K374" s="127" t="s">
        <v>6</v>
      </c>
      <c r="L374" s="132" t="str">
        <f>IFERROR(_xlfn.IFNA(VLOOKUP($K374,[29]коммент!$B:$C,2,0),""),"")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4" s="127"/>
      <c r="N374" s="151"/>
      <c r="O374" s="151"/>
      <c r="P374" s="127"/>
      <c r="Q374" s="179"/>
      <c r="R374" s="179"/>
    </row>
    <row r="375" spans="1:18" s="180" customFormat="1" ht="135" customHeight="1" x14ac:dyDescent="0.25">
      <c r="A375" s="175">
        <v>373</v>
      </c>
      <c r="B375" s="181">
        <v>44707</v>
      </c>
      <c r="C375" s="127" t="s">
        <v>1159</v>
      </c>
      <c r="D375" s="130" t="s">
        <v>59</v>
      </c>
      <c r="E375" s="130"/>
      <c r="F375" s="156" t="s">
        <v>1160</v>
      </c>
      <c r="G375" s="156" t="s">
        <v>1161</v>
      </c>
      <c r="H375" s="127" t="s">
        <v>1162</v>
      </c>
      <c r="I375" s="134">
        <v>44629</v>
      </c>
      <c r="J375" s="127" t="s">
        <v>184</v>
      </c>
      <c r="K375" s="127" t="s">
        <v>175</v>
      </c>
      <c r="L375" s="132" t="str">
        <f>IFERROR(_xlfn.IFNA(VLOOKUP($K375,[59]коммент!$B:$C,2,0),""),"")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75" s="127"/>
      <c r="N375" s="151"/>
      <c r="O375" s="151"/>
      <c r="P375" s="151" t="s">
        <v>1163</v>
      </c>
      <c r="Q375" s="143"/>
      <c r="R375" s="143"/>
    </row>
    <row r="376" spans="1:18" s="180" customFormat="1" ht="135" customHeight="1" x14ac:dyDescent="0.25">
      <c r="A376" s="175">
        <v>374</v>
      </c>
      <c r="B376" s="134">
        <v>44707</v>
      </c>
      <c r="C376" s="127" t="s">
        <v>1270</v>
      </c>
      <c r="D376" s="130" t="s">
        <v>59</v>
      </c>
      <c r="E376" s="130"/>
      <c r="F376" s="131" t="s">
        <v>1289</v>
      </c>
      <c r="G376" s="127" t="s">
        <v>1290</v>
      </c>
      <c r="H376" s="127"/>
      <c r="I376" s="134"/>
      <c r="J376" s="127" t="s">
        <v>180</v>
      </c>
      <c r="K376" s="127" t="s">
        <v>85</v>
      </c>
      <c r="L376" s="132" t="str">
        <f>IFERROR(_xlfn.IFNA(VLOOKUP($K376,[33]коммент!$B:$C,2,0),""),"")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76" s="127" t="s">
        <v>130</v>
      </c>
      <c r="N376" s="151"/>
      <c r="O376" s="151"/>
      <c r="P376" s="127" t="s">
        <v>1291</v>
      </c>
      <c r="Q376" s="179"/>
      <c r="R376" s="179"/>
    </row>
    <row r="377" spans="1:18" s="180" customFormat="1" ht="135" customHeight="1" x14ac:dyDescent="0.25">
      <c r="A377" s="175">
        <v>375</v>
      </c>
      <c r="B377" s="181">
        <v>44707</v>
      </c>
      <c r="C377" s="127" t="s">
        <v>1109</v>
      </c>
      <c r="D377" s="135" t="s">
        <v>67</v>
      </c>
      <c r="E377" s="135"/>
      <c r="F377" s="131" t="s">
        <v>1126</v>
      </c>
      <c r="G377" s="137" t="s">
        <v>1127</v>
      </c>
      <c r="H377" s="137"/>
      <c r="I377" s="138"/>
      <c r="J377" s="137" t="s">
        <v>180</v>
      </c>
      <c r="K377" s="127" t="s">
        <v>6</v>
      </c>
      <c r="L377" s="132" t="str">
        <f>IFERROR(_xlfn.IFNA(VLOOKUP($K377,[56]коммент!$B:$C,2,0),""),"")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7" s="127"/>
      <c r="N377" s="151"/>
      <c r="O377" s="151"/>
      <c r="P377" s="151"/>
      <c r="Q377" s="179"/>
      <c r="R377" s="179"/>
    </row>
    <row r="378" spans="1:18" s="180" customFormat="1" ht="135" customHeight="1" x14ac:dyDescent="0.25">
      <c r="A378" s="175">
        <v>376</v>
      </c>
      <c r="B378" s="181">
        <v>44707</v>
      </c>
      <c r="C378" s="127" t="s">
        <v>1109</v>
      </c>
      <c r="D378" s="135" t="s">
        <v>67</v>
      </c>
      <c r="E378" s="130"/>
      <c r="F378" s="131" t="s">
        <v>1128</v>
      </c>
      <c r="G378" s="127">
        <v>9167206303</v>
      </c>
      <c r="H378" s="134"/>
      <c r="I378" s="134"/>
      <c r="J378" s="127" t="s">
        <v>184</v>
      </c>
      <c r="K378" s="127" t="s">
        <v>175</v>
      </c>
      <c r="L378" s="132" t="str">
        <f>IFERROR(_xlfn.IFNA(VLOOKUP($K378,[57]коммент!$B:$C,2,0),""),"")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78" s="127"/>
      <c r="N378" s="151"/>
      <c r="O378" s="151"/>
      <c r="P378" s="151" t="s">
        <v>1129</v>
      </c>
      <c r="Q378" s="179"/>
      <c r="R378" s="179"/>
    </row>
    <row r="379" spans="1:18" s="170" customFormat="1" ht="135" customHeight="1" x14ac:dyDescent="0.25">
      <c r="A379" s="175">
        <v>377</v>
      </c>
      <c r="B379" s="134">
        <v>44707</v>
      </c>
      <c r="C379" s="175" t="s">
        <v>658</v>
      </c>
      <c r="D379" s="182" t="s">
        <v>49</v>
      </c>
      <c r="E379" s="182"/>
      <c r="F379" s="144" t="s">
        <v>671</v>
      </c>
      <c r="G379" s="175">
        <v>89099507745</v>
      </c>
      <c r="H379" s="175" t="s">
        <v>672</v>
      </c>
      <c r="I379" s="181">
        <v>44607</v>
      </c>
      <c r="J379" s="175" t="s">
        <v>184</v>
      </c>
      <c r="K379" s="127" t="s">
        <v>175</v>
      </c>
      <c r="L379" s="132" t="s">
        <v>176</v>
      </c>
      <c r="M379" s="175"/>
      <c r="N379" s="184"/>
      <c r="O379" s="151"/>
      <c r="P379" s="151" t="s">
        <v>673</v>
      </c>
      <c r="Q379" s="179"/>
      <c r="R379" s="179"/>
    </row>
    <row r="380" spans="1:18" s="170" customFormat="1" ht="135" customHeight="1" x14ac:dyDescent="0.25">
      <c r="A380" s="175">
        <v>378</v>
      </c>
      <c r="B380" s="181">
        <v>44707</v>
      </c>
      <c r="C380" s="127" t="s">
        <v>1270</v>
      </c>
      <c r="D380" s="130" t="s">
        <v>49</v>
      </c>
      <c r="E380" s="130"/>
      <c r="F380" s="131" t="s">
        <v>1279</v>
      </c>
      <c r="G380" s="127" t="s">
        <v>1280</v>
      </c>
      <c r="H380" s="127"/>
      <c r="I380" s="134"/>
      <c r="J380" s="127" t="s">
        <v>180</v>
      </c>
      <c r="K380" s="127" t="s">
        <v>85</v>
      </c>
      <c r="L380" s="132" t="s">
        <v>148</v>
      </c>
      <c r="M380" s="127" t="s">
        <v>129</v>
      </c>
      <c r="N380" s="151"/>
      <c r="O380" s="151"/>
      <c r="P380" s="151"/>
      <c r="Q380" s="179"/>
      <c r="R380" s="179"/>
    </row>
    <row r="381" spans="1:18" s="170" customFormat="1" ht="135" customHeight="1" x14ac:dyDescent="0.25">
      <c r="A381" s="175">
        <v>379</v>
      </c>
      <c r="B381" s="181">
        <v>44707</v>
      </c>
      <c r="C381" s="175" t="s">
        <v>680</v>
      </c>
      <c r="D381" s="182" t="s">
        <v>24</v>
      </c>
      <c r="E381" s="182"/>
      <c r="F381" s="144" t="s">
        <v>691</v>
      </c>
      <c r="G381" s="175">
        <v>9853569240</v>
      </c>
      <c r="H381" s="175"/>
      <c r="I381" s="181"/>
      <c r="J381" s="175" t="s">
        <v>180</v>
      </c>
      <c r="K381" s="127" t="s">
        <v>32</v>
      </c>
      <c r="L381" s="132" t="s">
        <v>164</v>
      </c>
      <c r="M381" s="175"/>
      <c r="N381" s="184"/>
      <c r="O381" s="151"/>
      <c r="P381" s="151" t="s">
        <v>692</v>
      </c>
      <c r="Q381" s="179"/>
      <c r="R381" s="179"/>
    </row>
    <row r="382" spans="1:18" s="180" customFormat="1" ht="135" customHeight="1" x14ac:dyDescent="0.25">
      <c r="A382" s="175">
        <v>380</v>
      </c>
      <c r="B382" s="134">
        <v>44707</v>
      </c>
      <c r="C382" s="127" t="s">
        <v>1069</v>
      </c>
      <c r="D382" s="130" t="s">
        <v>24</v>
      </c>
      <c r="E382" s="130"/>
      <c r="F382" s="144" t="s">
        <v>1074</v>
      </c>
      <c r="G382" s="127">
        <v>9645516429</v>
      </c>
      <c r="H382" s="127" t="s">
        <v>1075</v>
      </c>
      <c r="I382" s="134">
        <v>44704</v>
      </c>
      <c r="J382" s="127" t="s">
        <v>179</v>
      </c>
      <c r="K382" s="127" t="s">
        <v>111</v>
      </c>
      <c r="L382" s="132" t="str">
        <f>IFERROR(_xlfn.IFNA(VLOOKUP($K382,[53]коммент!$B:$C,2,0),""),"")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82" s="127" t="s">
        <v>130</v>
      </c>
      <c r="N382" s="151" t="s">
        <v>183</v>
      </c>
      <c r="O382" s="151" t="s">
        <v>24</v>
      </c>
      <c r="P382" s="151" t="s">
        <v>673</v>
      </c>
      <c r="Q382" s="179"/>
      <c r="R382" s="179"/>
    </row>
    <row r="383" spans="1:18" s="180" customFormat="1" ht="135" customHeight="1" x14ac:dyDescent="0.25">
      <c r="A383" s="175">
        <v>381</v>
      </c>
      <c r="B383" s="181">
        <v>44707</v>
      </c>
      <c r="C383" s="127" t="s">
        <v>1093</v>
      </c>
      <c r="D383" s="182" t="s">
        <v>24</v>
      </c>
      <c r="E383" s="182"/>
      <c r="F383" s="191" t="s">
        <v>1107</v>
      </c>
      <c r="G383" s="175" t="s">
        <v>1108</v>
      </c>
      <c r="H383" s="175"/>
      <c r="I383" s="175"/>
      <c r="J383" s="175" t="s">
        <v>134</v>
      </c>
      <c r="K383" s="127" t="s">
        <v>6</v>
      </c>
      <c r="L383" s="132" t="str">
        <f>IFERROR(_xlfn.IFNA(VLOOKUP($K383,[39]коммент!$B:$C,2,0),""),"")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83" s="175"/>
      <c r="N383" s="184"/>
      <c r="O383" s="151"/>
      <c r="P383" s="151"/>
      <c r="Q383" s="179"/>
      <c r="R383" s="179"/>
    </row>
    <row r="384" spans="1:18" s="180" customFormat="1" ht="135" customHeight="1" x14ac:dyDescent="0.25">
      <c r="A384" s="175">
        <v>382</v>
      </c>
      <c r="B384" s="181">
        <v>44707</v>
      </c>
      <c r="C384" s="127" t="s">
        <v>1431</v>
      </c>
      <c r="D384" s="130" t="s">
        <v>24</v>
      </c>
      <c r="E384" s="130"/>
      <c r="F384" s="144" t="s">
        <v>1432</v>
      </c>
      <c r="G384" s="127">
        <v>9259378044</v>
      </c>
      <c r="H384" s="127" t="s">
        <v>1433</v>
      </c>
      <c r="I384" s="134">
        <v>44619</v>
      </c>
      <c r="J384" s="127" t="s">
        <v>184</v>
      </c>
      <c r="K384" s="127" t="s">
        <v>175</v>
      </c>
      <c r="L384" s="132" t="str">
        <f>IFERROR(_xlfn.IFNA(VLOOKUP($K384,[62]коммент!$B:$C,2,0),""),"")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84" s="127"/>
      <c r="N384" s="151"/>
      <c r="O384" s="151"/>
      <c r="P384" s="151" t="s">
        <v>1434</v>
      </c>
      <c r="Q384" s="143"/>
      <c r="R384" s="143"/>
    </row>
    <row r="385" spans="1:18" s="180" customFormat="1" ht="135" customHeight="1" x14ac:dyDescent="0.25">
      <c r="A385" s="175">
        <v>383</v>
      </c>
      <c r="B385" s="134">
        <v>44707</v>
      </c>
      <c r="C385" s="127" t="s">
        <v>977</v>
      </c>
      <c r="D385" s="130" t="s">
        <v>64</v>
      </c>
      <c r="E385" s="130"/>
      <c r="F385" s="144" t="s">
        <v>988</v>
      </c>
      <c r="G385" s="127">
        <v>9671427757</v>
      </c>
      <c r="H385" s="127" t="s">
        <v>989</v>
      </c>
      <c r="I385" s="134">
        <v>44518</v>
      </c>
      <c r="J385" s="175" t="s">
        <v>184</v>
      </c>
      <c r="K385" s="127" t="s">
        <v>175</v>
      </c>
      <c r="L385" s="132" t="str">
        <f>IFERROR(_xlfn.IFNA(VLOOKUP($K385,[26]коммент!$B:$C,2,0),""),"")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85" s="175"/>
      <c r="N385" s="184"/>
      <c r="O385" s="151"/>
      <c r="P385" s="151" t="s">
        <v>990</v>
      </c>
      <c r="Q385" s="179"/>
      <c r="R385" s="179"/>
    </row>
    <row r="386" spans="1:18" s="180" customFormat="1" ht="135" customHeight="1" x14ac:dyDescent="0.25">
      <c r="A386" s="175">
        <v>384</v>
      </c>
      <c r="B386" s="181">
        <v>44707</v>
      </c>
      <c r="C386" s="127" t="s">
        <v>977</v>
      </c>
      <c r="D386" s="130" t="s">
        <v>64</v>
      </c>
      <c r="E386" s="130"/>
      <c r="F386" s="144" t="s">
        <v>994</v>
      </c>
      <c r="G386" s="127">
        <v>9771655224</v>
      </c>
      <c r="H386" s="127" t="s">
        <v>995</v>
      </c>
      <c r="I386" s="134">
        <v>44621</v>
      </c>
      <c r="J386" s="175" t="s">
        <v>179</v>
      </c>
      <c r="K386" s="127" t="s">
        <v>111</v>
      </c>
      <c r="L386" s="132" t="str">
        <f>IFERROR(_xlfn.IFNA(VLOOKUP($K386,[26]коммент!$B:$C,2,0),""),"")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86" s="175" t="s">
        <v>130</v>
      </c>
      <c r="N386" s="184" t="s">
        <v>114</v>
      </c>
      <c r="O386" s="151"/>
      <c r="P386" s="151" t="s">
        <v>996</v>
      </c>
      <c r="Q386" s="179"/>
      <c r="R386" s="179"/>
    </row>
    <row r="387" spans="1:18" s="180" customFormat="1" ht="135" customHeight="1" x14ac:dyDescent="0.25">
      <c r="A387" s="175">
        <v>385</v>
      </c>
      <c r="B387" s="181">
        <v>44707</v>
      </c>
      <c r="C387" s="127" t="s">
        <v>977</v>
      </c>
      <c r="D387" s="130" t="s">
        <v>64</v>
      </c>
      <c r="E387" s="130"/>
      <c r="F387" s="144" t="s">
        <v>1001</v>
      </c>
      <c r="G387" s="127" t="s">
        <v>1002</v>
      </c>
      <c r="H387" s="127" t="s">
        <v>1003</v>
      </c>
      <c r="I387" s="134">
        <v>44873</v>
      </c>
      <c r="J387" s="175" t="s">
        <v>184</v>
      </c>
      <c r="K387" s="127" t="s">
        <v>175</v>
      </c>
      <c r="L387" s="132" t="str">
        <f>IFERROR(_xlfn.IFNA(VLOOKUP($K387,[26]коммент!$B:$C,2,0),""),"")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87" s="175"/>
      <c r="N387" s="184"/>
      <c r="O387" s="151"/>
      <c r="P387" s="151" t="s">
        <v>708</v>
      </c>
      <c r="Q387" s="179"/>
      <c r="R387" s="179"/>
    </row>
    <row r="388" spans="1:18" s="180" customFormat="1" ht="135" customHeight="1" x14ac:dyDescent="0.25">
      <c r="A388" s="175">
        <v>386</v>
      </c>
      <c r="B388" s="134">
        <v>44707</v>
      </c>
      <c r="C388" s="144" t="s">
        <v>1093</v>
      </c>
      <c r="D388" s="130" t="s">
        <v>64</v>
      </c>
      <c r="E388" s="130"/>
      <c r="F388" s="131" t="s">
        <v>1094</v>
      </c>
      <c r="G388" s="127" t="s">
        <v>1095</v>
      </c>
      <c r="H388" s="127" t="s">
        <v>999</v>
      </c>
      <c r="I388" s="134">
        <v>44546</v>
      </c>
      <c r="J388" s="127" t="s">
        <v>184</v>
      </c>
      <c r="K388" s="127" t="s">
        <v>36</v>
      </c>
      <c r="L388" s="132" t="str">
        <f>IFERROR(_xlfn.IFNA(VLOOKUP($K388,[39]коммент!$B:$C,2,0),""),"")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388" s="127"/>
      <c r="N388" s="151"/>
      <c r="O388" s="151"/>
      <c r="P388" s="151" t="s">
        <v>1096</v>
      </c>
      <c r="Q388" s="179"/>
      <c r="R388" s="179"/>
    </row>
    <row r="389" spans="1:18" s="180" customFormat="1" ht="135" customHeight="1" x14ac:dyDescent="0.25">
      <c r="A389" s="175">
        <v>387</v>
      </c>
      <c r="B389" s="181">
        <v>44707</v>
      </c>
      <c r="C389" s="127" t="s">
        <v>1221</v>
      </c>
      <c r="D389" s="130" t="s">
        <v>64</v>
      </c>
      <c r="E389" s="130"/>
      <c r="F389" s="144" t="s">
        <v>1237</v>
      </c>
      <c r="G389" s="127">
        <v>4993738962</v>
      </c>
      <c r="H389" s="127" t="s">
        <v>1238</v>
      </c>
      <c r="I389" s="134">
        <v>44484</v>
      </c>
      <c r="J389" s="127" t="s">
        <v>184</v>
      </c>
      <c r="K389" s="127" t="s">
        <v>175</v>
      </c>
      <c r="L389" s="132" t="s">
        <v>176</v>
      </c>
      <c r="M389" s="127"/>
      <c r="N389" s="151"/>
      <c r="O389" s="151"/>
      <c r="P389" s="151" t="s">
        <v>1239</v>
      </c>
      <c r="Q389" s="143"/>
      <c r="R389" s="143"/>
    </row>
    <row r="390" spans="1:18" s="180" customFormat="1" ht="135" customHeight="1" x14ac:dyDescent="0.25">
      <c r="A390" s="175">
        <v>388</v>
      </c>
      <c r="B390" s="181">
        <v>44707</v>
      </c>
      <c r="C390" s="127" t="s">
        <v>1329</v>
      </c>
      <c r="D390" s="130" t="s">
        <v>64</v>
      </c>
      <c r="E390" s="130"/>
      <c r="F390" s="131" t="s">
        <v>1334</v>
      </c>
      <c r="G390" s="127">
        <v>89057211695</v>
      </c>
      <c r="H390" s="127"/>
      <c r="I390" s="134"/>
      <c r="J390" s="175" t="s">
        <v>179</v>
      </c>
      <c r="K390" s="127" t="s">
        <v>85</v>
      </c>
      <c r="L390" s="132" t="s">
        <v>148</v>
      </c>
      <c r="M390" s="175" t="s">
        <v>129</v>
      </c>
      <c r="N390" s="184"/>
      <c r="O390" s="151"/>
      <c r="P390" s="151" t="s">
        <v>1335</v>
      </c>
      <c r="Q390" s="179"/>
      <c r="R390" s="179"/>
    </row>
    <row r="391" spans="1:18" s="180" customFormat="1" ht="135" customHeight="1" x14ac:dyDescent="0.25">
      <c r="A391" s="175">
        <v>389</v>
      </c>
      <c r="B391" s="134">
        <v>44707</v>
      </c>
      <c r="C391" s="127" t="s">
        <v>1329</v>
      </c>
      <c r="D391" s="130" t="s">
        <v>64</v>
      </c>
      <c r="E391" s="130"/>
      <c r="F391" s="131" t="s">
        <v>1341</v>
      </c>
      <c r="G391" s="127">
        <v>89684437266</v>
      </c>
      <c r="H391" s="127"/>
      <c r="I391" s="134"/>
      <c r="J391" s="175" t="s">
        <v>134</v>
      </c>
      <c r="K391" s="127" t="s">
        <v>6</v>
      </c>
      <c r="L391" s="132" t="s">
        <v>147</v>
      </c>
      <c r="M391" s="175"/>
      <c r="N391" s="184"/>
      <c r="O391" s="151"/>
      <c r="P391" s="151"/>
      <c r="Q391" s="179"/>
      <c r="R391" s="179"/>
    </row>
    <row r="392" spans="1:18" s="180" customFormat="1" ht="135" customHeight="1" x14ac:dyDescent="0.25">
      <c r="A392" s="175">
        <v>390</v>
      </c>
      <c r="B392" s="181">
        <v>44707</v>
      </c>
      <c r="C392" s="127" t="s">
        <v>284</v>
      </c>
      <c r="D392" s="182" t="s">
        <v>63</v>
      </c>
      <c r="E392" s="182"/>
      <c r="F392" s="191" t="s">
        <v>288</v>
      </c>
      <c r="G392" s="175">
        <v>89162183147</v>
      </c>
      <c r="H392" s="175"/>
      <c r="I392" s="175"/>
      <c r="J392" s="175" t="s">
        <v>180</v>
      </c>
      <c r="K392" s="127" t="s">
        <v>85</v>
      </c>
      <c r="L392" s="132" t="str">
        <f>IFERROR(_xlfn.IFNA(VLOOKUP($K392,[17]коммент!$B:$C,2,0),""),"")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92" s="175" t="s">
        <v>129</v>
      </c>
      <c r="N392" s="184" t="s">
        <v>114</v>
      </c>
      <c r="O392" s="151"/>
      <c r="P392" s="151" t="s">
        <v>289</v>
      </c>
      <c r="Q392" s="179"/>
      <c r="R392" s="179"/>
    </row>
    <row r="393" spans="1:18" s="180" customFormat="1" ht="135" customHeight="1" x14ac:dyDescent="0.25">
      <c r="A393" s="175">
        <v>391</v>
      </c>
      <c r="B393" s="181">
        <v>44707</v>
      </c>
      <c r="C393" s="127" t="s">
        <v>284</v>
      </c>
      <c r="D393" s="130" t="s">
        <v>63</v>
      </c>
      <c r="E393" s="130"/>
      <c r="F393" s="131" t="s">
        <v>300</v>
      </c>
      <c r="G393" s="127" t="s">
        <v>301</v>
      </c>
      <c r="H393" s="127" t="s">
        <v>302</v>
      </c>
      <c r="I393" s="134">
        <v>44293</v>
      </c>
      <c r="J393" s="127" t="s">
        <v>179</v>
      </c>
      <c r="K393" s="127" t="s">
        <v>6</v>
      </c>
      <c r="L393" s="132" t="str">
        <f>IFERROR(_xlfn.IFNA(VLOOKUP($K393,[17]коммент!$B:$C,2,0),""),"")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93" s="175"/>
      <c r="N393" s="184"/>
      <c r="O393" s="151"/>
      <c r="P393" s="151"/>
      <c r="Q393" s="179"/>
      <c r="R393" s="179"/>
    </row>
    <row r="394" spans="1:18" s="180" customFormat="1" ht="135" customHeight="1" x14ac:dyDescent="0.25">
      <c r="A394" s="175">
        <v>392</v>
      </c>
      <c r="B394" s="134">
        <v>44707</v>
      </c>
      <c r="C394" s="127" t="s">
        <v>1017</v>
      </c>
      <c r="D394" s="130" t="s">
        <v>63</v>
      </c>
      <c r="E394" s="130"/>
      <c r="F394" s="144" t="s">
        <v>1034</v>
      </c>
      <c r="G394" s="127" t="s">
        <v>1035</v>
      </c>
      <c r="H394" s="127"/>
      <c r="I394" s="127"/>
      <c r="J394" s="127" t="s">
        <v>179</v>
      </c>
      <c r="K394" s="127" t="s">
        <v>85</v>
      </c>
      <c r="L394" s="132" t="str">
        <f>IFERROR(_xlfn.IFNA(VLOOKUP($K394,[50]коммент!$B:$C,2,0),""),"")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94" s="127" t="s">
        <v>129</v>
      </c>
      <c r="N394" s="151"/>
      <c r="O394" s="151"/>
      <c r="P394" s="151"/>
      <c r="Q394" s="179"/>
      <c r="R394" s="179"/>
    </row>
    <row r="395" spans="1:18" s="180" customFormat="1" ht="135" customHeight="1" x14ac:dyDescent="0.25">
      <c r="A395" s="175">
        <v>393</v>
      </c>
      <c r="B395" s="181">
        <v>44707</v>
      </c>
      <c r="C395" s="144" t="s">
        <v>1093</v>
      </c>
      <c r="D395" s="182" t="s">
        <v>63</v>
      </c>
      <c r="E395" s="182"/>
      <c r="F395" s="191" t="s">
        <v>1097</v>
      </c>
      <c r="G395" s="175">
        <v>9169119670</v>
      </c>
      <c r="H395" s="175"/>
      <c r="I395" s="175"/>
      <c r="J395" s="175" t="s">
        <v>184</v>
      </c>
      <c r="K395" s="127" t="s">
        <v>149</v>
      </c>
      <c r="L395" s="132" t="str">
        <f>IFERROR(_xlfn.IFNA(VLOOKUP($K395,[39]коммент!$B:$C,2,0),""),"")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395" s="175"/>
      <c r="N395" s="184"/>
      <c r="O395" s="151"/>
      <c r="P395" s="151" t="s">
        <v>1098</v>
      </c>
      <c r="Q395" s="179"/>
      <c r="R395" s="179"/>
    </row>
    <row r="396" spans="1:18" s="180" customFormat="1" ht="135" customHeight="1" x14ac:dyDescent="0.25">
      <c r="A396" s="175">
        <v>394</v>
      </c>
      <c r="B396" s="181">
        <v>44707</v>
      </c>
      <c r="C396" s="127" t="s">
        <v>1052</v>
      </c>
      <c r="D396" s="130" t="s">
        <v>21</v>
      </c>
      <c r="E396" s="130"/>
      <c r="F396" s="144" t="s">
        <v>1063</v>
      </c>
      <c r="G396" s="127">
        <v>89031955680</v>
      </c>
      <c r="H396" s="127"/>
      <c r="I396" s="127"/>
      <c r="J396" s="127" t="s">
        <v>180</v>
      </c>
      <c r="K396" s="127" t="s">
        <v>85</v>
      </c>
      <c r="L396" s="132" t="str">
        <f>IFERROR(_xlfn.IFNA(VLOOKUP($K396,[55]коммент!$B:$C,2,0),""),"")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96" s="127" t="s">
        <v>129</v>
      </c>
      <c r="N396" s="151"/>
      <c r="O396" s="151"/>
      <c r="P396" s="151"/>
      <c r="Q396" s="179"/>
      <c r="R396" s="179"/>
    </row>
    <row r="397" spans="1:18" s="180" customFormat="1" ht="135" customHeight="1" x14ac:dyDescent="0.25">
      <c r="A397" s="175">
        <v>395</v>
      </c>
      <c r="B397" s="134">
        <v>44707</v>
      </c>
      <c r="C397" s="127" t="s">
        <v>1069</v>
      </c>
      <c r="D397" s="130" t="s">
        <v>21</v>
      </c>
      <c r="E397" s="130"/>
      <c r="F397" s="144" t="s">
        <v>1084</v>
      </c>
      <c r="G397" s="127">
        <v>9168783070</v>
      </c>
      <c r="H397" s="127"/>
      <c r="I397" s="127"/>
      <c r="J397" s="127" t="s">
        <v>180</v>
      </c>
      <c r="K397" s="127" t="s">
        <v>6</v>
      </c>
      <c r="L397" s="132" t="str">
        <f>IFERROR(_xlfn.IFNA(VLOOKUP($K397,[53]коммент!$B:$C,2,0),""),"")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97" s="127"/>
      <c r="N397" s="151"/>
      <c r="O397" s="151"/>
      <c r="P397" s="151"/>
      <c r="Q397" s="179"/>
      <c r="R397" s="179"/>
    </row>
    <row r="398" spans="1:18" s="180" customFormat="1" ht="135" customHeight="1" x14ac:dyDescent="0.25">
      <c r="A398" s="175">
        <v>396</v>
      </c>
      <c r="B398" s="181">
        <v>44707</v>
      </c>
      <c r="C398" s="127" t="s">
        <v>1109</v>
      </c>
      <c r="D398" s="130" t="s">
        <v>21</v>
      </c>
      <c r="E398" s="130"/>
      <c r="F398" s="131" t="s">
        <v>1134</v>
      </c>
      <c r="G398" s="127">
        <v>9651942097</v>
      </c>
      <c r="H398" s="127"/>
      <c r="I398" s="134"/>
      <c r="J398" s="127" t="s">
        <v>180</v>
      </c>
      <c r="K398" s="127" t="s">
        <v>85</v>
      </c>
      <c r="L398" s="132" t="str">
        <f>IFERROR(_xlfn.IFNA(VLOOKUP($K398,[56]коммент!$B:$C,2,0),""),"")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98" s="127" t="s">
        <v>129</v>
      </c>
      <c r="N398" s="151"/>
      <c r="O398" s="151"/>
      <c r="P398" s="151"/>
      <c r="Q398" s="179"/>
      <c r="R398" s="179"/>
    </row>
    <row r="399" spans="1:18" s="180" customFormat="1" ht="135" customHeight="1" x14ac:dyDescent="0.25">
      <c r="A399" s="175">
        <v>397</v>
      </c>
      <c r="B399" s="181">
        <v>44707</v>
      </c>
      <c r="C399" s="127" t="s">
        <v>1353</v>
      </c>
      <c r="D399" s="130" t="s">
        <v>21</v>
      </c>
      <c r="E399" s="130"/>
      <c r="F399" s="144" t="s">
        <v>1369</v>
      </c>
      <c r="G399" s="127" t="s">
        <v>1370</v>
      </c>
      <c r="H399" s="127" t="s">
        <v>895</v>
      </c>
      <c r="I399" s="134">
        <v>44634</v>
      </c>
      <c r="J399" s="127" t="s">
        <v>184</v>
      </c>
      <c r="K399" s="127" t="s">
        <v>175</v>
      </c>
      <c r="L399" s="132" t="str">
        <f>IFERROR(_xlfn.IFNA(VLOOKUP($K399,[34]коммент!$B:$C,2,0),""),"")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9" s="127"/>
      <c r="N399" s="151"/>
      <c r="O399" s="151"/>
      <c r="P399" s="151" t="s">
        <v>1371</v>
      </c>
      <c r="Q399" s="143"/>
      <c r="R399" s="143"/>
    </row>
    <row r="400" spans="1:18" s="180" customFormat="1" ht="135" customHeight="1" x14ac:dyDescent="0.25">
      <c r="A400" s="175">
        <v>398</v>
      </c>
      <c r="B400" s="134">
        <v>44707</v>
      </c>
      <c r="C400" s="127" t="s">
        <v>1397</v>
      </c>
      <c r="D400" s="130" t="s">
        <v>21</v>
      </c>
      <c r="E400" s="130"/>
      <c r="F400" s="156" t="s">
        <v>1398</v>
      </c>
      <c r="G400" s="156" t="s">
        <v>1399</v>
      </c>
      <c r="H400" s="127" t="s">
        <v>236</v>
      </c>
      <c r="I400" s="134">
        <v>44643</v>
      </c>
      <c r="J400" s="127" t="s">
        <v>180</v>
      </c>
      <c r="K400" s="153" t="s">
        <v>175</v>
      </c>
      <c r="L400" s="132" t="str">
        <f>IFERROR(_xlfn.IFNA(VLOOKUP($K400,[61]коммент!$B:$C,2,0),""),"")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00" s="127"/>
      <c r="N400" s="151"/>
      <c r="O400" s="151"/>
      <c r="P400" s="151" t="s">
        <v>1400</v>
      </c>
      <c r="Q400" s="143"/>
      <c r="R400" s="143"/>
    </row>
    <row r="401" spans="1:18" s="180" customFormat="1" ht="135" customHeight="1" x14ac:dyDescent="0.25">
      <c r="A401" s="175">
        <v>399</v>
      </c>
      <c r="B401" s="181">
        <v>44707</v>
      </c>
      <c r="C401" s="176" t="s">
        <v>225</v>
      </c>
      <c r="D401" s="163" t="s">
        <v>54</v>
      </c>
      <c r="E401" s="163"/>
      <c r="F401" s="128" t="s">
        <v>232</v>
      </c>
      <c r="G401" s="129" t="s">
        <v>233</v>
      </c>
      <c r="H401" s="176"/>
      <c r="I401" s="176"/>
      <c r="J401" s="176" t="s">
        <v>184</v>
      </c>
      <c r="K401" s="176" t="s">
        <v>6</v>
      </c>
      <c r="L401" s="132" t="str">
        <f>IFERROR(_xlfn.IFNA(VLOOKUP($K401,[9]коммент!$B:$C,2,0),""),"")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1" s="176"/>
      <c r="N401" s="178"/>
      <c r="O401" s="178"/>
      <c r="P401" s="178"/>
      <c r="Q401" s="179"/>
      <c r="R401" s="179"/>
    </row>
    <row r="402" spans="1:18" s="180" customFormat="1" ht="135" customHeight="1" x14ac:dyDescent="0.25">
      <c r="A402" s="175">
        <v>400</v>
      </c>
      <c r="B402" s="181">
        <v>44707</v>
      </c>
      <c r="C402" s="127" t="s">
        <v>1135</v>
      </c>
      <c r="D402" s="130" t="s">
        <v>54</v>
      </c>
      <c r="E402" s="130"/>
      <c r="F402" s="144" t="s">
        <v>1136</v>
      </c>
      <c r="G402" s="127">
        <v>9636233552</v>
      </c>
      <c r="H402" s="127"/>
      <c r="I402" s="127"/>
      <c r="J402" s="127" t="s">
        <v>180</v>
      </c>
      <c r="K402" s="127" t="s">
        <v>85</v>
      </c>
      <c r="L402" s="132" t="str">
        <f>IFERROR(_xlfn.IFNA(VLOOKUP($K402,[51]коммент!$B:$C,2,0),""),"")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02" s="127" t="s">
        <v>130</v>
      </c>
      <c r="N402" s="151"/>
      <c r="O402" s="151"/>
      <c r="P402" s="127" t="s">
        <v>1137</v>
      </c>
      <c r="Q402" s="179"/>
      <c r="R402" s="179"/>
    </row>
    <row r="403" spans="1:18" s="180" customFormat="1" ht="135" customHeight="1" x14ac:dyDescent="0.25">
      <c r="A403" s="175">
        <v>401</v>
      </c>
      <c r="B403" s="134">
        <v>44707</v>
      </c>
      <c r="C403" s="127" t="s">
        <v>1270</v>
      </c>
      <c r="D403" s="130" t="s">
        <v>54</v>
      </c>
      <c r="E403" s="130"/>
      <c r="F403" s="194" t="s">
        <v>1318</v>
      </c>
      <c r="G403" s="127" t="s">
        <v>1319</v>
      </c>
      <c r="H403" s="127"/>
      <c r="I403" s="134"/>
      <c r="J403" s="127" t="s">
        <v>179</v>
      </c>
      <c r="K403" s="127" t="s">
        <v>6</v>
      </c>
      <c r="L403" s="132" t="str">
        <f>IFERROR(_xlfn.IFNA(VLOOKUP($K403,[16]коммент!$B:$C,2,0),""),"")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3" s="127"/>
      <c r="N403" s="151"/>
      <c r="O403" s="151"/>
      <c r="P403" s="127"/>
      <c r="Q403" s="179"/>
      <c r="R403" s="179"/>
    </row>
    <row r="404" spans="1:18" s="180" customFormat="1" ht="135" customHeight="1" x14ac:dyDescent="0.25">
      <c r="A404" s="175">
        <v>402</v>
      </c>
      <c r="B404" s="181">
        <v>44707</v>
      </c>
      <c r="C404" s="127" t="s">
        <v>451</v>
      </c>
      <c r="D404" s="130" t="s">
        <v>52</v>
      </c>
      <c r="E404" s="130"/>
      <c r="F404" s="144" t="s">
        <v>452</v>
      </c>
      <c r="G404" s="127">
        <v>9268851886</v>
      </c>
      <c r="H404" s="127" t="s">
        <v>453</v>
      </c>
      <c r="I404" s="134">
        <v>44518</v>
      </c>
      <c r="J404" s="127" t="s">
        <v>184</v>
      </c>
      <c r="K404" s="127" t="s">
        <v>175</v>
      </c>
      <c r="L404" s="132" t="s">
        <v>176</v>
      </c>
      <c r="M404" s="127"/>
      <c r="N404" s="151"/>
      <c r="O404" s="151"/>
      <c r="P404" s="151" t="s">
        <v>454</v>
      </c>
      <c r="Q404" s="179"/>
      <c r="R404" s="179"/>
    </row>
    <row r="405" spans="1:18" s="180" customFormat="1" ht="135" customHeight="1" x14ac:dyDescent="0.25">
      <c r="A405" s="175">
        <v>403</v>
      </c>
      <c r="B405" s="181">
        <v>44707</v>
      </c>
      <c r="C405" s="127" t="s">
        <v>1270</v>
      </c>
      <c r="D405" s="130" t="s">
        <v>51</v>
      </c>
      <c r="E405" s="130"/>
      <c r="F405" s="131" t="s">
        <v>1271</v>
      </c>
      <c r="G405" s="127" t="s">
        <v>1272</v>
      </c>
      <c r="H405" s="127"/>
      <c r="I405" s="134"/>
      <c r="J405" s="127" t="s">
        <v>180</v>
      </c>
      <c r="K405" s="127" t="s">
        <v>85</v>
      </c>
      <c r="L405" s="132" t="s">
        <v>148</v>
      </c>
      <c r="M405" s="127" t="s">
        <v>129</v>
      </c>
      <c r="N405" s="151"/>
      <c r="O405" s="151"/>
      <c r="P405" s="127"/>
      <c r="Q405" s="179"/>
      <c r="R405" s="179"/>
    </row>
    <row r="406" spans="1:18" s="170" customFormat="1" ht="135" customHeight="1" x14ac:dyDescent="0.25">
      <c r="A406" s="175">
        <v>404</v>
      </c>
      <c r="B406" s="134">
        <v>44707</v>
      </c>
      <c r="C406" s="127" t="s">
        <v>1270</v>
      </c>
      <c r="D406" s="130" t="s">
        <v>51</v>
      </c>
      <c r="E406" s="130"/>
      <c r="F406" s="131" t="s">
        <v>1275</v>
      </c>
      <c r="G406" s="127" t="s">
        <v>1276</v>
      </c>
      <c r="H406" s="127"/>
      <c r="I406" s="134"/>
      <c r="J406" s="127" t="s">
        <v>180</v>
      </c>
      <c r="K406" s="127" t="s">
        <v>6</v>
      </c>
      <c r="L406" s="132" t="str">
        <f>IFERROR(_xlfn.IFNA(VLOOKUP($K406,[31]коммент!$B:$C,2,0),""),"")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6" s="127"/>
      <c r="N406" s="151"/>
      <c r="O406" s="151"/>
      <c r="P406" s="151"/>
      <c r="Q406" s="179"/>
      <c r="R406" s="179"/>
    </row>
    <row r="407" spans="1:18" s="170" customFormat="1" ht="135" customHeight="1" x14ac:dyDescent="0.25">
      <c r="A407" s="175">
        <v>405</v>
      </c>
      <c r="B407" s="181">
        <v>44707</v>
      </c>
      <c r="C407" s="127" t="s">
        <v>1270</v>
      </c>
      <c r="D407" s="130" t="s">
        <v>51</v>
      </c>
      <c r="E407" s="130"/>
      <c r="F407" s="131" t="s">
        <v>1316</v>
      </c>
      <c r="G407" s="127" t="s">
        <v>1317</v>
      </c>
      <c r="H407" s="127"/>
      <c r="I407" s="134"/>
      <c r="J407" s="127" t="s">
        <v>134</v>
      </c>
      <c r="K407" s="127" t="s">
        <v>85</v>
      </c>
      <c r="L407" s="132" t="str">
        <f>IFERROR(_xlfn.IFNA(VLOOKUP($K407,[16]коммент!$B:$C,2,0),""),"")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07" s="127" t="s">
        <v>129</v>
      </c>
      <c r="N407" s="151"/>
      <c r="O407" s="151"/>
      <c r="P407" s="151"/>
      <c r="Q407" s="179"/>
      <c r="R407" s="179"/>
    </row>
    <row r="408" spans="1:18" s="170" customFormat="1" ht="135" customHeight="1" x14ac:dyDescent="0.25">
      <c r="A408" s="175">
        <v>406</v>
      </c>
      <c r="B408" s="181">
        <v>44707</v>
      </c>
      <c r="C408" s="176" t="s">
        <v>225</v>
      </c>
      <c r="D408" s="163" t="s">
        <v>27</v>
      </c>
      <c r="E408" s="163"/>
      <c r="F408" s="128" t="s">
        <v>228</v>
      </c>
      <c r="G408" s="129" t="s">
        <v>229</v>
      </c>
      <c r="H408" s="176" t="s">
        <v>230</v>
      </c>
      <c r="I408" s="161">
        <v>44699</v>
      </c>
      <c r="J408" s="176" t="s">
        <v>134</v>
      </c>
      <c r="K408" s="176" t="s">
        <v>111</v>
      </c>
      <c r="L408" s="132" t="str">
        <f>IFERROR(_xlfn.IFNA(VLOOKUP($K408,[9]коммент!$B:$C,2,0),""),"")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08" s="176" t="s">
        <v>130</v>
      </c>
      <c r="N408" s="178" t="s">
        <v>183</v>
      </c>
      <c r="O408" s="178" t="s">
        <v>27</v>
      </c>
      <c r="P408" s="178" t="s">
        <v>231</v>
      </c>
      <c r="Q408" s="179"/>
      <c r="R408" s="179"/>
    </row>
    <row r="409" spans="1:18" s="170" customFormat="1" ht="135" customHeight="1" x14ac:dyDescent="0.25">
      <c r="A409" s="175">
        <v>407</v>
      </c>
      <c r="B409" s="134">
        <v>44707</v>
      </c>
      <c r="C409" s="127" t="s">
        <v>880</v>
      </c>
      <c r="D409" s="163" t="s">
        <v>27</v>
      </c>
      <c r="E409" s="130"/>
      <c r="F409" s="133" t="s">
        <v>887</v>
      </c>
      <c r="G409" s="131">
        <v>9163006422</v>
      </c>
      <c r="H409" s="131" t="s">
        <v>888</v>
      </c>
      <c r="I409" s="134">
        <v>44641</v>
      </c>
      <c r="J409" s="127" t="s">
        <v>180</v>
      </c>
      <c r="K409" s="127" t="s">
        <v>113</v>
      </c>
      <c r="L409" s="132" t="str">
        <f>IFERROR(_xlfn.IFNA(VLOOKUP($K409,[68]коммент!$B:$C,2,0),""),"")</f>
        <v>Формат уведомления. С целью проведения внутреннего контроля качества.</v>
      </c>
      <c r="M409" s="175"/>
      <c r="N409" s="184"/>
      <c r="O409" s="151"/>
      <c r="P409" s="151" t="s">
        <v>889</v>
      </c>
      <c r="Q409" s="179"/>
      <c r="R409" s="179"/>
    </row>
    <row r="410" spans="1:18" s="170" customFormat="1" ht="135" customHeight="1" x14ac:dyDescent="0.25">
      <c r="A410" s="175">
        <v>408</v>
      </c>
      <c r="B410" s="181">
        <v>44707</v>
      </c>
      <c r="C410" s="127" t="s">
        <v>944</v>
      </c>
      <c r="D410" s="130" t="s">
        <v>27</v>
      </c>
      <c r="E410" s="130"/>
      <c r="F410" s="144" t="s">
        <v>945</v>
      </c>
      <c r="G410" s="127" t="s">
        <v>946</v>
      </c>
      <c r="H410" s="127" t="s">
        <v>947</v>
      </c>
      <c r="I410" s="134">
        <v>44517</v>
      </c>
      <c r="J410" s="127" t="s">
        <v>184</v>
      </c>
      <c r="K410" s="127" t="s">
        <v>111</v>
      </c>
      <c r="L410" s="132" t="str">
        <f>IFERROR(_xlfn.IFNA(VLOOKUP($K410,[69]коммент!$B:$C,2,0),""),"")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10" s="127"/>
      <c r="N410" s="151" t="s">
        <v>183</v>
      </c>
      <c r="O410" s="151" t="s">
        <v>27</v>
      </c>
      <c r="P410" s="151" t="s">
        <v>948</v>
      </c>
      <c r="Q410" s="179"/>
      <c r="R410" s="179"/>
    </row>
    <row r="411" spans="1:18" s="170" customFormat="1" ht="135" customHeight="1" x14ac:dyDescent="0.25">
      <c r="A411" s="175">
        <v>409</v>
      </c>
      <c r="B411" s="181">
        <v>44707</v>
      </c>
      <c r="C411" s="127" t="s">
        <v>944</v>
      </c>
      <c r="D411" s="130" t="s">
        <v>27</v>
      </c>
      <c r="E411" s="130"/>
      <c r="F411" s="144" t="s">
        <v>957</v>
      </c>
      <c r="G411" s="127" t="s">
        <v>958</v>
      </c>
      <c r="H411" s="127" t="s">
        <v>959</v>
      </c>
      <c r="I411" s="134">
        <v>44551</v>
      </c>
      <c r="J411" s="175" t="s">
        <v>184</v>
      </c>
      <c r="K411" s="127" t="s">
        <v>6</v>
      </c>
      <c r="L411" s="132" t="str">
        <f>IFERROR(_xlfn.IFNA(VLOOKUP($K411,[13]коммент!$B:$C,2,0),""),"")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1" s="175"/>
      <c r="N411" s="184" t="s">
        <v>114</v>
      </c>
      <c r="O411" s="151"/>
      <c r="P411" s="151"/>
      <c r="Q411" s="179"/>
      <c r="R411" s="179"/>
    </row>
    <row r="412" spans="1:18" s="170" customFormat="1" ht="135" customHeight="1" x14ac:dyDescent="0.25">
      <c r="A412" s="175">
        <v>410</v>
      </c>
      <c r="B412" s="134">
        <v>44707</v>
      </c>
      <c r="C412" s="127" t="s">
        <v>944</v>
      </c>
      <c r="D412" s="130" t="s">
        <v>27</v>
      </c>
      <c r="E412" s="130"/>
      <c r="F412" s="144" t="s">
        <v>965</v>
      </c>
      <c r="G412" s="127" t="s">
        <v>966</v>
      </c>
      <c r="H412" s="127" t="s">
        <v>967</v>
      </c>
      <c r="I412" s="134">
        <v>44612</v>
      </c>
      <c r="J412" s="175" t="s">
        <v>179</v>
      </c>
      <c r="K412" s="127" t="s">
        <v>6</v>
      </c>
      <c r="L412" s="132" t="str">
        <f>IFERROR(_xlfn.IFNA(VLOOKUP($K412,[13]коммент!$B:$C,2,0),""),"")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2" s="175"/>
      <c r="N412" s="184" t="s">
        <v>114</v>
      </c>
      <c r="O412" s="151"/>
      <c r="P412" s="198" t="s">
        <v>968</v>
      </c>
      <c r="Q412" s="179"/>
      <c r="R412" s="179"/>
    </row>
    <row r="413" spans="1:18" s="170" customFormat="1" ht="135" customHeight="1" x14ac:dyDescent="0.25">
      <c r="A413" s="175">
        <v>411</v>
      </c>
      <c r="B413" s="181">
        <v>44707</v>
      </c>
      <c r="C413" s="127" t="s">
        <v>944</v>
      </c>
      <c r="D413" s="130" t="s">
        <v>27</v>
      </c>
      <c r="E413" s="130"/>
      <c r="F413" s="144" t="s">
        <v>969</v>
      </c>
      <c r="G413" s="127" t="s">
        <v>970</v>
      </c>
      <c r="H413" s="127" t="s">
        <v>305</v>
      </c>
      <c r="I413" s="134">
        <v>44602</v>
      </c>
      <c r="J413" s="175" t="s">
        <v>179</v>
      </c>
      <c r="K413" s="127" t="s">
        <v>85</v>
      </c>
      <c r="L413" s="132" t="str">
        <f>IFERROR(_xlfn.IFNA(VLOOKUP($K413,[13]коммент!$B:$C,2,0),""),"")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13" s="175" t="s">
        <v>129</v>
      </c>
      <c r="N413" s="196" t="s">
        <v>114</v>
      </c>
      <c r="O413" s="151"/>
      <c r="P413" s="167" t="s">
        <v>971</v>
      </c>
      <c r="Q413" s="179"/>
      <c r="R413" s="179"/>
    </row>
    <row r="414" spans="1:18" s="180" customFormat="1" ht="135" customHeight="1" x14ac:dyDescent="0.25">
      <c r="A414" s="175">
        <v>412</v>
      </c>
      <c r="B414" s="181">
        <v>44707</v>
      </c>
      <c r="C414" s="127" t="s">
        <v>1270</v>
      </c>
      <c r="D414" s="130" t="s">
        <v>27</v>
      </c>
      <c r="E414" s="130"/>
      <c r="F414" s="131" t="s">
        <v>1312</v>
      </c>
      <c r="G414" s="127" t="s">
        <v>1313</v>
      </c>
      <c r="H414" s="127"/>
      <c r="I414" s="134"/>
      <c r="J414" s="127" t="s">
        <v>179</v>
      </c>
      <c r="K414" s="127" t="s">
        <v>85</v>
      </c>
      <c r="L414" s="132" t="str">
        <f>IFERROR(_xlfn.IFNA(VLOOKUP($K414,[16]коммент!$B:$C,2,0),""),"")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14" s="127" t="s">
        <v>129</v>
      </c>
      <c r="N414" s="151"/>
      <c r="O414" s="151"/>
      <c r="P414" s="151"/>
      <c r="Q414" s="179"/>
      <c r="R414" s="179"/>
    </row>
    <row r="415" spans="1:18" s="180" customFormat="1" ht="135" customHeight="1" x14ac:dyDescent="0.25">
      <c r="A415" s="175">
        <v>413</v>
      </c>
      <c r="B415" s="134">
        <v>44707</v>
      </c>
      <c r="C415" s="127" t="s">
        <v>329</v>
      </c>
      <c r="D415" s="130" t="s">
        <v>50</v>
      </c>
      <c r="E415" s="130"/>
      <c r="F415" s="133" t="s">
        <v>333</v>
      </c>
      <c r="G415" s="131">
        <v>4992598272</v>
      </c>
      <c r="H415" s="127"/>
      <c r="I415" s="127"/>
      <c r="J415" s="127" t="s">
        <v>134</v>
      </c>
      <c r="K415" s="127" t="s">
        <v>149</v>
      </c>
      <c r="L415" s="132" t="str">
        <f>IFERROR(_xlfn.IFNA(VLOOKUP($K415,[37]коммент!$B:$C,2,0),""),"")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15" s="127"/>
      <c r="N415" s="184"/>
      <c r="O415" s="151"/>
      <c r="P415" s="151" t="s">
        <v>334</v>
      </c>
      <c r="Q415" s="179"/>
      <c r="R415" s="179"/>
    </row>
    <row r="416" spans="1:18" s="180" customFormat="1" ht="135" customHeight="1" x14ac:dyDescent="0.25">
      <c r="A416" s="175">
        <v>414</v>
      </c>
      <c r="B416" s="181">
        <v>44707</v>
      </c>
      <c r="C416" s="127" t="s">
        <v>1270</v>
      </c>
      <c r="D416" s="130" t="s">
        <v>50</v>
      </c>
      <c r="E416" s="130"/>
      <c r="F416" s="131" t="s">
        <v>1294</v>
      </c>
      <c r="G416" s="127" t="s">
        <v>1295</v>
      </c>
      <c r="H416" s="127"/>
      <c r="I416" s="134"/>
      <c r="J416" s="127" t="s">
        <v>184</v>
      </c>
      <c r="K416" s="127" t="s">
        <v>6</v>
      </c>
      <c r="L416" s="132" t="str">
        <f>IFERROR(_xlfn.IFNA(VLOOKUP($K416,[70]коммент!$B:$C,2,0),""),"")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6" s="127"/>
      <c r="N416" s="151"/>
      <c r="O416" s="151"/>
      <c r="P416" s="151"/>
      <c r="Q416" s="179"/>
      <c r="R416" s="179"/>
    </row>
    <row r="417" spans="1:18" s="180" customFormat="1" ht="135" customHeight="1" x14ac:dyDescent="0.25">
      <c r="A417" s="175">
        <v>415</v>
      </c>
      <c r="B417" s="181">
        <v>44707</v>
      </c>
      <c r="C417" s="127" t="s">
        <v>1270</v>
      </c>
      <c r="D417" s="130" t="s">
        <v>50</v>
      </c>
      <c r="E417" s="130"/>
      <c r="F417" s="131" t="s">
        <v>1320</v>
      </c>
      <c r="G417" s="127" t="s">
        <v>1321</v>
      </c>
      <c r="H417" s="127"/>
      <c r="I417" s="134"/>
      <c r="J417" s="127" t="s">
        <v>184</v>
      </c>
      <c r="K417" s="127" t="s">
        <v>85</v>
      </c>
      <c r="L417" s="132" t="str">
        <f>IFERROR(_xlfn.IFNA(VLOOKUP($K417,[16]коммент!$B:$C,2,0),""),"")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17" s="127" t="s">
        <v>129</v>
      </c>
      <c r="N417" s="151"/>
      <c r="O417" s="151"/>
      <c r="P417" s="151"/>
      <c r="Q417" s="179"/>
      <c r="R417" s="179"/>
    </row>
    <row r="418" spans="1:18" s="180" customFormat="1" ht="135" customHeight="1" x14ac:dyDescent="0.25">
      <c r="A418" s="175">
        <v>416</v>
      </c>
      <c r="B418" s="134">
        <v>44707</v>
      </c>
      <c r="C418" s="127" t="s">
        <v>1342</v>
      </c>
      <c r="D418" s="130" t="s">
        <v>50</v>
      </c>
      <c r="E418" s="130"/>
      <c r="F418" s="131" t="s">
        <v>1351</v>
      </c>
      <c r="G418" s="127" t="s">
        <v>1352</v>
      </c>
      <c r="H418" s="127"/>
      <c r="I418" s="134"/>
      <c r="J418" s="175" t="s">
        <v>180</v>
      </c>
      <c r="K418" s="175" t="s">
        <v>6</v>
      </c>
      <c r="L418" s="132" t="s">
        <v>147</v>
      </c>
      <c r="M418" s="175"/>
      <c r="N418" s="184"/>
      <c r="O418" s="151"/>
      <c r="P418" s="151"/>
      <c r="Q418" s="179"/>
      <c r="R418" s="179"/>
    </row>
    <row r="419" spans="1:18" s="180" customFormat="1" ht="135" customHeight="1" x14ac:dyDescent="0.25">
      <c r="A419" s="175">
        <v>417</v>
      </c>
      <c r="B419" s="181">
        <v>44707</v>
      </c>
      <c r="C419" s="127" t="s">
        <v>1387</v>
      </c>
      <c r="D419" s="130" t="s">
        <v>50</v>
      </c>
      <c r="E419" s="130"/>
      <c r="F419" s="144" t="s">
        <v>1395</v>
      </c>
      <c r="G419" s="127" t="s">
        <v>1396</v>
      </c>
      <c r="H419" s="127"/>
      <c r="I419" s="134"/>
      <c r="J419" s="127" t="s">
        <v>134</v>
      </c>
      <c r="K419" s="127" t="s">
        <v>85</v>
      </c>
      <c r="L419" s="132" t="s">
        <v>148</v>
      </c>
      <c r="M419" s="127" t="s">
        <v>129</v>
      </c>
      <c r="N419" s="151" t="s">
        <v>114</v>
      </c>
      <c r="O419" s="151"/>
      <c r="P419" s="151"/>
      <c r="Q419" s="143"/>
      <c r="R419" s="143"/>
    </row>
    <row r="420" spans="1:18" s="180" customFormat="1" ht="135" customHeight="1" x14ac:dyDescent="0.25">
      <c r="A420" s="175">
        <v>418</v>
      </c>
      <c r="B420" s="181">
        <v>44707</v>
      </c>
      <c r="C420" s="127" t="s">
        <v>862</v>
      </c>
      <c r="D420" s="130" t="s">
        <v>43</v>
      </c>
      <c r="E420" s="130"/>
      <c r="F420" s="144" t="s">
        <v>875</v>
      </c>
      <c r="G420" s="127">
        <v>89031711901</v>
      </c>
      <c r="H420" s="127" t="s">
        <v>876</v>
      </c>
      <c r="I420" s="134">
        <v>44706</v>
      </c>
      <c r="J420" s="127" t="s">
        <v>180</v>
      </c>
      <c r="K420" s="127" t="s">
        <v>85</v>
      </c>
      <c r="L420" s="132" t="str">
        <f>IFERROR(_xlfn.IFNA(VLOOKUP($K420,[42]коммент!$B:$C,2,0),""),"")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20" s="127" t="s">
        <v>129</v>
      </c>
      <c r="N420" s="151"/>
      <c r="O420" s="151"/>
      <c r="P420" s="151"/>
      <c r="Q420" s="179"/>
      <c r="R420" s="179"/>
    </row>
    <row r="421" spans="1:18" s="180" customFormat="1" ht="135" customHeight="1" x14ac:dyDescent="0.25">
      <c r="A421" s="175">
        <v>419</v>
      </c>
      <c r="B421" s="134">
        <v>44707</v>
      </c>
      <c r="C421" s="127" t="s">
        <v>1329</v>
      </c>
      <c r="D421" s="130" t="s">
        <v>43</v>
      </c>
      <c r="E421" s="130"/>
      <c r="F421" s="131" t="s">
        <v>1330</v>
      </c>
      <c r="G421" s="127">
        <v>89150778820</v>
      </c>
      <c r="H421" s="127"/>
      <c r="I421" s="134"/>
      <c r="J421" s="175" t="s">
        <v>179</v>
      </c>
      <c r="K421" s="127" t="s">
        <v>85</v>
      </c>
      <c r="L421" s="132" t="s">
        <v>148</v>
      </c>
      <c r="M421" s="175" t="s">
        <v>129</v>
      </c>
      <c r="N421" s="184"/>
      <c r="O421" s="151"/>
      <c r="P421" s="151" t="s">
        <v>1331</v>
      </c>
      <c r="Q421" s="179"/>
      <c r="R421" s="179"/>
    </row>
    <row r="422" spans="1:18" s="180" customFormat="1" ht="135" customHeight="1" x14ac:dyDescent="0.25">
      <c r="A422" s="175">
        <v>420</v>
      </c>
      <c r="B422" s="181">
        <v>44707</v>
      </c>
      <c r="C422" s="127" t="s">
        <v>1329</v>
      </c>
      <c r="D422" s="130" t="s">
        <v>43</v>
      </c>
      <c r="E422" s="130"/>
      <c r="F422" s="131" t="s">
        <v>1332</v>
      </c>
      <c r="G422" s="127">
        <v>89060916095</v>
      </c>
      <c r="H422" s="127"/>
      <c r="I422" s="134"/>
      <c r="J422" s="175" t="s">
        <v>179</v>
      </c>
      <c r="K422" s="127" t="s">
        <v>85</v>
      </c>
      <c r="L422" s="132" t="s">
        <v>148</v>
      </c>
      <c r="M422" s="175" t="s">
        <v>129</v>
      </c>
      <c r="N422" s="184"/>
      <c r="O422" s="151"/>
      <c r="P422" s="151" t="s">
        <v>1333</v>
      </c>
      <c r="Q422" s="179"/>
      <c r="R422" s="179"/>
    </row>
    <row r="423" spans="1:18" s="180" customFormat="1" ht="135" customHeight="1" x14ac:dyDescent="0.25">
      <c r="A423" s="175">
        <v>421</v>
      </c>
      <c r="B423" s="181">
        <v>44707</v>
      </c>
      <c r="C423" s="127" t="s">
        <v>1329</v>
      </c>
      <c r="D423" s="130" t="s">
        <v>43</v>
      </c>
      <c r="E423" s="130"/>
      <c r="F423" s="131" t="s">
        <v>1336</v>
      </c>
      <c r="G423" s="127">
        <v>89162928811</v>
      </c>
      <c r="H423" s="127"/>
      <c r="I423" s="134"/>
      <c r="J423" s="175" t="s">
        <v>180</v>
      </c>
      <c r="K423" s="127" t="s">
        <v>6</v>
      </c>
      <c r="L423" s="132" t="s">
        <v>147</v>
      </c>
      <c r="M423" s="175"/>
      <c r="N423" s="184"/>
      <c r="O423" s="151"/>
      <c r="P423" s="151"/>
      <c r="Q423" s="179"/>
      <c r="R423" s="179"/>
    </row>
    <row r="424" spans="1:18" s="180" customFormat="1" ht="135" customHeight="1" x14ac:dyDescent="0.25">
      <c r="A424" s="175">
        <v>422</v>
      </c>
      <c r="B424" s="134">
        <v>44707</v>
      </c>
      <c r="C424" s="127" t="s">
        <v>1329</v>
      </c>
      <c r="D424" s="130" t="s">
        <v>43</v>
      </c>
      <c r="E424" s="130"/>
      <c r="F424" s="131" t="s">
        <v>1337</v>
      </c>
      <c r="G424" s="127">
        <v>89161151050</v>
      </c>
      <c r="H424" s="127"/>
      <c r="I424" s="134"/>
      <c r="J424" s="175" t="s">
        <v>180</v>
      </c>
      <c r="K424" s="127" t="s">
        <v>6</v>
      </c>
      <c r="L424" s="132" t="s">
        <v>147</v>
      </c>
      <c r="M424" s="175"/>
      <c r="N424" s="184"/>
      <c r="O424" s="151"/>
      <c r="P424" s="151"/>
      <c r="Q424" s="179"/>
      <c r="R424" s="179"/>
    </row>
    <row r="425" spans="1:18" s="180" customFormat="1" ht="135" customHeight="1" x14ac:dyDescent="0.25">
      <c r="A425" s="175">
        <v>423</v>
      </c>
      <c r="B425" s="181">
        <v>44707</v>
      </c>
      <c r="C425" s="127" t="s">
        <v>1329</v>
      </c>
      <c r="D425" s="130" t="s">
        <v>43</v>
      </c>
      <c r="E425" s="130"/>
      <c r="F425" s="131" t="s">
        <v>1339</v>
      </c>
      <c r="G425" s="127" t="s">
        <v>1340</v>
      </c>
      <c r="H425" s="127"/>
      <c r="I425" s="134"/>
      <c r="J425" s="175" t="s">
        <v>180</v>
      </c>
      <c r="K425" s="127" t="s">
        <v>6</v>
      </c>
      <c r="L425" s="132" t="s">
        <v>147</v>
      </c>
      <c r="M425" s="175"/>
      <c r="N425" s="184"/>
      <c r="O425" s="151"/>
      <c r="P425" s="151"/>
      <c r="Q425" s="179"/>
      <c r="R425" s="179"/>
    </row>
    <row r="426" spans="1:18" s="180" customFormat="1" ht="135" customHeight="1" x14ac:dyDescent="0.25">
      <c r="A426" s="175">
        <v>424</v>
      </c>
      <c r="B426" s="181">
        <v>44707</v>
      </c>
      <c r="C426" s="127" t="s">
        <v>1374</v>
      </c>
      <c r="D426" s="130" t="s">
        <v>43</v>
      </c>
      <c r="E426" s="130"/>
      <c r="F426" s="144" t="s">
        <v>1381</v>
      </c>
      <c r="G426" s="127" t="s">
        <v>1382</v>
      </c>
      <c r="H426" s="127" t="s">
        <v>1383</v>
      </c>
      <c r="I426" s="134">
        <v>44613</v>
      </c>
      <c r="J426" s="127" t="s">
        <v>184</v>
      </c>
      <c r="K426" s="127" t="s">
        <v>175</v>
      </c>
      <c r="L426" s="132" t="s">
        <v>1384</v>
      </c>
      <c r="M426" s="127"/>
      <c r="N426" s="127"/>
      <c r="O426" s="127"/>
      <c r="P426" s="151" t="s">
        <v>1385</v>
      </c>
      <c r="Q426" s="147"/>
      <c r="R426" s="143"/>
    </row>
    <row r="427" spans="1:18" s="180" customFormat="1" ht="135" customHeight="1" x14ac:dyDescent="0.25">
      <c r="A427" s="175">
        <v>425</v>
      </c>
      <c r="B427" s="134">
        <v>44707</v>
      </c>
      <c r="C427" s="127" t="s">
        <v>1374</v>
      </c>
      <c r="D427" s="130" t="s">
        <v>43</v>
      </c>
      <c r="E427" s="130"/>
      <c r="F427" s="144" t="s">
        <v>1386</v>
      </c>
      <c r="G427" s="127">
        <v>9057863100</v>
      </c>
      <c r="H427" s="127"/>
      <c r="I427" s="127"/>
      <c r="J427" s="127" t="s">
        <v>180</v>
      </c>
      <c r="K427" s="127" t="s">
        <v>149</v>
      </c>
      <c r="L427" s="132" t="str">
        <f>IFERROR(_xlfn.IFNA(VLOOKUP($K427,[8]коммент!$B:$C,2,0),""),"")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27" s="127"/>
      <c r="N427" s="127"/>
      <c r="O427" s="127"/>
      <c r="P427" s="151"/>
      <c r="Q427" s="143"/>
      <c r="R427" s="143"/>
    </row>
    <row r="428" spans="1:18" s="180" customFormat="1" ht="135" customHeight="1" x14ac:dyDescent="0.25">
      <c r="A428" s="175">
        <v>426</v>
      </c>
      <c r="B428" s="181">
        <v>44707</v>
      </c>
      <c r="C428" s="127" t="s">
        <v>1397</v>
      </c>
      <c r="D428" s="130" t="s">
        <v>43</v>
      </c>
      <c r="E428" s="130"/>
      <c r="F428" s="156" t="s">
        <v>1428</v>
      </c>
      <c r="G428" s="156" t="s">
        <v>1429</v>
      </c>
      <c r="H428" s="127"/>
      <c r="I428" s="134"/>
      <c r="J428" s="127" t="s">
        <v>180</v>
      </c>
      <c r="K428" s="153" t="s">
        <v>175</v>
      </c>
      <c r="L428" s="132" t="str">
        <f>IFERROR(_xlfn.IFNA(VLOOKUP($K428,[61]коммент!$B:$C,2,0),""),"")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28" s="127"/>
      <c r="N428" s="127"/>
      <c r="O428" s="127"/>
      <c r="P428" s="151" t="s">
        <v>1430</v>
      </c>
      <c r="Q428" s="143"/>
      <c r="R428" s="143"/>
    </row>
    <row r="429" spans="1:18" s="180" customFormat="1" ht="135" customHeight="1" x14ac:dyDescent="0.25">
      <c r="A429" s="175">
        <v>427</v>
      </c>
      <c r="B429" s="181">
        <v>44707</v>
      </c>
      <c r="C429" s="127" t="s">
        <v>1431</v>
      </c>
      <c r="D429" s="130" t="s">
        <v>43</v>
      </c>
      <c r="E429" s="130"/>
      <c r="F429" s="144" t="s">
        <v>1447</v>
      </c>
      <c r="G429" s="127">
        <v>9166299106</v>
      </c>
      <c r="H429" s="127"/>
      <c r="I429" s="127"/>
      <c r="J429" s="127" t="s">
        <v>180</v>
      </c>
      <c r="K429" s="127" t="s">
        <v>6</v>
      </c>
      <c r="L429" s="132" t="str">
        <f>IFERROR(_xlfn.IFNA(VLOOKUP($K429,[62]коммент!$B:$C,2,0),""),"")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29" s="127"/>
      <c r="N429" s="127"/>
      <c r="O429" s="127"/>
      <c r="P429" s="151"/>
      <c r="Q429" s="143"/>
      <c r="R429" s="143"/>
    </row>
    <row r="430" spans="1:18" s="180" customFormat="1" ht="135" customHeight="1" x14ac:dyDescent="0.25">
      <c r="A430" s="175">
        <v>428</v>
      </c>
      <c r="B430" s="134">
        <v>44707</v>
      </c>
      <c r="C430" s="175" t="s">
        <v>239</v>
      </c>
      <c r="D430" s="182" t="s">
        <v>22</v>
      </c>
      <c r="E430" s="182"/>
      <c r="F430" s="183" t="s">
        <v>252</v>
      </c>
      <c r="G430" s="175">
        <v>9165839179</v>
      </c>
      <c r="H430" s="175"/>
      <c r="I430" s="175"/>
      <c r="J430" s="175" t="s">
        <v>180</v>
      </c>
      <c r="K430" s="127" t="s">
        <v>149</v>
      </c>
      <c r="L430" s="132" t="s">
        <v>144</v>
      </c>
      <c r="M430" s="175"/>
      <c r="N430" s="175"/>
      <c r="O430" s="127"/>
      <c r="P430" s="151" t="s">
        <v>253</v>
      </c>
      <c r="Q430" s="179"/>
      <c r="R430" s="179"/>
    </row>
    <row r="431" spans="1:18" s="180" customFormat="1" ht="135" customHeight="1" x14ac:dyDescent="0.25">
      <c r="A431" s="175">
        <v>429</v>
      </c>
      <c r="B431" s="181">
        <v>44707</v>
      </c>
      <c r="C431" s="175" t="s">
        <v>680</v>
      </c>
      <c r="D431" s="182" t="s">
        <v>22</v>
      </c>
      <c r="E431" s="182"/>
      <c r="F431" s="144" t="s">
        <v>693</v>
      </c>
      <c r="G431" s="175">
        <v>9175450418</v>
      </c>
      <c r="H431" s="175" t="s">
        <v>689</v>
      </c>
      <c r="I431" s="181">
        <v>44672</v>
      </c>
      <c r="J431" s="175" t="s">
        <v>180</v>
      </c>
      <c r="K431" s="127" t="s">
        <v>113</v>
      </c>
      <c r="L431" s="132" t="s">
        <v>143</v>
      </c>
      <c r="M431" s="175"/>
      <c r="N431" s="184"/>
      <c r="O431" s="151"/>
      <c r="P431" s="151" t="s">
        <v>694</v>
      </c>
      <c r="Q431" s="179"/>
      <c r="R431" s="179"/>
    </row>
    <row r="432" spans="1:18" s="180" customFormat="1" ht="135" customHeight="1" x14ac:dyDescent="0.25">
      <c r="A432" s="175">
        <v>430</v>
      </c>
      <c r="B432" s="181">
        <v>44707</v>
      </c>
      <c r="C432" s="175" t="s">
        <v>680</v>
      </c>
      <c r="D432" s="182" t="s">
        <v>22</v>
      </c>
      <c r="E432" s="182"/>
      <c r="F432" s="144" t="s">
        <v>695</v>
      </c>
      <c r="G432" s="175">
        <v>4953984198</v>
      </c>
      <c r="H432" s="175" t="s">
        <v>696</v>
      </c>
      <c r="I432" s="181">
        <v>44678</v>
      </c>
      <c r="J432" s="175" t="s">
        <v>180</v>
      </c>
      <c r="K432" s="127" t="s">
        <v>113</v>
      </c>
      <c r="L432" s="132" t="s">
        <v>143</v>
      </c>
      <c r="M432" s="175"/>
      <c r="N432" s="184"/>
      <c r="O432" s="151"/>
      <c r="P432" s="151" t="s">
        <v>697</v>
      </c>
      <c r="Q432" s="179"/>
      <c r="R432" s="179"/>
    </row>
    <row r="433" spans="1:18" s="180" customFormat="1" ht="135" customHeight="1" x14ac:dyDescent="0.25">
      <c r="A433" s="175">
        <v>431</v>
      </c>
      <c r="B433" s="134">
        <v>44707</v>
      </c>
      <c r="C433" s="127" t="s">
        <v>1069</v>
      </c>
      <c r="D433" s="130" t="s">
        <v>22</v>
      </c>
      <c r="E433" s="130"/>
      <c r="F433" s="144" t="s">
        <v>1076</v>
      </c>
      <c r="G433" s="127">
        <v>9588018450</v>
      </c>
      <c r="H433" s="127"/>
      <c r="I433" s="127"/>
      <c r="J433" s="127" t="s">
        <v>180</v>
      </c>
      <c r="K433" s="127" t="s">
        <v>6</v>
      </c>
      <c r="L433" s="132" t="str">
        <f>IFERROR(_xlfn.IFNA(VLOOKUP($K433,[53]коммент!$B:$C,2,0),""),"")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3" s="127"/>
      <c r="N433" s="151"/>
      <c r="O433" s="151"/>
      <c r="P433" s="151"/>
      <c r="Q433" s="179"/>
      <c r="R433" s="179"/>
    </row>
    <row r="434" spans="1:18" s="180" customFormat="1" ht="135" customHeight="1" x14ac:dyDescent="0.25">
      <c r="A434" s="175">
        <v>432</v>
      </c>
      <c r="B434" s="181">
        <v>44707</v>
      </c>
      <c r="C434" s="127" t="s">
        <v>1069</v>
      </c>
      <c r="D434" s="130" t="s">
        <v>22</v>
      </c>
      <c r="E434" s="130"/>
      <c r="F434" s="144" t="s">
        <v>1083</v>
      </c>
      <c r="G434" s="127">
        <v>9887793833</v>
      </c>
      <c r="H434" s="127"/>
      <c r="I434" s="127"/>
      <c r="J434" s="127" t="s">
        <v>180</v>
      </c>
      <c r="K434" s="127" t="s">
        <v>85</v>
      </c>
      <c r="L434" s="132" t="s">
        <v>148</v>
      </c>
      <c r="M434" s="127" t="s">
        <v>129</v>
      </c>
      <c r="N434" s="151"/>
      <c r="O434" s="151"/>
      <c r="P434" s="151"/>
      <c r="Q434" s="179"/>
      <c r="R434" s="179"/>
    </row>
    <row r="435" spans="1:18" s="180" customFormat="1" ht="135" customHeight="1" x14ac:dyDescent="0.25">
      <c r="A435" s="175">
        <v>433</v>
      </c>
      <c r="B435" s="181">
        <v>44707</v>
      </c>
      <c r="C435" s="127" t="s">
        <v>1270</v>
      </c>
      <c r="D435" s="130" t="s">
        <v>22</v>
      </c>
      <c r="E435" s="130"/>
      <c r="F435" s="131" t="s">
        <v>1292</v>
      </c>
      <c r="G435" s="127" t="s">
        <v>1293</v>
      </c>
      <c r="H435" s="127"/>
      <c r="I435" s="134"/>
      <c r="J435" s="127" t="s">
        <v>134</v>
      </c>
      <c r="K435" s="127" t="s">
        <v>6</v>
      </c>
      <c r="L435" s="132" t="str">
        <f>IFERROR(_xlfn.IFNA(VLOOKUP($K435,[32]коммент!$B:$C,2,0),""),"")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5" s="127"/>
      <c r="N435" s="151"/>
      <c r="O435" s="151"/>
      <c r="P435" s="151"/>
      <c r="Q435" s="179"/>
      <c r="R435" s="179"/>
    </row>
    <row r="436" spans="1:18" s="180" customFormat="1" ht="135" customHeight="1" x14ac:dyDescent="0.25">
      <c r="A436" s="175">
        <v>434</v>
      </c>
      <c r="B436" s="134">
        <v>44707</v>
      </c>
      <c r="C436" s="127" t="s">
        <v>1353</v>
      </c>
      <c r="D436" s="130" t="s">
        <v>22</v>
      </c>
      <c r="E436" s="130"/>
      <c r="F436" s="144" t="s">
        <v>1359</v>
      </c>
      <c r="G436" s="127" t="s">
        <v>1360</v>
      </c>
      <c r="H436" s="127" t="s">
        <v>1361</v>
      </c>
      <c r="I436" s="134">
        <v>44645</v>
      </c>
      <c r="J436" s="127" t="s">
        <v>180</v>
      </c>
      <c r="K436" s="127" t="s">
        <v>6</v>
      </c>
      <c r="L436" s="132" t="str">
        <f>IFERROR(_xlfn.IFNA(VLOOKUP($K436,[34]коммент!$B:$C,2,0),""),"")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6" s="127"/>
      <c r="N436" s="151"/>
      <c r="O436" s="151"/>
      <c r="P436" s="151" t="s">
        <v>1362</v>
      </c>
      <c r="Q436" s="143"/>
      <c r="R436" s="143"/>
    </row>
    <row r="437" spans="1:18" s="180" customFormat="1" ht="135" customHeight="1" x14ac:dyDescent="0.25">
      <c r="A437" s="175">
        <v>435</v>
      </c>
      <c r="B437" s="181">
        <v>44707</v>
      </c>
      <c r="C437" s="127" t="s">
        <v>1397</v>
      </c>
      <c r="D437" s="130" t="s">
        <v>22</v>
      </c>
      <c r="E437" s="130"/>
      <c r="F437" s="156" t="s">
        <v>1425</v>
      </c>
      <c r="G437" s="156" t="s">
        <v>1426</v>
      </c>
      <c r="H437" s="127"/>
      <c r="I437" s="134"/>
      <c r="J437" s="127" t="s">
        <v>180</v>
      </c>
      <c r="K437" s="153" t="s">
        <v>85</v>
      </c>
      <c r="L437" s="132" t="str">
        <f>IFERROR(_xlfn.IFNA(VLOOKUP($K437,[61]коммент!$B:$C,2,0),""),"")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37" s="127" t="s">
        <v>129</v>
      </c>
      <c r="N437" s="127" t="s">
        <v>114</v>
      </c>
      <c r="O437" s="127"/>
      <c r="P437" s="127" t="s">
        <v>1427</v>
      </c>
      <c r="Q437" s="143"/>
      <c r="R437" s="143"/>
    </row>
    <row r="438" spans="1:18" s="180" customFormat="1" ht="135" customHeight="1" x14ac:dyDescent="0.25">
      <c r="A438" s="175">
        <v>436</v>
      </c>
      <c r="B438" s="181">
        <v>44707</v>
      </c>
      <c r="C438" s="127" t="s">
        <v>1431</v>
      </c>
      <c r="D438" s="130" t="s">
        <v>22</v>
      </c>
      <c r="E438" s="130"/>
      <c r="F438" s="144" t="s">
        <v>1448</v>
      </c>
      <c r="G438" s="127">
        <v>9296215986</v>
      </c>
      <c r="H438" s="127"/>
      <c r="I438" s="127"/>
      <c r="J438" s="127" t="s">
        <v>180</v>
      </c>
      <c r="K438" s="127" t="s">
        <v>6</v>
      </c>
      <c r="L438" s="132" t="str">
        <f>IFERROR(_xlfn.IFNA(VLOOKUP($K438,[62]коммент!$B:$C,2,0),""),"")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8" s="127"/>
      <c r="N438" s="127"/>
      <c r="O438" s="127"/>
      <c r="P438" s="127"/>
      <c r="Q438" s="143"/>
      <c r="R438" s="143"/>
    </row>
    <row r="439" spans="1:18" s="180" customFormat="1" ht="135" customHeight="1" x14ac:dyDescent="0.25">
      <c r="A439" s="175">
        <v>437</v>
      </c>
      <c r="B439" s="134">
        <v>44707</v>
      </c>
      <c r="C439" s="181" t="s">
        <v>303</v>
      </c>
      <c r="D439" s="182" t="s">
        <v>20</v>
      </c>
      <c r="E439" s="182"/>
      <c r="F439" s="183" t="s">
        <v>307</v>
      </c>
      <c r="G439" s="175">
        <v>9032844463</v>
      </c>
      <c r="H439" s="175"/>
      <c r="I439" s="175"/>
      <c r="J439" s="175" t="s">
        <v>179</v>
      </c>
      <c r="K439" s="127" t="s">
        <v>6</v>
      </c>
      <c r="L439" s="132" t="str">
        <f>IFERROR(_xlfn.IFNA(VLOOKUP($K439,[10]коммент!$B:$C,2,0),""),"")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9" s="175"/>
      <c r="N439" s="175"/>
      <c r="O439" s="127"/>
      <c r="P439" s="127"/>
      <c r="Q439" s="179"/>
      <c r="R439" s="179"/>
    </row>
    <row r="440" spans="1:18" s="180" customFormat="1" ht="135" customHeight="1" x14ac:dyDescent="0.25">
      <c r="A440" s="175">
        <v>438</v>
      </c>
      <c r="B440" s="181">
        <v>44707</v>
      </c>
      <c r="C440" s="127" t="s">
        <v>315</v>
      </c>
      <c r="D440" s="130" t="s">
        <v>20</v>
      </c>
      <c r="E440" s="130"/>
      <c r="F440" s="140" t="s">
        <v>316</v>
      </c>
      <c r="G440" s="156" t="s">
        <v>317</v>
      </c>
      <c r="H440" s="127"/>
      <c r="I440" s="134"/>
      <c r="J440" s="127" t="s">
        <v>184</v>
      </c>
      <c r="K440" s="141" t="s">
        <v>6</v>
      </c>
      <c r="L440" s="142" t="str">
        <f>IFERROR(_xlfn.IFNA(VLOOKUP($K440,[11]коммент!$B:$C,2,0),""),"")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40" s="127"/>
      <c r="N440" s="151"/>
      <c r="O440" s="151"/>
      <c r="P440" s="151"/>
      <c r="Q440" s="143"/>
      <c r="R440" s="143"/>
    </row>
    <row r="441" spans="1:18" s="180" customFormat="1" ht="135" customHeight="1" x14ac:dyDescent="0.25">
      <c r="A441" s="175">
        <v>439</v>
      </c>
      <c r="B441" s="181">
        <v>44707</v>
      </c>
      <c r="C441" s="127" t="s">
        <v>315</v>
      </c>
      <c r="D441" s="130" t="s">
        <v>20</v>
      </c>
      <c r="E441" s="130"/>
      <c r="F441" s="144" t="s">
        <v>322</v>
      </c>
      <c r="G441" s="127" t="s">
        <v>323</v>
      </c>
      <c r="H441" s="127" t="s">
        <v>324</v>
      </c>
      <c r="I441" s="134">
        <v>44706</v>
      </c>
      <c r="J441" s="127" t="s">
        <v>180</v>
      </c>
      <c r="K441" s="141" t="s">
        <v>85</v>
      </c>
      <c r="L441" s="142" t="str">
        <f>IFERROR(_xlfn.IFNA(VLOOKUP($K441,[11]коммент!$B:$C,2,0),""),"")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41" s="127" t="s">
        <v>130</v>
      </c>
      <c r="N441" s="151"/>
      <c r="O441" s="151"/>
      <c r="P441" s="151" t="s">
        <v>325</v>
      </c>
      <c r="Q441" s="143"/>
      <c r="R441" s="143"/>
    </row>
    <row r="442" spans="1:18" s="180" customFormat="1" ht="135" customHeight="1" x14ac:dyDescent="0.25">
      <c r="A442" s="175">
        <v>440</v>
      </c>
      <c r="B442" s="134">
        <v>44707</v>
      </c>
      <c r="C442" s="175" t="s">
        <v>516</v>
      </c>
      <c r="D442" s="182" t="s">
        <v>20</v>
      </c>
      <c r="E442" s="182"/>
      <c r="F442" s="144" t="s">
        <v>539</v>
      </c>
      <c r="G442" s="175" t="s">
        <v>540</v>
      </c>
      <c r="H442" s="175" t="s">
        <v>541</v>
      </c>
      <c r="I442" s="181">
        <v>17717</v>
      </c>
      <c r="J442" s="175" t="s">
        <v>134</v>
      </c>
      <c r="K442" s="127" t="s">
        <v>111</v>
      </c>
      <c r="L442" s="132" t="str">
        <f>IFERROR(_xlfn.IFNA(VLOOKUP($K442,[21]коммент!$B:$C,2,0),""),"")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42" s="175" t="s">
        <v>130</v>
      </c>
      <c r="N442" s="184" t="s">
        <v>114</v>
      </c>
      <c r="O442" s="151"/>
      <c r="P442" s="151" t="s">
        <v>542</v>
      </c>
      <c r="Q442" s="179"/>
      <c r="R442" s="179"/>
    </row>
    <row r="443" spans="1:18" s="180" customFormat="1" ht="135" customHeight="1" x14ac:dyDescent="0.25">
      <c r="A443" s="175">
        <v>441</v>
      </c>
      <c r="B443" s="181">
        <v>44707</v>
      </c>
      <c r="C443" s="175" t="s">
        <v>516</v>
      </c>
      <c r="D443" s="182" t="s">
        <v>20</v>
      </c>
      <c r="E443" s="182"/>
      <c r="F443" s="144" t="s">
        <v>549</v>
      </c>
      <c r="G443" s="127" t="s">
        <v>550</v>
      </c>
      <c r="H443" s="175"/>
      <c r="I443" s="181"/>
      <c r="J443" s="175" t="s">
        <v>180</v>
      </c>
      <c r="K443" s="127" t="s">
        <v>6</v>
      </c>
      <c r="L443" s="132" t="str">
        <f>IFERROR(_xlfn.IFNA(VLOOKUP($K443,[21]коммент!$B:$C,2,0),""),"")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43" s="175"/>
      <c r="N443" s="184"/>
      <c r="O443" s="151"/>
      <c r="P443" s="151"/>
      <c r="Q443" s="179"/>
      <c r="R443" s="179"/>
    </row>
    <row r="444" spans="1:18" s="180" customFormat="1" ht="135" customHeight="1" x14ac:dyDescent="0.25">
      <c r="A444" s="175">
        <v>442</v>
      </c>
      <c r="B444" s="181">
        <v>44707</v>
      </c>
      <c r="C444" s="127" t="s">
        <v>1052</v>
      </c>
      <c r="D444" s="130" t="s">
        <v>20</v>
      </c>
      <c r="E444" s="130"/>
      <c r="F444" s="144" t="s">
        <v>1060</v>
      </c>
      <c r="G444" s="127">
        <v>89067042156</v>
      </c>
      <c r="H444" s="127" t="s">
        <v>1061</v>
      </c>
      <c r="I444" s="134">
        <v>44663</v>
      </c>
      <c r="J444" s="127" t="s">
        <v>179</v>
      </c>
      <c r="K444" s="127" t="s">
        <v>175</v>
      </c>
      <c r="L444" s="132" t="str">
        <f>IFERROR(_xlfn.IFNA(VLOOKUP($K444,[55]коммент!$B:$C,2,0),""),"")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44" s="127"/>
      <c r="N444" s="127" t="s">
        <v>183</v>
      </c>
      <c r="O444" s="127" t="s">
        <v>20</v>
      </c>
      <c r="P444" s="127" t="s">
        <v>1062</v>
      </c>
      <c r="Q444" s="179"/>
      <c r="R444" s="179"/>
    </row>
    <row r="445" spans="1:18" s="180" customFormat="1" ht="135" customHeight="1" x14ac:dyDescent="0.25">
      <c r="A445" s="175">
        <v>443</v>
      </c>
      <c r="B445" s="134">
        <v>44707</v>
      </c>
      <c r="C445" s="127" t="s">
        <v>1069</v>
      </c>
      <c r="D445" s="130" t="s">
        <v>20</v>
      </c>
      <c r="E445" s="130"/>
      <c r="F445" s="144" t="s">
        <v>1087</v>
      </c>
      <c r="G445" s="127">
        <v>9160055416</v>
      </c>
      <c r="H445" s="127" t="s">
        <v>1088</v>
      </c>
      <c r="I445" s="134">
        <v>44412</v>
      </c>
      <c r="J445" s="127" t="s">
        <v>184</v>
      </c>
      <c r="K445" s="127" t="s">
        <v>36</v>
      </c>
      <c r="L445" s="132" t="str">
        <f>IFERROR(_xlfn.IFNA(VLOOKUP($K445,[53]коммент!$B:$C,2,0),""),"")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45" s="127"/>
      <c r="N445" s="127"/>
      <c r="O445" s="127"/>
      <c r="P445" s="127" t="s">
        <v>1089</v>
      </c>
      <c r="Q445" s="179"/>
      <c r="R445" s="179"/>
    </row>
    <row r="446" spans="1:18" s="180" customFormat="1" ht="135" customHeight="1" x14ac:dyDescent="0.25">
      <c r="A446" s="175">
        <v>444</v>
      </c>
      <c r="B446" s="181">
        <v>44707</v>
      </c>
      <c r="C446" s="127" t="s">
        <v>433</v>
      </c>
      <c r="D446" s="130" t="s">
        <v>57</v>
      </c>
      <c r="E446" s="130"/>
      <c r="F446" s="144" t="s">
        <v>438</v>
      </c>
      <c r="G446" s="127" t="s">
        <v>439</v>
      </c>
      <c r="H446" s="127" t="s">
        <v>440</v>
      </c>
      <c r="I446" s="134">
        <v>44616</v>
      </c>
      <c r="J446" s="127" t="s">
        <v>184</v>
      </c>
      <c r="K446" s="127" t="s">
        <v>175</v>
      </c>
      <c r="L446" s="132" t="str">
        <f>IFERROR(_xlfn.IFNA(VLOOKUP($K446,[12]коммент!$B:$C,2,0),""),"")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46" s="127"/>
      <c r="N446" s="151"/>
      <c r="O446" s="151"/>
      <c r="P446" s="151" t="s">
        <v>441</v>
      </c>
      <c r="Q446" s="179"/>
      <c r="R446" s="179"/>
    </row>
    <row r="447" spans="1:18" s="180" customFormat="1" ht="135" customHeight="1" x14ac:dyDescent="0.25">
      <c r="A447" s="175">
        <v>445</v>
      </c>
      <c r="B447" s="181">
        <v>44707</v>
      </c>
      <c r="C447" s="175" t="s">
        <v>658</v>
      </c>
      <c r="D447" s="182" t="s">
        <v>57</v>
      </c>
      <c r="E447" s="182"/>
      <c r="F447" s="144" t="s">
        <v>659</v>
      </c>
      <c r="G447" s="175" t="s">
        <v>660</v>
      </c>
      <c r="H447" s="175" t="s">
        <v>661</v>
      </c>
      <c r="I447" s="181">
        <v>44419</v>
      </c>
      <c r="J447" s="175" t="s">
        <v>180</v>
      </c>
      <c r="K447" s="127" t="s">
        <v>85</v>
      </c>
      <c r="L447" s="132" t="s">
        <v>148</v>
      </c>
      <c r="M447" s="175" t="s">
        <v>130</v>
      </c>
      <c r="N447" s="184"/>
      <c r="O447" s="151"/>
      <c r="P447" s="151" t="s">
        <v>662</v>
      </c>
      <c r="Q447" s="179"/>
      <c r="R447" s="179"/>
    </row>
    <row r="448" spans="1:18" s="180" customFormat="1" ht="135" customHeight="1" x14ac:dyDescent="0.25">
      <c r="A448" s="175">
        <v>446</v>
      </c>
      <c r="B448" s="134">
        <v>44707</v>
      </c>
      <c r="C448" s="175" t="s">
        <v>705</v>
      </c>
      <c r="D448" s="182" t="s">
        <v>57</v>
      </c>
      <c r="E448" s="182"/>
      <c r="F448" s="144" t="s">
        <v>712</v>
      </c>
      <c r="G448" s="175" t="s">
        <v>713</v>
      </c>
      <c r="H448" s="175" t="s">
        <v>440</v>
      </c>
      <c r="I448" s="181">
        <v>44463</v>
      </c>
      <c r="J448" s="175" t="s">
        <v>180</v>
      </c>
      <c r="K448" s="127" t="s">
        <v>85</v>
      </c>
      <c r="L448" s="132" t="s">
        <v>148</v>
      </c>
      <c r="M448" s="175" t="s">
        <v>129</v>
      </c>
      <c r="N448" s="184"/>
      <c r="O448" s="151"/>
      <c r="P448" s="151" t="s">
        <v>714</v>
      </c>
      <c r="Q448" s="179"/>
      <c r="R448" s="179"/>
    </row>
    <row r="449" spans="1:18" s="180" customFormat="1" ht="135" customHeight="1" x14ac:dyDescent="0.25">
      <c r="A449" s="175">
        <v>447</v>
      </c>
      <c r="B449" s="181">
        <v>44707</v>
      </c>
      <c r="C449" s="127" t="s">
        <v>1037</v>
      </c>
      <c r="D449" s="130" t="s">
        <v>57</v>
      </c>
      <c r="E449" s="130"/>
      <c r="F449" s="131" t="s">
        <v>1039</v>
      </c>
      <c r="G449" s="127">
        <v>9851159686</v>
      </c>
      <c r="H449" s="127"/>
      <c r="I449" s="127"/>
      <c r="J449" s="127" t="s">
        <v>134</v>
      </c>
      <c r="K449" s="127" t="s">
        <v>149</v>
      </c>
      <c r="L449" s="132" t="str">
        <f>IFERROR(_xlfn.IFNA(VLOOKUP($K449,[29]коммент!$B:$C,2,0),""),"")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49" s="127"/>
      <c r="N449" s="151"/>
      <c r="O449" s="151"/>
      <c r="P449" s="151"/>
      <c r="Q449" s="179"/>
      <c r="R449" s="179"/>
    </row>
    <row r="450" spans="1:18" s="180" customFormat="1" ht="135" customHeight="1" x14ac:dyDescent="0.25">
      <c r="A450" s="175">
        <v>448</v>
      </c>
      <c r="B450" s="181">
        <v>44707</v>
      </c>
      <c r="C450" s="127" t="s">
        <v>1052</v>
      </c>
      <c r="D450" s="130" t="s">
        <v>57</v>
      </c>
      <c r="E450" s="130"/>
      <c r="F450" s="144" t="s">
        <v>1064</v>
      </c>
      <c r="G450" s="127">
        <v>89166890495</v>
      </c>
      <c r="H450" s="127" t="s">
        <v>1065</v>
      </c>
      <c r="I450" s="134">
        <v>44706</v>
      </c>
      <c r="J450" s="127" t="s">
        <v>179</v>
      </c>
      <c r="K450" s="127" t="s">
        <v>111</v>
      </c>
      <c r="L450" s="132" t="str">
        <f>IFERROR(_xlfn.IFNA(VLOOKUP($K450,[55]коммент!$B:$C,2,0),""),"")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50" s="127" t="s">
        <v>130</v>
      </c>
      <c r="N450" s="151" t="s">
        <v>114</v>
      </c>
      <c r="O450" s="151"/>
      <c r="P450" s="151" t="s">
        <v>708</v>
      </c>
      <c r="Q450" s="179"/>
      <c r="R450" s="179"/>
    </row>
    <row r="451" spans="1:18" s="180" customFormat="1" ht="135" customHeight="1" x14ac:dyDescent="0.25">
      <c r="A451" s="175">
        <v>449</v>
      </c>
      <c r="B451" s="134">
        <v>44707</v>
      </c>
      <c r="C451" s="127" t="s">
        <v>1397</v>
      </c>
      <c r="D451" s="130" t="s">
        <v>57</v>
      </c>
      <c r="E451" s="130"/>
      <c r="F451" s="156" t="s">
        <v>1405</v>
      </c>
      <c r="G451" s="156" t="s">
        <v>1406</v>
      </c>
      <c r="H451" s="127"/>
      <c r="I451" s="134"/>
      <c r="J451" s="127" t="s">
        <v>134</v>
      </c>
      <c r="K451" s="153" t="s">
        <v>6</v>
      </c>
      <c r="L451" s="132" t="str">
        <f>IFERROR(_xlfn.IFNA(VLOOKUP($K451,[61]коммент!$B:$C,2,0),""),"")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1" s="127"/>
      <c r="N451" s="127"/>
      <c r="O451" s="127"/>
      <c r="P451" s="127" t="s">
        <v>1407</v>
      </c>
      <c r="Q451" s="143"/>
      <c r="R451" s="143"/>
    </row>
    <row r="452" spans="1:18" s="180" customFormat="1" ht="135" customHeight="1" x14ac:dyDescent="0.25">
      <c r="A452" s="175">
        <v>450</v>
      </c>
      <c r="B452" s="181">
        <v>44707</v>
      </c>
      <c r="C452" s="127" t="s">
        <v>1397</v>
      </c>
      <c r="D452" s="130" t="s">
        <v>57</v>
      </c>
      <c r="E452" s="130"/>
      <c r="F452" s="133" t="s">
        <v>1418</v>
      </c>
      <c r="G452" s="133" t="s">
        <v>1419</v>
      </c>
      <c r="H452" s="127" t="s">
        <v>1420</v>
      </c>
      <c r="I452" s="134">
        <v>44686</v>
      </c>
      <c r="J452" s="127" t="s">
        <v>179</v>
      </c>
      <c r="K452" s="153" t="s">
        <v>175</v>
      </c>
      <c r="L452" s="132" t="str">
        <f>IFERROR(_xlfn.IFNA(VLOOKUP($K452,[61]коммент!$B:$C,2,0),""),"")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52" s="127"/>
      <c r="N452" s="151"/>
      <c r="O452" s="151"/>
      <c r="P452" s="151" t="s">
        <v>1421</v>
      </c>
      <c r="Q452" s="143"/>
      <c r="R452" s="143"/>
    </row>
    <row r="453" spans="1:18" s="180" customFormat="1" ht="135" customHeight="1" x14ac:dyDescent="0.25">
      <c r="A453" s="175">
        <v>451</v>
      </c>
      <c r="B453" s="181">
        <v>44707</v>
      </c>
      <c r="C453" s="175" t="s">
        <v>680</v>
      </c>
      <c r="D453" s="182" t="s">
        <v>40</v>
      </c>
      <c r="E453" s="182"/>
      <c r="F453" s="144" t="s">
        <v>698</v>
      </c>
      <c r="G453" s="175">
        <v>9685263527</v>
      </c>
      <c r="H453" s="175"/>
      <c r="I453" s="181"/>
      <c r="J453" s="175" t="s">
        <v>184</v>
      </c>
      <c r="K453" s="127" t="s">
        <v>6</v>
      </c>
      <c r="L453" s="132" t="s">
        <v>147</v>
      </c>
      <c r="M453" s="175"/>
      <c r="N453" s="184"/>
      <c r="O453" s="151"/>
      <c r="P453" s="151"/>
      <c r="Q453" s="179"/>
      <c r="R453" s="179"/>
    </row>
    <row r="454" spans="1:18" s="180" customFormat="1" ht="135" customHeight="1" x14ac:dyDescent="0.25">
      <c r="A454" s="175">
        <v>452</v>
      </c>
      <c r="B454" s="134">
        <v>44707</v>
      </c>
      <c r="C454" s="175" t="s">
        <v>680</v>
      </c>
      <c r="D454" s="182" t="s">
        <v>40</v>
      </c>
      <c r="E454" s="182"/>
      <c r="F454" s="144" t="s">
        <v>699</v>
      </c>
      <c r="G454" s="175" t="s">
        <v>700</v>
      </c>
      <c r="H454" s="175" t="s">
        <v>701</v>
      </c>
      <c r="I454" s="181">
        <v>44679</v>
      </c>
      <c r="J454" s="175" t="s">
        <v>134</v>
      </c>
      <c r="K454" s="127" t="s">
        <v>6</v>
      </c>
      <c r="L454" s="132" t="s">
        <v>147</v>
      </c>
      <c r="M454" s="175"/>
      <c r="N454" s="184"/>
      <c r="O454" s="151"/>
      <c r="P454" s="151"/>
      <c r="Q454" s="179"/>
      <c r="R454" s="179"/>
    </row>
    <row r="455" spans="1:18" s="180" customFormat="1" ht="135" customHeight="1" x14ac:dyDescent="0.25">
      <c r="A455" s="175">
        <v>453</v>
      </c>
      <c r="B455" s="181">
        <v>44707</v>
      </c>
      <c r="C455" s="127" t="s">
        <v>880</v>
      </c>
      <c r="D455" s="182" t="s">
        <v>40</v>
      </c>
      <c r="E455" s="182"/>
      <c r="F455" s="133" t="s">
        <v>883</v>
      </c>
      <c r="G455" s="133" t="s">
        <v>884</v>
      </c>
      <c r="H455" s="175" t="s">
        <v>885</v>
      </c>
      <c r="I455" s="181">
        <v>44706</v>
      </c>
      <c r="J455" s="175" t="s">
        <v>180</v>
      </c>
      <c r="K455" s="127" t="s">
        <v>111</v>
      </c>
      <c r="L455" s="132" t="str">
        <f>IFERROR(_xlfn.IFNA(VLOOKUP($K455,[71]коммент!$B:$C,2,0),""),"")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55" s="175" t="s">
        <v>130</v>
      </c>
      <c r="N455" s="184" t="s">
        <v>183</v>
      </c>
      <c r="O455" s="151" t="s">
        <v>40</v>
      </c>
      <c r="P455" s="151" t="s">
        <v>886</v>
      </c>
      <c r="Q455" s="179"/>
      <c r="R455" s="179"/>
    </row>
    <row r="456" spans="1:18" s="180" customFormat="1" ht="135" customHeight="1" x14ac:dyDescent="0.25">
      <c r="A456" s="175">
        <v>454</v>
      </c>
      <c r="B456" s="181">
        <v>44707</v>
      </c>
      <c r="C456" s="127" t="s">
        <v>944</v>
      </c>
      <c r="D456" s="130" t="s">
        <v>40</v>
      </c>
      <c r="E456" s="130"/>
      <c r="F456" s="133" t="s">
        <v>960</v>
      </c>
      <c r="G456" s="165" t="s">
        <v>961</v>
      </c>
      <c r="H456" s="165" t="s">
        <v>962</v>
      </c>
      <c r="I456" s="134">
        <v>44455</v>
      </c>
      <c r="J456" s="175" t="s">
        <v>184</v>
      </c>
      <c r="K456" s="127" t="s">
        <v>85</v>
      </c>
      <c r="L456" s="132" t="str">
        <f>IFERROR(_xlfn.IFNA(VLOOKUP($K456,[13]коммент!$B:$C,2,0),""),"")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56" s="175" t="s">
        <v>130</v>
      </c>
      <c r="N456" s="184" t="s">
        <v>114</v>
      </c>
      <c r="O456" s="151"/>
      <c r="P456" s="151"/>
      <c r="Q456" s="179"/>
      <c r="R456" s="179"/>
    </row>
    <row r="457" spans="1:18" s="180" customFormat="1" ht="135" customHeight="1" x14ac:dyDescent="0.25">
      <c r="A457" s="175">
        <v>455</v>
      </c>
      <c r="B457" s="134">
        <v>44707</v>
      </c>
      <c r="C457" s="127" t="s">
        <v>1017</v>
      </c>
      <c r="D457" s="130" t="s">
        <v>40</v>
      </c>
      <c r="E457" s="130"/>
      <c r="F457" s="144" t="s">
        <v>1031</v>
      </c>
      <c r="G457" s="127">
        <v>9162079059</v>
      </c>
      <c r="H457" s="127" t="s">
        <v>1032</v>
      </c>
      <c r="I457" s="134">
        <v>44692</v>
      </c>
      <c r="J457" s="127" t="s">
        <v>179</v>
      </c>
      <c r="K457" s="127" t="s">
        <v>175</v>
      </c>
      <c r="L457" s="132" t="str">
        <f>IFERROR(_xlfn.IFNA(VLOOKUP($K457,[50]коммент!$B:$C,2,0),""),"")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57" s="127"/>
      <c r="N457" s="151"/>
      <c r="O457" s="151"/>
      <c r="P457" s="151" t="s">
        <v>1033</v>
      </c>
      <c r="Q457" s="179"/>
      <c r="R457" s="179"/>
    </row>
    <row r="458" spans="1:18" s="180" customFormat="1" ht="135" customHeight="1" x14ac:dyDescent="0.25">
      <c r="A458" s="175">
        <v>456</v>
      </c>
      <c r="B458" s="181">
        <v>44707</v>
      </c>
      <c r="C458" s="127" t="s">
        <v>1069</v>
      </c>
      <c r="D458" s="130" t="s">
        <v>40</v>
      </c>
      <c r="E458" s="130"/>
      <c r="F458" s="144" t="s">
        <v>1090</v>
      </c>
      <c r="G458" s="127">
        <v>9150808127</v>
      </c>
      <c r="H458" s="127" t="s">
        <v>1091</v>
      </c>
      <c r="I458" s="134">
        <v>44497</v>
      </c>
      <c r="J458" s="127" t="s">
        <v>184</v>
      </c>
      <c r="K458" s="127" t="s">
        <v>36</v>
      </c>
      <c r="L458" s="132" t="str">
        <f>IFERROR(_xlfn.IFNA(VLOOKUP($K458,[53]коммент!$B:$C,2,0),""),"")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58" s="127"/>
      <c r="N458" s="151"/>
      <c r="O458" s="151"/>
      <c r="P458" s="151" t="s">
        <v>1092</v>
      </c>
      <c r="Q458" s="179"/>
      <c r="R458" s="179"/>
    </row>
    <row r="459" spans="1:18" s="180" customFormat="1" ht="135" customHeight="1" x14ac:dyDescent="0.25">
      <c r="A459" s="175">
        <v>457</v>
      </c>
      <c r="B459" s="181">
        <v>44707</v>
      </c>
      <c r="C459" s="127" t="s">
        <v>1221</v>
      </c>
      <c r="D459" s="130" t="s">
        <v>40</v>
      </c>
      <c r="E459" s="130"/>
      <c r="F459" s="144" t="s">
        <v>1222</v>
      </c>
      <c r="G459" s="127">
        <v>4996102420</v>
      </c>
      <c r="H459" s="127"/>
      <c r="I459" s="127"/>
      <c r="J459" s="127" t="s">
        <v>180</v>
      </c>
      <c r="K459" s="127" t="s">
        <v>6</v>
      </c>
      <c r="L459" s="132" t="s">
        <v>147</v>
      </c>
      <c r="M459" s="127"/>
      <c r="N459" s="151"/>
      <c r="O459" s="151"/>
      <c r="P459" s="151"/>
      <c r="Q459" s="143"/>
      <c r="R459" s="143"/>
    </row>
    <row r="460" spans="1:18" s="180" customFormat="1" ht="135" customHeight="1" x14ac:dyDescent="0.25">
      <c r="A460" s="175">
        <v>458</v>
      </c>
      <c r="B460" s="134">
        <v>44707</v>
      </c>
      <c r="C460" s="127" t="s">
        <v>1221</v>
      </c>
      <c r="D460" s="130" t="s">
        <v>40</v>
      </c>
      <c r="E460" s="130"/>
      <c r="F460" s="144" t="s">
        <v>1223</v>
      </c>
      <c r="G460" s="127">
        <v>9166554532</v>
      </c>
      <c r="H460" s="127"/>
      <c r="I460" s="127"/>
      <c r="J460" s="127" t="s">
        <v>134</v>
      </c>
      <c r="K460" s="127" t="s">
        <v>85</v>
      </c>
      <c r="L460" s="132" t="s">
        <v>148</v>
      </c>
      <c r="M460" s="127" t="s">
        <v>129</v>
      </c>
      <c r="N460" s="151"/>
      <c r="O460" s="151"/>
      <c r="P460" s="151"/>
      <c r="Q460" s="143"/>
      <c r="R460" s="143"/>
    </row>
    <row r="461" spans="1:18" s="180" customFormat="1" ht="135" customHeight="1" x14ac:dyDescent="0.25">
      <c r="A461" s="175">
        <v>459</v>
      </c>
      <c r="B461" s="181">
        <v>44707</v>
      </c>
      <c r="C461" s="127" t="s">
        <v>1221</v>
      </c>
      <c r="D461" s="130" t="s">
        <v>40</v>
      </c>
      <c r="E461" s="130"/>
      <c r="F461" s="144" t="s">
        <v>1234</v>
      </c>
      <c r="G461" s="127">
        <v>92691482255</v>
      </c>
      <c r="H461" s="127" t="s">
        <v>1235</v>
      </c>
      <c r="I461" s="134">
        <v>44495</v>
      </c>
      <c r="J461" s="127" t="s">
        <v>184</v>
      </c>
      <c r="K461" s="127" t="s">
        <v>36</v>
      </c>
      <c r="L461" s="132" t="str">
        <f>IFERROR(_xlfn.IFNA(VLOOKUP($K461,[41]коммент!$B:$C,2,0),""),"")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61" s="127"/>
      <c r="N461" s="151"/>
      <c r="O461" s="151"/>
      <c r="P461" s="151" t="s">
        <v>1236</v>
      </c>
      <c r="Q461" s="143"/>
      <c r="R461" s="143"/>
    </row>
    <row r="462" spans="1:18" s="180" customFormat="1" ht="135" customHeight="1" x14ac:dyDescent="0.25">
      <c r="A462" s="175">
        <v>460</v>
      </c>
      <c r="B462" s="181">
        <v>44707</v>
      </c>
      <c r="C462" s="127" t="s">
        <v>1431</v>
      </c>
      <c r="D462" s="130" t="s">
        <v>40</v>
      </c>
      <c r="E462" s="130"/>
      <c r="F462" s="144" t="s">
        <v>1437</v>
      </c>
      <c r="G462" s="127">
        <v>4953128823</v>
      </c>
      <c r="H462" s="127" t="s">
        <v>1155</v>
      </c>
      <c r="I462" s="134">
        <v>44506</v>
      </c>
      <c r="J462" s="127" t="s">
        <v>184</v>
      </c>
      <c r="K462" s="127" t="s">
        <v>175</v>
      </c>
      <c r="L462" s="132" t="str">
        <f>IFERROR(_xlfn.IFNA(VLOOKUP($K462,[62]коммент!$B:$C,2,0),""),"")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62" s="127"/>
      <c r="N462" s="151"/>
      <c r="O462" s="151"/>
      <c r="P462" s="151" t="s">
        <v>1438</v>
      </c>
      <c r="Q462" s="143"/>
      <c r="R462" s="143"/>
    </row>
    <row r="463" spans="1:18" s="180" customFormat="1" ht="135" customHeight="1" x14ac:dyDescent="0.25">
      <c r="A463" s="175">
        <v>461</v>
      </c>
      <c r="B463" s="134">
        <v>44707</v>
      </c>
      <c r="C463" s="127" t="s">
        <v>1431</v>
      </c>
      <c r="D463" s="130" t="s">
        <v>40</v>
      </c>
      <c r="E463" s="130"/>
      <c r="F463" s="144" t="s">
        <v>1439</v>
      </c>
      <c r="G463" s="127">
        <v>9153195634</v>
      </c>
      <c r="H463" s="127" t="s">
        <v>1091</v>
      </c>
      <c r="I463" s="134">
        <v>44578</v>
      </c>
      <c r="J463" s="127" t="s">
        <v>184</v>
      </c>
      <c r="K463" s="127" t="s">
        <v>175</v>
      </c>
      <c r="L463" s="132" t="str">
        <f>IFERROR(_xlfn.IFNA(VLOOKUP($K463,[62]коммент!$B:$C,2,0),""),"")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63" s="127"/>
      <c r="N463" s="151"/>
      <c r="O463" s="151"/>
      <c r="P463" s="151" t="s">
        <v>1440</v>
      </c>
      <c r="Q463" s="143"/>
      <c r="R463" s="143"/>
    </row>
    <row r="464" spans="1:18" s="180" customFormat="1" ht="135" customHeight="1" x14ac:dyDescent="0.25">
      <c r="A464" s="175">
        <v>462</v>
      </c>
      <c r="B464" s="181">
        <v>44707</v>
      </c>
      <c r="C464" s="127" t="s">
        <v>1431</v>
      </c>
      <c r="D464" s="130" t="s">
        <v>40</v>
      </c>
      <c r="E464" s="130"/>
      <c r="F464" s="144" t="s">
        <v>1444</v>
      </c>
      <c r="G464" s="127">
        <v>9104188741</v>
      </c>
      <c r="H464" s="127" t="s">
        <v>1445</v>
      </c>
      <c r="I464" s="134">
        <v>44533</v>
      </c>
      <c r="J464" s="127" t="s">
        <v>184</v>
      </c>
      <c r="K464" s="127" t="s">
        <v>175</v>
      </c>
      <c r="L464" s="132" t="str">
        <f>IFERROR(_xlfn.IFNA(VLOOKUP($K464,[62]коммент!$B:$C,2,0),""),"")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64" s="127"/>
      <c r="N464" s="151"/>
      <c r="O464" s="151"/>
      <c r="P464" s="151" t="s">
        <v>1446</v>
      </c>
      <c r="Q464" s="143"/>
      <c r="R464" s="143"/>
    </row>
    <row r="465" spans="1:18" s="180" customFormat="1" ht="135" customHeight="1" x14ac:dyDescent="0.25">
      <c r="A465" s="175">
        <v>463</v>
      </c>
      <c r="B465" s="181">
        <v>44707</v>
      </c>
      <c r="C465" s="127" t="s">
        <v>1431</v>
      </c>
      <c r="D465" s="130" t="s">
        <v>40</v>
      </c>
      <c r="E465" s="130"/>
      <c r="F465" s="144" t="s">
        <v>1450</v>
      </c>
      <c r="G465" s="127">
        <v>9269906644</v>
      </c>
      <c r="H465" s="127"/>
      <c r="I465" s="127"/>
      <c r="J465" s="127" t="s">
        <v>180</v>
      </c>
      <c r="K465" s="127" t="s">
        <v>6</v>
      </c>
      <c r="L465" s="132" t="str">
        <f>IFERROR(_xlfn.IFNA(VLOOKUP($K465,[62]коммент!$B:$C,2,0),""),"")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65" s="127"/>
      <c r="N465" s="151"/>
      <c r="O465" s="151"/>
      <c r="P465" s="151"/>
      <c r="Q465" s="143"/>
      <c r="R465" s="143"/>
    </row>
    <row r="466" spans="1:18" s="180" customFormat="1" ht="135" customHeight="1" x14ac:dyDescent="0.25">
      <c r="A466" s="175">
        <v>464</v>
      </c>
      <c r="B466" s="134">
        <v>44707</v>
      </c>
      <c r="C466" s="127" t="s">
        <v>1431</v>
      </c>
      <c r="D466" s="130" t="s">
        <v>40</v>
      </c>
      <c r="E466" s="130"/>
      <c r="F466" s="144" t="s">
        <v>1451</v>
      </c>
      <c r="G466" s="127">
        <v>9225114900</v>
      </c>
      <c r="H466" s="127" t="s">
        <v>1452</v>
      </c>
      <c r="I466" s="134">
        <v>44531</v>
      </c>
      <c r="J466" s="127" t="s">
        <v>184</v>
      </c>
      <c r="K466" s="127" t="s">
        <v>175</v>
      </c>
      <c r="L466" s="132" t="str">
        <f>IFERROR(_xlfn.IFNA(VLOOKUP($K466,[62]коммент!$B:$C,2,0),""),"")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66" s="127"/>
      <c r="N466" s="151"/>
      <c r="O466" s="151"/>
      <c r="P466" s="151" t="s">
        <v>1453</v>
      </c>
      <c r="Q466" s="143"/>
      <c r="R466" s="143"/>
    </row>
    <row r="467" spans="1:18" s="180" customFormat="1" ht="135" customHeight="1" x14ac:dyDescent="0.25">
      <c r="A467" s="175">
        <v>465</v>
      </c>
      <c r="B467" s="181">
        <v>44707</v>
      </c>
      <c r="C467" s="127" t="s">
        <v>1431</v>
      </c>
      <c r="D467" s="130" t="s">
        <v>40</v>
      </c>
      <c r="E467" s="130"/>
      <c r="F467" s="144" t="s">
        <v>1454</v>
      </c>
      <c r="G467" s="127">
        <v>9857680009</v>
      </c>
      <c r="H467" s="127" t="s">
        <v>1455</v>
      </c>
      <c r="I467" s="134">
        <v>44642</v>
      </c>
      <c r="J467" s="127" t="s">
        <v>184</v>
      </c>
      <c r="K467" s="127" t="s">
        <v>175</v>
      </c>
      <c r="L467" s="132" t="str">
        <f>IFERROR(_xlfn.IFNA(VLOOKUP($K467,[62]коммент!$B:$C,2,0),""),"")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67" s="127"/>
      <c r="N467" s="151"/>
      <c r="O467" s="151"/>
      <c r="P467" s="151" t="s">
        <v>1456</v>
      </c>
      <c r="Q467" s="143"/>
      <c r="R467" s="143"/>
    </row>
    <row r="468" spans="1:18" s="180" customFormat="1" ht="135" customHeight="1" x14ac:dyDescent="0.25">
      <c r="A468" s="175">
        <v>466</v>
      </c>
      <c r="B468" s="181">
        <v>44707</v>
      </c>
      <c r="C468" s="127" t="s">
        <v>374</v>
      </c>
      <c r="D468" s="130" t="s">
        <v>56</v>
      </c>
      <c r="E468" s="130"/>
      <c r="F468" s="154" t="s">
        <v>378</v>
      </c>
      <c r="G468" s="153">
        <v>9263907572</v>
      </c>
      <c r="H468" s="153" t="s">
        <v>379</v>
      </c>
      <c r="I468" s="152">
        <v>44544</v>
      </c>
      <c r="J468" s="153" t="s">
        <v>179</v>
      </c>
      <c r="K468" s="153" t="s">
        <v>85</v>
      </c>
      <c r="L468" s="185" t="str">
        <f>IFERROR(_xlfn.IFNA(VLOOKUP($K468,[4]коммент!$B:$C,2,0),""),"")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68" s="127" t="s">
        <v>129</v>
      </c>
      <c r="N468" s="151" t="s">
        <v>114</v>
      </c>
      <c r="O468" s="151"/>
      <c r="P468" s="151"/>
      <c r="Q468" s="179"/>
      <c r="R468" s="179"/>
    </row>
    <row r="469" spans="1:18" s="180" customFormat="1" ht="135" customHeight="1" x14ac:dyDescent="0.25">
      <c r="A469" s="175">
        <v>467</v>
      </c>
      <c r="B469" s="134">
        <v>44707</v>
      </c>
      <c r="C469" s="127" t="s">
        <v>433</v>
      </c>
      <c r="D469" s="130" t="s">
        <v>56</v>
      </c>
      <c r="E469" s="130"/>
      <c r="F469" s="144" t="s">
        <v>434</v>
      </c>
      <c r="G469" s="127">
        <v>89031221030</v>
      </c>
      <c r="H469" s="127" t="s">
        <v>435</v>
      </c>
      <c r="I469" s="134">
        <v>44441</v>
      </c>
      <c r="J469" s="127" t="s">
        <v>184</v>
      </c>
      <c r="K469" s="127" t="s">
        <v>36</v>
      </c>
      <c r="L469" s="132" t="str">
        <f>IFERROR(_xlfn.IFNA(VLOOKUP($K469,[12]коммент!$B:$C,2,0),""),"")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69" s="127"/>
      <c r="N469" s="151"/>
      <c r="O469" s="151"/>
      <c r="P469" s="151" t="s">
        <v>436</v>
      </c>
      <c r="Q469" s="179"/>
      <c r="R469" s="179"/>
    </row>
    <row r="470" spans="1:18" s="180" customFormat="1" ht="135" customHeight="1" x14ac:dyDescent="0.25">
      <c r="A470" s="175">
        <v>468</v>
      </c>
      <c r="B470" s="181">
        <v>44707</v>
      </c>
      <c r="C470" s="127" t="s">
        <v>433</v>
      </c>
      <c r="D470" s="130" t="s">
        <v>56</v>
      </c>
      <c r="E470" s="130"/>
      <c r="F470" s="144" t="s">
        <v>437</v>
      </c>
      <c r="G470" s="127">
        <v>89262815896</v>
      </c>
      <c r="H470" s="127"/>
      <c r="I470" s="127"/>
      <c r="J470" s="127" t="s">
        <v>180</v>
      </c>
      <c r="K470" s="127" t="s">
        <v>6</v>
      </c>
      <c r="L470" s="132" t="str">
        <f>IFERROR(_xlfn.IFNA(VLOOKUP($K470,[12]коммент!$B:$C,2,0),""),"")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70" s="127"/>
      <c r="N470" s="151"/>
      <c r="O470" s="151"/>
      <c r="P470" s="151"/>
      <c r="Q470" s="179"/>
      <c r="R470" s="179"/>
    </row>
    <row r="471" spans="1:18" s="180" customFormat="1" ht="135" customHeight="1" x14ac:dyDescent="0.25">
      <c r="A471" s="175">
        <v>469</v>
      </c>
      <c r="B471" s="181">
        <v>44707</v>
      </c>
      <c r="C471" s="127" t="s">
        <v>433</v>
      </c>
      <c r="D471" s="130" t="s">
        <v>56</v>
      </c>
      <c r="E471" s="130"/>
      <c r="F471" s="144" t="s">
        <v>445</v>
      </c>
      <c r="G471" s="127">
        <v>89774710212</v>
      </c>
      <c r="H471" s="127"/>
      <c r="I471" s="127"/>
      <c r="J471" s="127" t="s">
        <v>184</v>
      </c>
      <c r="K471" s="127" t="s">
        <v>36</v>
      </c>
      <c r="L471" s="132" t="str">
        <f>IFERROR(_xlfn.IFNA(VLOOKUP($K471,[12]коммент!$B:$C,2,0),""),"")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71" s="127"/>
      <c r="N471" s="151"/>
      <c r="O471" s="151"/>
      <c r="P471" s="151" t="s">
        <v>446</v>
      </c>
      <c r="Q471" s="179"/>
      <c r="R471" s="179"/>
    </row>
    <row r="472" spans="1:18" s="180" customFormat="1" ht="135" customHeight="1" x14ac:dyDescent="0.25">
      <c r="A472" s="175">
        <v>470</v>
      </c>
      <c r="B472" s="134">
        <v>44707</v>
      </c>
      <c r="C472" s="175" t="s">
        <v>705</v>
      </c>
      <c r="D472" s="182" t="s">
        <v>56</v>
      </c>
      <c r="E472" s="182"/>
      <c r="F472" s="144" t="s">
        <v>715</v>
      </c>
      <c r="G472" s="175" t="s">
        <v>716</v>
      </c>
      <c r="H472" s="175" t="s">
        <v>717</v>
      </c>
      <c r="I472" s="181">
        <v>44625</v>
      </c>
      <c r="J472" s="175" t="s">
        <v>184</v>
      </c>
      <c r="K472" s="145" t="s">
        <v>175</v>
      </c>
      <c r="L472" s="146" t="s">
        <v>176</v>
      </c>
      <c r="M472" s="175"/>
      <c r="N472" s="184"/>
      <c r="O472" s="151"/>
      <c r="P472" s="151" t="s">
        <v>718</v>
      </c>
      <c r="Q472" s="179"/>
      <c r="R472" s="179"/>
    </row>
    <row r="473" spans="1:18" s="180" customFormat="1" ht="135" customHeight="1" x14ac:dyDescent="0.25">
      <c r="A473" s="175">
        <v>471</v>
      </c>
      <c r="B473" s="181">
        <v>44707</v>
      </c>
      <c r="C473" s="175" t="s">
        <v>917</v>
      </c>
      <c r="D473" s="182" t="s">
        <v>56</v>
      </c>
      <c r="E473" s="182"/>
      <c r="F473" s="183" t="s">
        <v>926</v>
      </c>
      <c r="G473" s="127" t="s">
        <v>927</v>
      </c>
      <c r="H473" s="175" t="s">
        <v>928</v>
      </c>
      <c r="I473" s="181">
        <v>44630</v>
      </c>
      <c r="J473" s="175" t="s">
        <v>180</v>
      </c>
      <c r="K473" s="127" t="s">
        <v>85</v>
      </c>
      <c r="L473" s="132" t="str">
        <f>IFERROR(_xlfn.IFNA(VLOOKUP($K473,[52]коммент!$B:$C,2,0),""),"")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3" s="175" t="s">
        <v>130</v>
      </c>
      <c r="N473" s="184"/>
      <c r="O473" s="151"/>
      <c r="P473" s="151" t="s">
        <v>929</v>
      </c>
      <c r="Q473" s="179"/>
      <c r="R473" s="179"/>
    </row>
    <row r="474" spans="1:18" s="180" customFormat="1" ht="135" customHeight="1" x14ac:dyDescent="0.25">
      <c r="A474" s="175">
        <v>472</v>
      </c>
      <c r="B474" s="181">
        <v>44707</v>
      </c>
      <c r="C474" s="127" t="s">
        <v>1069</v>
      </c>
      <c r="D474" s="130" t="s">
        <v>56</v>
      </c>
      <c r="E474" s="130"/>
      <c r="F474" s="144" t="s">
        <v>1072</v>
      </c>
      <c r="G474" s="127">
        <v>9629685117</v>
      </c>
      <c r="H474" s="127"/>
      <c r="I474" s="127"/>
      <c r="J474" s="127" t="s">
        <v>180</v>
      </c>
      <c r="K474" s="127" t="s">
        <v>85</v>
      </c>
      <c r="L474" s="132" t="str">
        <f>IFERROR(_xlfn.IFNA(VLOOKUP($K474,[53]коммент!$B:$C,2,0),""),"")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4" s="127" t="s">
        <v>129</v>
      </c>
      <c r="N474" s="151"/>
      <c r="O474" s="151"/>
      <c r="P474" s="151" t="s">
        <v>1073</v>
      </c>
      <c r="Q474" s="179"/>
      <c r="R474" s="179"/>
    </row>
    <row r="475" spans="1:18" s="170" customFormat="1" ht="135" customHeight="1" x14ac:dyDescent="0.25">
      <c r="A475" s="175">
        <v>473</v>
      </c>
      <c r="B475" s="134">
        <v>44707</v>
      </c>
      <c r="C475" s="127" t="s">
        <v>1069</v>
      </c>
      <c r="D475" s="130" t="s">
        <v>56</v>
      </c>
      <c r="E475" s="130"/>
      <c r="F475" s="144" t="s">
        <v>1078</v>
      </c>
      <c r="G475" s="127">
        <v>9032775765</v>
      </c>
      <c r="H475" s="127"/>
      <c r="I475" s="127"/>
      <c r="J475" s="127" t="s">
        <v>180</v>
      </c>
      <c r="K475" s="127" t="s">
        <v>85</v>
      </c>
      <c r="L475" s="132" t="s">
        <v>148</v>
      </c>
      <c r="M475" s="167" t="s">
        <v>130</v>
      </c>
      <c r="N475" s="151"/>
      <c r="O475" s="151"/>
      <c r="P475" s="198" t="s">
        <v>1079</v>
      </c>
      <c r="Q475" s="179"/>
      <c r="R475" s="179"/>
    </row>
    <row r="476" spans="1:18" s="170" customFormat="1" ht="135" customHeight="1" x14ac:dyDescent="0.25">
      <c r="A476" s="175">
        <v>474</v>
      </c>
      <c r="B476" s="181">
        <v>44707</v>
      </c>
      <c r="C476" s="127" t="s">
        <v>1069</v>
      </c>
      <c r="D476" s="130" t="s">
        <v>56</v>
      </c>
      <c r="E476" s="130"/>
      <c r="F476" s="144" t="s">
        <v>1085</v>
      </c>
      <c r="G476" s="127" t="s">
        <v>1086</v>
      </c>
      <c r="H476" s="127"/>
      <c r="I476" s="127"/>
      <c r="J476" s="127" t="s">
        <v>180</v>
      </c>
      <c r="K476" s="127" t="s">
        <v>6</v>
      </c>
      <c r="L476" s="132" t="str">
        <f>IFERROR(_xlfn.IFNA(VLOOKUP($K476,[53]коммент!$B:$C,2,0),""),"")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76" s="127"/>
      <c r="N476" s="151"/>
      <c r="O476" s="151"/>
      <c r="P476" s="127"/>
      <c r="Q476" s="179"/>
      <c r="R476" s="179"/>
    </row>
    <row r="477" spans="1:18" s="170" customFormat="1" ht="135" customHeight="1" x14ac:dyDescent="0.25">
      <c r="A477" s="175">
        <v>475</v>
      </c>
      <c r="B477" s="181">
        <v>44707</v>
      </c>
      <c r="C477" s="127" t="s">
        <v>329</v>
      </c>
      <c r="D477" s="130" t="s">
        <v>62</v>
      </c>
      <c r="E477" s="130"/>
      <c r="F477" s="169" t="s">
        <v>330</v>
      </c>
      <c r="G477" s="168">
        <v>9852406150</v>
      </c>
      <c r="H477" s="127" t="s">
        <v>331</v>
      </c>
      <c r="I477" s="134">
        <v>44491</v>
      </c>
      <c r="J477" s="127" t="s">
        <v>184</v>
      </c>
      <c r="K477" s="127" t="s">
        <v>36</v>
      </c>
      <c r="L477" s="132" t="str">
        <f>IFERROR(_xlfn.IFNA(VLOOKUP($K477,[37]коммент!$B:$C,2,0),""),"")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77" s="127"/>
      <c r="N477" s="184"/>
      <c r="O477" s="151"/>
      <c r="P477" s="151" t="s">
        <v>332</v>
      </c>
      <c r="Q477" s="179"/>
      <c r="R477" s="179"/>
    </row>
    <row r="478" spans="1:18" s="170" customFormat="1" ht="135" customHeight="1" x14ac:dyDescent="0.25">
      <c r="A478" s="175">
        <v>476</v>
      </c>
      <c r="B478" s="134">
        <v>44707</v>
      </c>
      <c r="C478" s="127" t="s">
        <v>329</v>
      </c>
      <c r="D478" s="130" t="s">
        <v>62</v>
      </c>
      <c r="E478" s="130"/>
      <c r="F478" s="133" t="s">
        <v>335</v>
      </c>
      <c r="G478" s="131" t="s">
        <v>336</v>
      </c>
      <c r="H478" s="127"/>
      <c r="I478" s="127"/>
      <c r="J478" s="127" t="s">
        <v>180</v>
      </c>
      <c r="K478" s="127" t="s">
        <v>36</v>
      </c>
      <c r="L478" s="132" t="str">
        <f>IFERROR(_xlfn.IFNA(VLOOKUP($K478,[37]коммент!$B:$C,2,0),""),"")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78" s="127"/>
      <c r="N478" s="184"/>
      <c r="O478" s="151"/>
      <c r="P478" s="151" t="s">
        <v>337</v>
      </c>
      <c r="Q478" s="179"/>
      <c r="R478" s="179"/>
    </row>
    <row r="479" spans="1:18" s="170" customFormat="1" ht="135" customHeight="1" x14ac:dyDescent="0.25">
      <c r="A479" s="175">
        <v>477</v>
      </c>
      <c r="B479" s="181">
        <v>44707</v>
      </c>
      <c r="C479" s="127" t="s">
        <v>400</v>
      </c>
      <c r="D479" s="130" t="s">
        <v>62</v>
      </c>
      <c r="E479" s="130"/>
      <c r="F479" s="144" t="s">
        <v>410</v>
      </c>
      <c r="G479" s="127" t="s">
        <v>411</v>
      </c>
      <c r="H479" s="127" t="s">
        <v>412</v>
      </c>
      <c r="I479" s="134">
        <v>44538</v>
      </c>
      <c r="J479" s="127" t="s">
        <v>184</v>
      </c>
      <c r="K479" s="127" t="s">
        <v>36</v>
      </c>
      <c r="L479" s="132" t="str">
        <f>IFERROR(_xlfn.IFNA(VLOOKUP($K479,[38]коммент!$B:$C,2,0),""),"")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79" s="175"/>
      <c r="N479" s="184"/>
      <c r="O479" s="151"/>
      <c r="P479" s="151" t="s">
        <v>413</v>
      </c>
      <c r="Q479" s="179"/>
      <c r="R479" s="179"/>
    </row>
    <row r="480" spans="1:18" s="170" customFormat="1" ht="135" customHeight="1" x14ac:dyDescent="0.25">
      <c r="A480" s="175">
        <v>478</v>
      </c>
      <c r="B480" s="181">
        <v>44707</v>
      </c>
      <c r="C480" s="127" t="s">
        <v>400</v>
      </c>
      <c r="D480" s="130" t="s">
        <v>62</v>
      </c>
      <c r="E480" s="130"/>
      <c r="F480" s="144" t="s">
        <v>414</v>
      </c>
      <c r="G480" s="127" t="s">
        <v>415</v>
      </c>
      <c r="H480" s="127" t="s">
        <v>416</v>
      </c>
      <c r="I480" s="134">
        <v>44706</v>
      </c>
      <c r="J480" s="127" t="s">
        <v>179</v>
      </c>
      <c r="K480" s="127" t="s">
        <v>111</v>
      </c>
      <c r="L480" s="132" t="str">
        <f>IFERROR(_xlfn.IFNA(VLOOKUP($K480,[38]коммент!$B:$C,2,0),""),"")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80" s="175" t="s">
        <v>130</v>
      </c>
      <c r="N480" s="184" t="s">
        <v>114</v>
      </c>
      <c r="O480" s="151"/>
      <c r="P480" s="151" t="s">
        <v>417</v>
      </c>
      <c r="Q480" s="179"/>
      <c r="R480" s="179"/>
    </row>
    <row r="481" spans="1:18" s="170" customFormat="1" ht="135" customHeight="1" x14ac:dyDescent="0.25">
      <c r="A481" s="175">
        <v>479</v>
      </c>
      <c r="B481" s="134">
        <v>44707</v>
      </c>
      <c r="C481" s="127" t="s">
        <v>1221</v>
      </c>
      <c r="D481" s="130" t="s">
        <v>62</v>
      </c>
      <c r="E481" s="130"/>
      <c r="F481" s="144" t="s">
        <v>1225</v>
      </c>
      <c r="G481" s="127" t="s">
        <v>1226</v>
      </c>
      <c r="H481" s="127" t="s">
        <v>1227</v>
      </c>
      <c r="I481" s="134">
        <v>44634</v>
      </c>
      <c r="J481" s="127" t="s">
        <v>180</v>
      </c>
      <c r="K481" s="127" t="s">
        <v>6</v>
      </c>
      <c r="L481" s="132" t="str">
        <f>IFERROR(_xlfn.IFNA(VLOOKUP($K481,[41]коммент!$B:$C,2,0),""),"")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1" s="127"/>
      <c r="N481" s="151"/>
      <c r="O481" s="151"/>
      <c r="P481" s="151"/>
      <c r="Q481" s="143"/>
      <c r="R481" s="143"/>
    </row>
    <row r="482" spans="1:18" s="170" customFormat="1" ht="135" customHeight="1" x14ac:dyDescent="0.25">
      <c r="A482" s="175">
        <v>480</v>
      </c>
      <c r="B482" s="181">
        <v>44707</v>
      </c>
      <c r="C482" s="181" t="s">
        <v>303</v>
      </c>
      <c r="D482" s="182" t="s">
        <v>26</v>
      </c>
      <c r="E482" s="182"/>
      <c r="F482" s="183" t="s">
        <v>304</v>
      </c>
      <c r="G482" s="175">
        <v>9164770214</v>
      </c>
      <c r="H482" s="175" t="s">
        <v>305</v>
      </c>
      <c r="I482" s="181">
        <v>44461</v>
      </c>
      <c r="J482" s="175" t="s">
        <v>184</v>
      </c>
      <c r="K482" s="127" t="s">
        <v>175</v>
      </c>
      <c r="L482" s="132" t="str">
        <f>IFERROR(_xlfn.IFNA(VLOOKUP($K482,[10]коммент!$B:$C,2,0),""),"")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82" s="175"/>
      <c r="N482" s="184" t="s">
        <v>114</v>
      </c>
      <c r="O482" s="151"/>
      <c r="P482" s="151" t="s">
        <v>306</v>
      </c>
      <c r="Q482" s="179"/>
      <c r="R482" s="179"/>
    </row>
    <row r="483" spans="1:18" s="170" customFormat="1" ht="135" customHeight="1" x14ac:dyDescent="0.25">
      <c r="A483" s="175">
        <v>481</v>
      </c>
      <c r="B483" s="181">
        <v>44707</v>
      </c>
      <c r="C483" s="127" t="s">
        <v>315</v>
      </c>
      <c r="D483" s="130" t="s">
        <v>26</v>
      </c>
      <c r="E483" s="130"/>
      <c r="F483" s="144" t="s">
        <v>326</v>
      </c>
      <c r="G483" s="127" t="s">
        <v>327</v>
      </c>
      <c r="H483" s="127" t="s">
        <v>328</v>
      </c>
      <c r="I483" s="134">
        <v>44706</v>
      </c>
      <c r="J483" s="127" t="s">
        <v>180</v>
      </c>
      <c r="K483" s="141" t="s">
        <v>32</v>
      </c>
      <c r="L483" s="142" t="str">
        <f>IFERROR(_xlfn.IFNA(VLOOKUP($K483,[11]коммент!$B:$C,2,0),""),"")</f>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
      <c r="M483" s="127"/>
      <c r="N483" s="151"/>
      <c r="O483" s="151"/>
      <c r="P483" s="151"/>
      <c r="Q483" s="143"/>
      <c r="R483" s="143"/>
    </row>
    <row r="484" spans="1:18" s="170" customFormat="1" ht="135" customHeight="1" x14ac:dyDescent="0.25">
      <c r="A484" s="175">
        <v>482</v>
      </c>
      <c r="B484" s="134">
        <v>44707</v>
      </c>
      <c r="C484" s="127" t="s">
        <v>1109</v>
      </c>
      <c r="D484" s="130" t="s">
        <v>61</v>
      </c>
      <c r="E484" s="130"/>
      <c r="F484" s="156" t="s">
        <v>1110</v>
      </c>
      <c r="G484" s="164" t="s">
        <v>1111</v>
      </c>
      <c r="H484" s="137" t="s">
        <v>995</v>
      </c>
      <c r="I484" s="138">
        <v>44550</v>
      </c>
      <c r="J484" s="137" t="s">
        <v>179</v>
      </c>
      <c r="K484" s="137" t="s">
        <v>175</v>
      </c>
      <c r="L484" s="139" t="str">
        <f>IFERROR(_xlfn.IFNA(VLOOKUP($K484,[72]коммент!$B:$C,2,0),""),"")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84" s="137"/>
      <c r="N484" s="197"/>
      <c r="O484" s="197"/>
      <c r="P484" s="197" t="s">
        <v>1112</v>
      </c>
      <c r="Q484" s="179"/>
      <c r="R484" s="179"/>
    </row>
    <row r="485" spans="1:18" s="170" customFormat="1" ht="135" customHeight="1" x14ac:dyDescent="0.25">
      <c r="A485" s="175">
        <v>483</v>
      </c>
      <c r="B485" s="181">
        <v>44707</v>
      </c>
      <c r="C485" s="127" t="s">
        <v>1109</v>
      </c>
      <c r="D485" s="130" t="s">
        <v>19</v>
      </c>
      <c r="E485" s="130"/>
      <c r="F485" s="131" t="s">
        <v>1125</v>
      </c>
      <c r="G485" s="127">
        <v>9637707924</v>
      </c>
      <c r="H485" s="127"/>
      <c r="I485" s="134"/>
      <c r="J485" s="127" t="s">
        <v>179</v>
      </c>
      <c r="K485" s="127" t="s">
        <v>6</v>
      </c>
      <c r="L485" s="132" t="str">
        <f>IFERROR(_xlfn.IFNA(VLOOKUP($K485,[56]коммент!$B:$C,2,0),""),"")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5" s="127"/>
      <c r="N485" s="151"/>
      <c r="O485" s="151"/>
      <c r="P485" s="151"/>
      <c r="Q485" s="179"/>
      <c r="R485" s="179"/>
    </row>
    <row r="486" spans="1:18" s="170" customFormat="1" ht="135" customHeight="1" x14ac:dyDescent="0.25">
      <c r="A486" s="175">
        <v>484</v>
      </c>
      <c r="B486" s="181">
        <v>44707</v>
      </c>
      <c r="C486" s="127" t="s">
        <v>1353</v>
      </c>
      <c r="D486" s="130" t="s">
        <v>19</v>
      </c>
      <c r="E486" s="130"/>
      <c r="F486" s="144" t="s">
        <v>1372</v>
      </c>
      <c r="G486" s="127" t="s">
        <v>1373</v>
      </c>
      <c r="H486" s="127" t="s">
        <v>696</v>
      </c>
      <c r="I486" s="134">
        <v>44705</v>
      </c>
      <c r="J486" s="127" t="s">
        <v>180</v>
      </c>
      <c r="K486" s="127" t="s">
        <v>6</v>
      </c>
      <c r="L486" s="132" t="str">
        <f>IFERROR(_xlfn.IFNA(VLOOKUP($K486,[34]коммент!$B:$C,2,0),""),"")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6" s="127"/>
      <c r="N486" s="151"/>
      <c r="O486" s="151"/>
      <c r="P486" s="151" t="s">
        <v>1362</v>
      </c>
      <c r="Q486" s="143"/>
      <c r="R486" s="143"/>
    </row>
    <row r="487" spans="1:18" s="170" customFormat="1" ht="135" customHeight="1" x14ac:dyDescent="0.25">
      <c r="A487" s="175">
        <v>485</v>
      </c>
      <c r="B487" s="134">
        <v>44707</v>
      </c>
      <c r="C487" s="175" t="s">
        <v>239</v>
      </c>
      <c r="D487" s="182" t="s">
        <v>23</v>
      </c>
      <c r="E487" s="182"/>
      <c r="F487" s="183" t="s">
        <v>270</v>
      </c>
      <c r="G487" s="175">
        <v>9260910066</v>
      </c>
      <c r="H487" s="175"/>
      <c r="I487" s="175"/>
      <c r="J487" s="175" t="s">
        <v>180</v>
      </c>
      <c r="K487" s="127" t="s">
        <v>85</v>
      </c>
      <c r="L487" s="132" t="s">
        <v>148</v>
      </c>
      <c r="M487" s="175" t="s">
        <v>129</v>
      </c>
      <c r="N487" s="184"/>
      <c r="O487" s="151"/>
      <c r="P487" s="151"/>
      <c r="Q487" s="179"/>
      <c r="R487" s="179"/>
    </row>
    <row r="488" spans="1:18" s="170" customFormat="1" ht="135" customHeight="1" x14ac:dyDescent="0.25">
      <c r="A488" s="175">
        <v>486</v>
      </c>
      <c r="B488" s="181">
        <v>44707</v>
      </c>
      <c r="C488" s="175" t="s">
        <v>239</v>
      </c>
      <c r="D488" s="182" t="s">
        <v>23</v>
      </c>
      <c r="E488" s="182"/>
      <c r="F488" s="183" t="s">
        <v>274</v>
      </c>
      <c r="G488" s="175">
        <v>9859833946</v>
      </c>
      <c r="H488" s="175" t="s">
        <v>257</v>
      </c>
      <c r="I488" s="181">
        <v>44596</v>
      </c>
      <c r="J488" s="175" t="s">
        <v>184</v>
      </c>
      <c r="K488" s="127" t="s">
        <v>175</v>
      </c>
      <c r="L488" s="132" t="s">
        <v>176</v>
      </c>
      <c r="M488" s="175"/>
      <c r="N488" s="184"/>
      <c r="O488" s="151"/>
      <c r="P488" s="151" t="s">
        <v>275</v>
      </c>
      <c r="Q488" s="179"/>
      <c r="R488" s="179"/>
    </row>
    <row r="489" spans="1:18" s="170" customFormat="1" ht="135" customHeight="1" x14ac:dyDescent="0.25">
      <c r="A489" s="175">
        <v>487</v>
      </c>
      <c r="B489" s="181">
        <v>44707</v>
      </c>
      <c r="C489" s="175" t="s">
        <v>705</v>
      </c>
      <c r="D489" s="182" t="s">
        <v>23</v>
      </c>
      <c r="E489" s="182"/>
      <c r="F489" s="144" t="s">
        <v>706</v>
      </c>
      <c r="G489" s="175" t="s">
        <v>707</v>
      </c>
      <c r="H489" s="175" t="s">
        <v>541</v>
      </c>
      <c r="I489" s="181">
        <v>44706</v>
      </c>
      <c r="J489" s="175" t="s">
        <v>179</v>
      </c>
      <c r="K489" s="127" t="s">
        <v>111</v>
      </c>
      <c r="L489" s="132" t="s">
        <v>165</v>
      </c>
      <c r="M489" s="175" t="s">
        <v>130</v>
      </c>
      <c r="N489" s="184" t="s">
        <v>114</v>
      </c>
      <c r="O489" s="151"/>
      <c r="P489" s="151" t="s">
        <v>708</v>
      </c>
      <c r="Q489" s="179"/>
      <c r="R489" s="179"/>
    </row>
    <row r="490" spans="1:18" s="170" customFormat="1" ht="135" customHeight="1" x14ac:dyDescent="0.25">
      <c r="A490" s="175">
        <v>488</v>
      </c>
      <c r="B490" s="134">
        <v>44707</v>
      </c>
      <c r="C490" s="127" t="s">
        <v>862</v>
      </c>
      <c r="D490" s="130" t="s">
        <v>44</v>
      </c>
      <c r="E490" s="130"/>
      <c r="F490" s="144" t="s">
        <v>864</v>
      </c>
      <c r="G490" s="127">
        <v>89161769918</v>
      </c>
      <c r="H490" s="127"/>
      <c r="I490" s="127"/>
      <c r="J490" s="127" t="s">
        <v>180</v>
      </c>
      <c r="K490" s="127" t="s">
        <v>6</v>
      </c>
      <c r="L490" s="132" t="str">
        <f>IFERROR(_xlfn.IFNA(VLOOKUP($K490,[42]коммент!$B:$C,2,0),""),"")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90" s="127"/>
      <c r="N490" s="127"/>
      <c r="O490" s="127"/>
      <c r="P490" s="127"/>
      <c r="Q490" s="179"/>
      <c r="R490" s="179"/>
    </row>
    <row r="491" spans="1:18" s="170" customFormat="1" ht="135" customHeight="1" x14ac:dyDescent="0.25">
      <c r="A491" s="175">
        <v>489</v>
      </c>
      <c r="B491" s="181">
        <v>44707</v>
      </c>
      <c r="C491" s="175" t="s">
        <v>680</v>
      </c>
      <c r="D491" s="182" t="s">
        <v>42</v>
      </c>
      <c r="E491" s="182"/>
      <c r="F491" s="144" t="s">
        <v>702</v>
      </c>
      <c r="G491" s="175">
        <v>9153358452</v>
      </c>
      <c r="H491" s="175" t="s">
        <v>703</v>
      </c>
      <c r="I491" s="181">
        <v>44537</v>
      </c>
      <c r="J491" s="175" t="s">
        <v>184</v>
      </c>
      <c r="K491" s="127" t="s">
        <v>175</v>
      </c>
      <c r="L491" s="132" t="s">
        <v>176</v>
      </c>
      <c r="M491" s="175"/>
      <c r="N491" s="184"/>
      <c r="O491" s="151"/>
      <c r="P491" s="151" t="s">
        <v>704</v>
      </c>
      <c r="Q491" s="179"/>
      <c r="R491" s="179"/>
    </row>
    <row r="492" spans="1:18" s="170" customFormat="1" ht="135" customHeight="1" x14ac:dyDescent="0.25">
      <c r="A492" s="175">
        <v>490</v>
      </c>
      <c r="B492" s="181">
        <v>44707</v>
      </c>
      <c r="C492" s="175" t="s">
        <v>705</v>
      </c>
      <c r="D492" s="182" t="s">
        <v>42</v>
      </c>
      <c r="E492" s="182"/>
      <c r="F492" s="144" t="s">
        <v>709</v>
      </c>
      <c r="G492" s="175" t="s">
        <v>710</v>
      </c>
      <c r="H492" s="175"/>
      <c r="I492" s="181"/>
      <c r="J492" s="175" t="s">
        <v>179</v>
      </c>
      <c r="K492" s="127" t="s">
        <v>85</v>
      </c>
      <c r="L492" s="132" t="s">
        <v>148</v>
      </c>
      <c r="M492" s="175" t="s">
        <v>129</v>
      </c>
      <c r="N492" s="184"/>
      <c r="O492" s="151"/>
      <c r="P492" s="151" t="s">
        <v>711</v>
      </c>
      <c r="Q492" s="179"/>
      <c r="R492" s="179"/>
    </row>
    <row r="493" spans="1:18" s="170" customFormat="1" ht="135" customHeight="1" x14ac:dyDescent="0.25">
      <c r="A493" s="175">
        <v>491</v>
      </c>
      <c r="B493" s="134">
        <v>44707</v>
      </c>
      <c r="C493" s="127" t="s">
        <v>1135</v>
      </c>
      <c r="D493" s="130" t="s">
        <v>42</v>
      </c>
      <c r="E493" s="130"/>
      <c r="F493" s="144" t="s">
        <v>1139</v>
      </c>
      <c r="G493" s="127">
        <v>9031278048</v>
      </c>
      <c r="H493" s="127" t="s">
        <v>1140</v>
      </c>
      <c r="I493" s="134">
        <v>44682</v>
      </c>
      <c r="J493" s="127" t="s">
        <v>179</v>
      </c>
      <c r="K493" s="127" t="s">
        <v>111</v>
      </c>
      <c r="L493" s="132" t="str">
        <f>IFERROR(_xlfn.IFNA(VLOOKUP($K493,[51]коммент!$B:$C,2,0),""),"")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93" s="127" t="s">
        <v>130</v>
      </c>
      <c r="N493" s="151" t="s">
        <v>114</v>
      </c>
      <c r="O493" s="151"/>
      <c r="P493" s="151" t="s">
        <v>1141</v>
      </c>
      <c r="Q493" s="179"/>
      <c r="R493" s="179"/>
    </row>
    <row r="494" spans="1:18" s="170" customFormat="1" ht="135" customHeight="1" x14ac:dyDescent="0.25">
      <c r="A494" s="175">
        <v>492</v>
      </c>
      <c r="B494" s="181">
        <v>44707</v>
      </c>
      <c r="C494" s="127" t="s">
        <v>1240</v>
      </c>
      <c r="D494" s="130" t="s">
        <v>42</v>
      </c>
      <c r="E494" s="130"/>
      <c r="F494" s="144" t="s">
        <v>1254</v>
      </c>
      <c r="G494" s="127">
        <v>4991327662</v>
      </c>
      <c r="H494" s="127" t="s">
        <v>724</v>
      </c>
      <c r="I494" s="134">
        <v>44502</v>
      </c>
      <c r="J494" s="127" t="s">
        <v>180</v>
      </c>
      <c r="K494" s="127" t="s">
        <v>6</v>
      </c>
      <c r="L494" s="132" t="str">
        <f>IFERROR(_xlfn.IFNA(VLOOKUP($K494,[15]коммент!$B:$C,2,0),""),"")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94" s="127"/>
      <c r="N494" s="151"/>
      <c r="O494" s="151"/>
      <c r="P494" s="151"/>
      <c r="Q494" s="143"/>
      <c r="R494" s="143"/>
    </row>
    <row r="495" spans="1:18" s="170" customFormat="1" ht="135" customHeight="1" x14ac:dyDescent="0.25">
      <c r="A495" s="175">
        <v>493</v>
      </c>
      <c r="B495" s="181">
        <v>44707</v>
      </c>
      <c r="C495" s="175" t="s">
        <v>608</v>
      </c>
      <c r="D495" s="182" t="s">
        <v>25</v>
      </c>
      <c r="E495" s="182"/>
      <c r="F495" s="144" t="s">
        <v>622</v>
      </c>
      <c r="G495" s="175">
        <v>9039760578</v>
      </c>
      <c r="H495" s="175"/>
      <c r="I495" s="181"/>
      <c r="J495" s="175" t="s">
        <v>184</v>
      </c>
      <c r="K495" s="127" t="s">
        <v>6</v>
      </c>
      <c r="L495" s="132" t="s">
        <v>147</v>
      </c>
      <c r="M495" s="175"/>
      <c r="N495" s="184"/>
      <c r="O495" s="151"/>
      <c r="P495" s="151"/>
      <c r="Q495" s="179"/>
      <c r="R495" s="179"/>
    </row>
    <row r="496" spans="1:18" s="170" customFormat="1" ht="135" customHeight="1" x14ac:dyDescent="0.25">
      <c r="A496" s="175">
        <v>494</v>
      </c>
      <c r="B496" s="134">
        <v>44707</v>
      </c>
      <c r="C496" s="175" t="s">
        <v>658</v>
      </c>
      <c r="D496" s="182" t="s">
        <v>25</v>
      </c>
      <c r="E496" s="182"/>
      <c r="F496" s="144" t="s">
        <v>663</v>
      </c>
      <c r="G496" s="175" t="s">
        <v>664</v>
      </c>
      <c r="H496" s="175" t="s">
        <v>665</v>
      </c>
      <c r="I496" s="181">
        <v>44679</v>
      </c>
      <c r="J496" s="175" t="s">
        <v>179</v>
      </c>
      <c r="K496" s="127" t="s">
        <v>6</v>
      </c>
      <c r="L496" s="132" t="s">
        <v>147</v>
      </c>
      <c r="M496" s="175"/>
      <c r="N496" s="184"/>
      <c r="O496" s="151"/>
      <c r="P496" s="151"/>
      <c r="Q496" s="179"/>
      <c r="R496" s="179"/>
    </row>
    <row r="497" spans="1:18" s="170" customFormat="1" ht="135" customHeight="1" x14ac:dyDescent="0.25">
      <c r="A497" s="175">
        <v>495</v>
      </c>
      <c r="B497" s="181">
        <v>44707</v>
      </c>
      <c r="C497" s="175" t="s">
        <v>658</v>
      </c>
      <c r="D497" s="182" t="s">
        <v>25</v>
      </c>
      <c r="E497" s="182"/>
      <c r="F497" s="144" t="s">
        <v>668</v>
      </c>
      <c r="G497" s="175">
        <v>89251533861</v>
      </c>
      <c r="H497" s="175" t="s">
        <v>669</v>
      </c>
      <c r="I497" s="181">
        <v>44511</v>
      </c>
      <c r="J497" s="175" t="s">
        <v>184</v>
      </c>
      <c r="K497" s="127" t="s">
        <v>36</v>
      </c>
      <c r="L497" s="132" t="s">
        <v>157</v>
      </c>
      <c r="M497" s="175"/>
      <c r="N497" s="184"/>
      <c r="O497" s="151"/>
      <c r="P497" s="127" t="s">
        <v>670</v>
      </c>
      <c r="Q497" s="179"/>
      <c r="R497" s="179"/>
    </row>
    <row r="498" spans="1:18" s="170" customFormat="1" ht="135" customHeight="1" x14ac:dyDescent="0.25">
      <c r="A498" s="175">
        <v>496</v>
      </c>
      <c r="B498" s="181">
        <v>44707</v>
      </c>
      <c r="C498" s="175" t="s">
        <v>658</v>
      </c>
      <c r="D498" s="182" t="s">
        <v>25</v>
      </c>
      <c r="E498" s="182"/>
      <c r="F498" s="144" t="s">
        <v>674</v>
      </c>
      <c r="G498" s="175" t="s">
        <v>675</v>
      </c>
      <c r="H498" s="175" t="s">
        <v>676</v>
      </c>
      <c r="I498" s="181">
        <v>44529</v>
      </c>
      <c r="J498" s="175" t="s">
        <v>184</v>
      </c>
      <c r="K498" s="127" t="s">
        <v>36</v>
      </c>
      <c r="L498" s="132" t="s">
        <v>157</v>
      </c>
      <c r="M498" s="175"/>
      <c r="N498" s="184"/>
      <c r="O498" s="151"/>
      <c r="P498" s="127" t="s">
        <v>677</v>
      </c>
      <c r="Q498" s="179"/>
      <c r="R498" s="179"/>
    </row>
    <row r="499" spans="1:18" s="170" customFormat="1" ht="135" customHeight="1" x14ac:dyDescent="0.25">
      <c r="A499" s="175">
        <v>497</v>
      </c>
      <c r="B499" s="134">
        <v>44707</v>
      </c>
      <c r="C499" s="127" t="s">
        <v>944</v>
      </c>
      <c r="D499" s="130" t="s">
        <v>25</v>
      </c>
      <c r="E499" s="130"/>
      <c r="F499" s="144" t="s">
        <v>963</v>
      </c>
      <c r="G499" s="127" t="s">
        <v>964</v>
      </c>
      <c r="H499" s="127"/>
      <c r="I499" s="127"/>
      <c r="J499" s="175" t="s">
        <v>180</v>
      </c>
      <c r="K499" s="127" t="s">
        <v>6</v>
      </c>
      <c r="L499" s="132" t="str">
        <f>IFERROR(_xlfn.IFNA(VLOOKUP($K499,[13]коммент!$B:$C,2,0),""),"")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99" s="175"/>
      <c r="N499" s="184"/>
      <c r="O499" s="151"/>
      <c r="P499" s="127"/>
      <c r="Q499" s="179"/>
      <c r="R499" s="179"/>
    </row>
    <row r="500" spans="1:18" s="170" customFormat="1" ht="135" customHeight="1" x14ac:dyDescent="0.25">
      <c r="A500" s="175">
        <v>498</v>
      </c>
      <c r="B500" s="181">
        <v>44707</v>
      </c>
      <c r="C500" s="127" t="s">
        <v>1270</v>
      </c>
      <c r="D500" s="130" t="s">
        <v>25</v>
      </c>
      <c r="E500" s="130"/>
      <c r="F500" s="131" t="s">
        <v>1273</v>
      </c>
      <c r="G500" s="127" t="s">
        <v>1274</v>
      </c>
      <c r="H500" s="127"/>
      <c r="I500" s="134"/>
      <c r="J500" s="127" t="s">
        <v>134</v>
      </c>
      <c r="K500" s="127" t="s">
        <v>85</v>
      </c>
      <c r="L500" s="132" t="s">
        <v>148</v>
      </c>
      <c r="M500" s="127" t="s">
        <v>129</v>
      </c>
      <c r="N500" s="151"/>
      <c r="O500" s="151"/>
      <c r="P500" s="127"/>
      <c r="Q500" s="179"/>
      <c r="R500" s="179"/>
    </row>
    <row r="501" spans="1:18" s="170" customFormat="1" ht="135" customHeight="1" x14ac:dyDescent="0.25">
      <c r="A501" s="175">
        <v>499</v>
      </c>
      <c r="B501" s="181">
        <v>44707</v>
      </c>
      <c r="C501" s="127" t="s">
        <v>1387</v>
      </c>
      <c r="D501" s="130" t="s">
        <v>25</v>
      </c>
      <c r="E501" s="130"/>
      <c r="F501" s="144" t="s">
        <v>1391</v>
      </c>
      <c r="G501" s="127" t="s">
        <v>1392</v>
      </c>
      <c r="H501" s="127"/>
      <c r="I501" s="134"/>
      <c r="J501" s="127" t="s">
        <v>180</v>
      </c>
      <c r="K501" s="127" t="s">
        <v>85</v>
      </c>
      <c r="L501" s="132" t="s">
        <v>148</v>
      </c>
      <c r="M501" s="127" t="s">
        <v>129</v>
      </c>
      <c r="N501" s="151" t="s">
        <v>114</v>
      </c>
      <c r="O501" s="151"/>
      <c r="P501" s="127" t="s">
        <v>1393</v>
      </c>
      <c r="Q501" s="143"/>
      <c r="R501" s="143"/>
    </row>
    <row r="502" spans="1:18" s="170" customFormat="1" ht="135" customHeight="1" x14ac:dyDescent="0.25">
      <c r="A502" s="175">
        <v>500</v>
      </c>
      <c r="B502" s="134">
        <v>44707</v>
      </c>
      <c r="C502" s="175" t="s">
        <v>840</v>
      </c>
      <c r="D502" s="182" t="s">
        <v>92</v>
      </c>
      <c r="E502" s="182"/>
      <c r="F502" s="144" t="s">
        <v>849</v>
      </c>
      <c r="G502" s="144" t="s">
        <v>850</v>
      </c>
      <c r="H502" s="175"/>
      <c r="I502" s="181"/>
      <c r="J502" s="175" t="s">
        <v>180</v>
      </c>
      <c r="K502" s="127" t="s">
        <v>85</v>
      </c>
      <c r="L502" s="132" t="str">
        <f>IFERROR(_xlfn.IFNA(VLOOKUP($K502,[48]коммент!$B:$C,2,0),""),"")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02" s="175" t="s">
        <v>129</v>
      </c>
      <c r="N502" s="184" t="s">
        <v>114</v>
      </c>
      <c r="O502" s="151"/>
      <c r="P502" s="127"/>
      <c r="Q502" s="179"/>
      <c r="R502" s="179"/>
    </row>
    <row r="503" spans="1:18" s="170" customFormat="1" ht="135" customHeight="1" x14ac:dyDescent="0.25">
      <c r="A503" s="175">
        <v>501</v>
      </c>
      <c r="B503" s="181">
        <v>44707</v>
      </c>
      <c r="C503" s="127" t="s">
        <v>862</v>
      </c>
      <c r="D503" s="130" t="s">
        <v>92</v>
      </c>
      <c r="E503" s="130"/>
      <c r="F503" s="144" t="s">
        <v>865</v>
      </c>
      <c r="G503" s="127">
        <v>89681547980</v>
      </c>
      <c r="H503" s="127" t="s">
        <v>866</v>
      </c>
      <c r="I503" s="134">
        <v>44693</v>
      </c>
      <c r="J503" s="127" t="s">
        <v>134</v>
      </c>
      <c r="K503" s="127" t="s">
        <v>6</v>
      </c>
      <c r="L503" s="132" t="str">
        <f>IFERROR(_xlfn.IFNA(VLOOKUP($K503,[42]коммент!$B:$C,2,0),""),"")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3" s="127"/>
      <c r="N503" s="151"/>
      <c r="O503" s="151"/>
      <c r="P503" s="151"/>
      <c r="Q503" s="179"/>
      <c r="R503" s="179"/>
    </row>
    <row r="504" spans="1:18" s="170" customFormat="1" ht="135" customHeight="1" x14ac:dyDescent="0.25">
      <c r="A504" s="175">
        <v>502</v>
      </c>
      <c r="B504" s="181">
        <v>44707</v>
      </c>
      <c r="C504" s="127" t="s">
        <v>897</v>
      </c>
      <c r="D504" s="130" t="s">
        <v>92</v>
      </c>
      <c r="E504" s="182"/>
      <c r="F504" s="191" t="s">
        <v>907</v>
      </c>
      <c r="G504" s="127">
        <v>9267848138</v>
      </c>
      <c r="H504" s="127" t="s">
        <v>856</v>
      </c>
      <c r="I504" s="134">
        <v>44706</v>
      </c>
      <c r="J504" s="127" t="s">
        <v>180</v>
      </c>
      <c r="K504" s="141" t="s">
        <v>111</v>
      </c>
      <c r="L504" s="142" t="s">
        <v>165</v>
      </c>
      <c r="M504" s="127" t="s">
        <v>130</v>
      </c>
      <c r="N504" s="151" t="s">
        <v>114</v>
      </c>
      <c r="O504" s="151"/>
      <c r="P504" s="127" t="s">
        <v>908</v>
      </c>
      <c r="Q504" s="179"/>
      <c r="R504" s="179"/>
    </row>
    <row r="505" spans="1:18" s="170" customFormat="1" ht="135" customHeight="1" x14ac:dyDescent="0.25">
      <c r="A505" s="175">
        <v>503</v>
      </c>
      <c r="B505" s="134">
        <v>44707</v>
      </c>
      <c r="C505" s="127" t="s">
        <v>897</v>
      </c>
      <c r="D505" s="130" t="s">
        <v>92</v>
      </c>
      <c r="E505" s="182"/>
      <c r="F505" s="191" t="s">
        <v>914</v>
      </c>
      <c r="G505" s="127">
        <v>9858789741</v>
      </c>
      <c r="H505" s="127" t="s">
        <v>866</v>
      </c>
      <c r="I505" s="134">
        <v>44699</v>
      </c>
      <c r="J505" s="127" t="s">
        <v>180</v>
      </c>
      <c r="K505" s="145" t="s">
        <v>111</v>
      </c>
      <c r="L505" s="146" t="s">
        <v>165</v>
      </c>
      <c r="M505" s="127" t="s">
        <v>130</v>
      </c>
      <c r="N505" s="151" t="s">
        <v>114</v>
      </c>
      <c r="O505" s="151"/>
      <c r="P505" s="127" t="s">
        <v>454</v>
      </c>
      <c r="Q505" s="179"/>
      <c r="R505" s="179"/>
    </row>
    <row r="506" spans="1:18" s="170" customFormat="1" ht="135" customHeight="1" x14ac:dyDescent="0.25">
      <c r="A506" s="175">
        <v>504</v>
      </c>
      <c r="B506" s="181">
        <v>44707</v>
      </c>
      <c r="C506" s="127" t="s">
        <v>400</v>
      </c>
      <c r="D506" s="130" t="s">
        <v>66</v>
      </c>
      <c r="E506" s="130"/>
      <c r="F506" s="144" t="s">
        <v>421</v>
      </c>
      <c r="G506" s="127" t="s">
        <v>422</v>
      </c>
      <c r="H506" s="127"/>
      <c r="I506" s="127"/>
      <c r="J506" s="127" t="s">
        <v>134</v>
      </c>
      <c r="K506" s="127" t="s">
        <v>85</v>
      </c>
      <c r="L506" s="132" t="str">
        <f>IFERROR(_xlfn.IFNA(VLOOKUP($K506,[38]коммент!$B:$C,2,0),""),"")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06" s="127" t="s">
        <v>129</v>
      </c>
      <c r="N506" s="151"/>
      <c r="O506" s="151"/>
      <c r="P506" s="127" t="s">
        <v>423</v>
      </c>
      <c r="Q506" s="179"/>
      <c r="R506" s="179"/>
    </row>
    <row r="507" spans="1:18" s="170" customFormat="1" ht="135" customHeight="1" x14ac:dyDescent="0.25">
      <c r="A507" s="175">
        <v>505</v>
      </c>
      <c r="B507" s="181">
        <v>44707</v>
      </c>
      <c r="C507" s="127" t="s">
        <v>1240</v>
      </c>
      <c r="D507" s="130" t="s">
        <v>66</v>
      </c>
      <c r="E507" s="130"/>
      <c r="F507" s="144" t="s">
        <v>1250</v>
      </c>
      <c r="G507" s="127">
        <v>4953029080</v>
      </c>
      <c r="H507" s="127" t="s">
        <v>1251</v>
      </c>
      <c r="I507" s="134">
        <v>44543</v>
      </c>
      <c r="J507" s="127" t="s">
        <v>179</v>
      </c>
      <c r="K507" s="127" t="s">
        <v>85</v>
      </c>
      <c r="L507" s="132" t="str">
        <f>IFERROR(_xlfn.IFNA(VLOOKUP($K507,[15]коммент!$B:$C,2,0),""),"")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07" s="127" t="s">
        <v>129</v>
      </c>
      <c r="N507" s="151"/>
      <c r="O507" s="151"/>
      <c r="P507" s="127"/>
      <c r="Q507" s="143"/>
      <c r="R507" s="143"/>
    </row>
    <row r="508" spans="1:18" s="170" customFormat="1" ht="135" customHeight="1" x14ac:dyDescent="0.25">
      <c r="A508" s="175">
        <v>506</v>
      </c>
      <c r="B508" s="134">
        <v>44707</v>
      </c>
      <c r="C508" s="127" t="s">
        <v>880</v>
      </c>
      <c r="D508" s="182" t="s">
        <v>47</v>
      </c>
      <c r="E508" s="182"/>
      <c r="F508" s="144" t="s">
        <v>896</v>
      </c>
      <c r="G508" s="127">
        <v>4991784206</v>
      </c>
      <c r="H508" s="127"/>
      <c r="I508" s="134"/>
      <c r="J508" s="127" t="s">
        <v>179</v>
      </c>
      <c r="K508" s="127" t="s">
        <v>6</v>
      </c>
      <c r="L508" s="132" t="s">
        <v>147</v>
      </c>
      <c r="M508" s="127"/>
      <c r="N508" s="151"/>
      <c r="O508" s="151"/>
      <c r="P508" s="151"/>
      <c r="Q508" s="179"/>
      <c r="R508" s="179"/>
    </row>
    <row r="509" spans="1:18" s="170" customFormat="1" ht="135" customHeight="1" x14ac:dyDescent="0.25">
      <c r="A509" s="175">
        <v>507</v>
      </c>
      <c r="B509" s="181">
        <v>44707</v>
      </c>
      <c r="C509" s="127" t="s">
        <v>364</v>
      </c>
      <c r="D509" s="130" t="s">
        <v>60</v>
      </c>
      <c r="E509" s="130"/>
      <c r="F509" s="144" t="s">
        <v>365</v>
      </c>
      <c r="G509" s="127">
        <v>4954488042</v>
      </c>
      <c r="H509" s="127"/>
      <c r="I509" s="127"/>
      <c r="J509" s="127" t="s">
        <v>180</v>
      </c>
      <c r="K509" s="127" t="s">
        <v>113</v>
      </c>
      <c r="L509" s="132" t="str">
        <f>IFERROR(_xlfn.IFNA(VLOOKUP($K509,[3]коммент!$B:$C,2,0),""),"")</f>
        <v>Формат уведомления. С целью проведения внутреннего контроля качества.</v>
      </c>
      <c r="M509" s="175"/>
      <c r="N509" s="184"/>
      <c r="O509" s="151"/>
      <c r="P509" s="151" t="s">
        <v>366</v>
      </c>
      <c r="Q509" s="179"/>
      <c r="R509" s="179"/>
    </row>
    <row r="510" spans="1:18" s="170" customFormat="1" ht="135" customHeight="1" x14ac:dyDescent="0.25">
      <c r="A510" s="175">
        <v>508</v>
      </c>
      <c r="B510" s="181">
        <v>44707</v>
      </c>
      <c r="C510" s="127" t="s">
        <v>364</v>
      </c>
      <c r="D510" s="130" t="s">
        <v>60</v>
      </c>
      <c r="E510" s="130"/>
      <c r="F510" s="144" t="s">
        <v>371</v>
      </c>
      <c r="G510" s="127" t="s">
        <v>372</v>
      </c>
      <c r="H510" s="127"/>
      <c r="I510" s="127"/>
      <c r="J510" s="127" t="s">
        <v>180</v>
      </c>
      <c r="K510" s="127" t="s">
        <v>6</v>
      </c>
      <c r="L510" s="132" t="str">
        <f>IFERROR(_xlfn.IFNA(VLOOKUP($K510,[3]коммент!$B:$C,2,0),""),"")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10" s="175"/>
      <c r="N510" s="184"/>
      <c r="O510" s="151"/>
      <c r="P510" s="151"/>
      <c r="Q510" s="179"/>
      <c r="R510" s="179"/>
    </row>
    <row r="511" spans="1:18" s="170" customFormat="1" ht="135" customHeight="1" x14ac:dyDescent="0.25">
      <c r="A511" s="175">
        <v>509</v>
      </c>
      <c r="B511" s="134">
        <v>44707</v>
      </c>
      <c r="C511" s="127" t="s">
        <v>1052</v>
      </c>
      <c r="D511" s="130" t="s">
        <v>60</v>
      </c>
      <c r="E511" s="130"/>
      <c r="F511" s="144" t="s">
        <v>1058</v>
      </c>
      <c r="G511" s="127">
        <v>89169748893</v>
      </c>
      <c r="H511" s="127" t="s">
        <v>1059</v>
      </c>
      <c r="I511" s="134">
        <v>44704</v>
      </c>
      <c r="J511" s="127" t="s">
        <v>180</v>
      </c>
      <c r="K511" s="127" t="s">
        <v>32</v>
      </c>
      <c r="L511" s="132" t="str">
        <f>IFERROR(_xlfn.IFNA(VLOOKUP($K511,[55]коммент!$B:$C,2,0),""),"")</f>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
      <c r="M511" s="127"/>
      <c r="N511" s="151"/>
      <c r="O511" s="151"/>
      <c r="P511" s="151"/>
      <c r="Q511" s="179"/>
      <c r="R511" s="179"/>
    </row>
    <row r="512" spans="1:18" s="170" customFormat="1" ht="135" customHeight="1" x14ac:dyDescent="0.25">
      <c r="A512" s="175">
        <v>510</v>
      </c>
      <c r="B512" s="181">
        <v>44707</v>
      </c>
      <c r="C512" s="127" t="s">
        <v>1178</v>
      </c>
      <c r="D512" s="130" t="s">
        <v>60</v>
      </c>
      <c r="E512" s="130"/>
      <c r="F512" s="144" t="s">
        <v>1192</v>
      </c>
      <c r="G512" s="127" t="s">
        <v>1193</v>
      </c>
      <c r="H512" s="127" t="s">
        <v>1194</v>
      </c>
      <c r="I512" s="134">
        <v>44523</v>
      </c>
      <c r="J512" s="127" t="s">
        <v>184</v>
      </c>
      <c r="K512" s="127" t="s">
        <v>175</v>
      </c>
      <c r="L512" s="132" t="str">
        <f>IFERROR(_xlfn.IFNA(VLOOKUP($K512,[14]коммент!$B:$C,2,0),""),"")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12" s="127"/>
      <c r="N512" s="151"/>
      <c r="O512" s="151"/>
      <c r="P512" s="151" t="s">
        <v>1195</v>
      </c>
      <c r="Q512" s="143"/>
      <c r="R512" s="143"/>
    </row>
    <row r="513" spans="1:18" s="170" customFormat="1" ht="135" customHeight="1" x14ac:dyDescent="0.25">
      <c r="A513" s="175">
        <v>511</v>
      </c>
      <c r="B513" s="181">
        <v>44707</v>
      </c>
      <c r="C513" s="127" t="s">
        <v>1178</v>
      </c>
      <c r="D513" s="130" t="s">
        <v>60</v>
      </c>
      <c r="E513" s="130"/>
      <c r="F513" s="144" t="s">
        <v>1206</v>
      </c>
      <c r="G513" s="127" t="s">
        <v>1207</v>
      </c>
      <c r="H513" s="127"/>
      <c r="I513" s="127"/>
      <c r="J513" s="127" t="s">
        <v>179</v>
      </c>
      <c r="K513" s="127" t="s">
        <v>6</v>
      </c>
      <c r="L513" s="132" t="str">
        <f>IFERROR(_xlfn.IFNA(VLOOKUP($K513,[14]коммент!$B:$C,2,0),""),"")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13" s="127"/>
      <c r="N513" s="151"/>
      <c r="O513" s="151"/>
      <c r="P513" s="151"/>
      <c r="Q513" s="143"/>
      <c r="R513" s="143"/>
    </row>
    <row r="514" spans="1:18" s="170" customFormat="1" ht="135" customHeight="1" x14ac:dyDescent="0.25">
      <c r="A514" s="175">
        <v>512</v>
      </c>
      <c r="B514" s="134">
        <v>44707</v>
      </c>
      <c r="C514" s="175" t="s">
        <v>553</v>
      </c>
      <c r="D514" s="182" t="s">
        <v>83</v>
      </c>
      <c r="E514" s="182"/>
      <c r="F514" s="144" t="s">
        <v>569</v>
      </c>
      <c r="G514" s="175" t="s">
        <v>570</v>
      </c>
      <c r="H514" s="175" t="s">
        <v>571</v>
      </c>
      <c r="I514" s="181">
        <v>44700</v>
      </c>
      <c r="J514" s="175" t="s">
        <v>180</v>
      </c>
      <c r="K514" s="127" t="s">
        <v>113</v>
      </c>
      <c r="L514" s="132" t="s">
        <v>143</v>
      </c>
      <c r="M514" s="175"/>
      <c r="N514" s="184"/>
      <c r="O514" s="151"/>
      <c r="P514" s="151" t="s">
        <v>572</v>
      </c>
      <c r="Q514" s="179"/>
      <c r="R514" s="179"/>
    </row>
    <row r="515" spans="1:18" s="170" customFormat="1" ht="135" customHeight="1" x14ac:dyDescent="0.25">
      <c r="A515" s="175">
        <v>513</v>
      </c>
      <c r="B515" s="181">
        <v>44707</v>
      </c>
      <c r="C515" s="175" t="s">
        <v>553</v>
      </c>
      <c r="D515" s="182" t="s">
        <v>83</v>
      </c>
      <c r="E515" s="182"/>
      <c r="F515" s="144" t="s">
        <v>577</v>
      </c>
      <c r="G515" s="175" t="s">
        <v>578</v>
      </c>
      <c r="H515" s="175" t="s">
        <v>579</v>
      </c>
      <c r="I515" s="181">
        <v>44704</v>
      </c>
      <c r="J515" s="175" t="s">
        <v>180</v>
      </c>
      <c r="K515" s="127" t="s">
        <v>113</v>
      </c>
      <c r="L515" s="132" t="s">
        <v>143</v>
      </c>
      <c r="M515" s="175"/>
      <c r="N515" s="184"/>
      <c r="O515" s="151"/>
      <c r="P515" s="151" t="s">
        <v>580</v>
      </c>
      <c r="Q515" s="179"/>
      <c r="R515" s="179"/>
    </row>
    <row r="516" spans="1:18" s="170" customFormat="1" ht="135" customHeight="1" x14ac:dyDescent="0.25">
      <c r="A516" s="175">
        <v>514</v>
      </c>
      <c r="B516" s="181">
        <v>44707</v>
      </c>
      <c r="C516" s="175" t="s">
        <v>553</v>
      </c>
      <c r="D516" s="182" t="s">
        <v>83</v>
      </c>
      <c r="E516" s="182"/>
      <c r="F516" s="144" t="s">
        <v>581</v>
      </c>
      <c r="G516" s="175" t="s">
        <v>582</v>
      </c>
      <c r="H516" s="175" t="s">
        <v>583</v>
      </c>
      <c r="I516" s="181">
        <v>44706</v>
      </c>
      <c r="J516" s="175" t="s">
        <v>180</v>
      </c>
      <c r="K516" s="127" t="s">
        <v>111</v>
      </c>
      <c r="L516" s="132" t="s">
        <v>165</v>
      </c>
      <c r="M516" s="175" t="s">
        <v>130</v>
      </c>
      <c r="N516" s="184" t="s">
        <v>183</v>
      </c>
      <c r="O516" s="151" t="s">
        <v>83</v>
      </c>
      <c r="P516" s="151" t="s">
        <v>584</v>
      </c>
      <c r="Q516" s="179"/>
      <c r="R516" s="179"/>
    </row>
    <row r="517" spans="1:18" s="170" customFormat="1" ht="135" customHeight="1" x14ac:dyDescent="0.25">
      <c r="A517" s="175">
        <v>515</v>
      </c>
      <c r="B517" s="134">
        <v>44707</v>
      </c>
      <c r="C517" s="127" t="s">
        <v>1431</v>
      </c>
      <c r="D517" s="130" t="s">
        <v>41</v>
      </c>
      <c r="E517" s="130"/>
      <c r="F517" s="144" t="s">
        <v>1449</v>
      </c>
      <c r="G517" s="127">
        <v>9036707663</v>
      </c>
      <c r="H517" s="127"/>
      <c r="I517" s="127"/>
      <c r="J517" s="127" t="s">
        <v>180</v>
      </c>
      <c r="K517" s="127" t="s">
        <v>6</v>
      </c>
      <c r="L517" s="132" t="str">
        <f>IFERROR(_xlfn.IFNA(VLOOKUP($K517,[62]коммент!$B:$C,2,0),""),"")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17" s="127"/>
      <c r="N517" s="151"/>
      <c r="O517" s="151"/>
      <c r="P517" s="151"/>
      <c r="Q517" s="143"/>
      <c r="R517" s="143"/>
    </row>
    <row r="518" spans="1:18" s="170" customFormat="1" ht="135" customHeight="1" x14ac:dyDescent="0.25">
      <c r="A518" s="175">
        <v>516</v>
      </c>
      <c r="B518" s="181">
        <v>44707</v>
      </c>
      <c r="C518" s="141" t="s">
        <v>476</v>
      </c>
      <c r="D518" s="130" t="s">
        <v>48</v>
      </c>
      <c r="E518" s="130"/>
      <c r="F518" s="131" t="s">
        <v>478</v>
      </c>
      <c r="G518" s="127">
        <v>9032880112</v>
      </c>
      <c r="H518" s="127"/>
      <c r="I518" s="127"/>
      <c r="J518" s="127" t="s">
        <v>180</v>
      </c>
      <c r="K518" s="127" t="s">
        <v>6</v>
      </c>
      <c r="L518" s="132" t="s">
        <v>147</v>
      </c>
      <c r="M518" s="127"/>
      <c r="N518" s="151"/>
      <c r="O518" s="151"/>
      <c r="P518" s="151"/>
      <c r="Q518" s="179"/>
      <c r="R518" s="179"/>
    </row>
    <row r="519" spans="1:18" s="170" customFormat="1" ht="135" customHeight="1" x14ac:dyDescent="0.25">
      <c r="A519" s="175">
        <v>517</v>
      </c>
      <c r="B519" s="181">
        <v>44707</v>
      </c>
      <c r="C519" s="127" t="s">
        <v>1178</v>
      </c>
      <c r="D519" s="130" t="s">
        <v>48</v>
      </c>
      <c r="E519" s="130"/>
      <c r="F519" s="144" t="s">
        <v>1190</v>
      </c>
      <c r="G519" s="127" t="s">
        <v>1191</v>
      </c>
      <c r="H519" s="127"/>
      <c r="I519" s="127"/>
      <c r="J519" s="127" t="s">
        <v>179</v>
      </c>
      <c r="K519" s="127" t="s">
        <v>85</v>
      </c>
      <c r="L519" s="132" t="str">
        <f>IFERROR(_xlfn.IFNA(VLOOKUP($K519,[14]коммент!$B:$C,2,0),""),"")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19" s="127" t="s">
        <v>129</v>
      </c>
      <c r="N519" s="151"/>
      <c r="O519" s="151"/>
      <c r="P519" s="151"/>
      <c r="Q519" s="143"/>
      <c r="R519" s="143"/>
    </row>
    <row r="520" spans="1:18" s="170" customFormat="1" ht="135" customHeight="1" x14ac:dyDescent="0.25">
      <c r="A520" s="175">
        <v>518</v>
      </c>
      <c r="B520" s="134">
        <v>44707</v>
      </c>
      <c r="C520" s="127" t="s">
        <v>1270</v>
      </c>
      <c r="D520" s="130" t="s">
        <v>48</v>
      </c>
      <c r="E520" s="130"/>
      <c r="F520" s="131" t="s">
        <v>1277</v>
      </c>
      <c r="G520" s="127" t="s">
        <v>1278</v>
      </c>
      <c r="H520" s="127"/>
      <c r="I520" s="134"/>
      <c r="J520" s="127" t="s">
        <v>180</v>
      </c>
      <c r="K520" s="127" t="s">
        <v>149</v>
      </c>
      <c r="L520" s="132" t="s">
        <v>148</v>
      </c>
      <c r="M520" s="127"/>
      <c r="N520" s="151"/>
      <c r="O520" s="151"/>
      <c r="P520" s="151"/>
      <c r="Q520" s="179"/>
      <c r="R520" s="179"/>
    </row>
    <row r="521" spans="1:18" s="170" customFormat="1" ht="135" customHeight="1" x14ac:dyDescent="0.25">
      <c r="A521" s="175">
        <v>519</v>
      </c>
      <c r="B521" s="181">
        <v>44707</v>
      </c>
      <c r="C521" s="127" t="s">
        <v>329</v>
      </c>
      <c r="D521" s="130" t="s">
        <v>195</v>
      </c>
      <c r="E521" s="130"/>
      <c r="F521" s="133" t="s">
        <v>349</v>
      </c>
      <c r="G521" s="133" t="s">
        <v>350</v>
      </c>
      <c r="H521" s="127" t="s">
        <v>353</v>
      </c>
      <c r="I521" s="134">
        <v>44692</v>
      </c>
      <c r="J521" s="145" t="s">
        <v>180</v>
      </c>
      <c r="K521" s="145" t="s">
        <v>36</v>
      </c>
      <c r="L521" s="146" t="str">
        <f>IFERROR(_xlfn.IFNA(VLOOKUP($K521,[36]коммент!$B:$C,2,0),""),"")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521" s="127"/>
      <c r="N521" s="151"/>
      <c r="O521" s="151"/>
      <c r="P521" s="151" t="s">
        <v>354</v>
      </c>
      <c r="Q521" s="179"/>
      <c r="R521" s="179"/>
    </row>
    <row r="522" spans="1:18" s="170" customFormat="1" ht="135" customHeight="1" x14ac:dyDescent="0.25">
      <c r="A522" s="175">
        <v>520</v>
      </c>
      <c r="B522" s="181">
        <v>44707</v>
      </c>
      <c r="C522" s="127" t="s">
        <v>977</v>
      </c>
      <c r="D522" s="130" t="s">
        <v>195</v>
      </c>
      <c r="E522" s="130"/>
      <c r="F522" s="166" t="s">
        <v>984</v>
      </c>
      <c r="G522" s="145">
        <v>9162437212</v>
      </c>
      <c r="H522" s="145" t="s">
        <v>985</v>
      </c>
      <c r="I522" s="155">
        <v>44681</v>
      </c>
      <c r="J522" s="175" t="s">
        <v>134</v>
      </c>
      <c r="K522" s="127" t="s">
        <v>111</v>
      </c>
      <c r="L522" s="132" t="str">
        <f>IFERROR(_xlfn.IFNA(VLOOKUP($K522,[73]коммент!$B:$C,2,0),""),"")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22" s="175" t="s">
        <v>133</v>
      </c>
      <c r="N522" s="184" t="s">
        <v>183</v>
      </c>
      <c r="O522" s="151" t="s">
        <v>195</v>
      </c>
      <c r="P522" s="151"/>
      <c r="Q522" s="179"/>
      <c r="R522" s="179"/>
    </row>
    <row r="523" spans="1:18" s="14" customFormat="1" x14ac:dyDescent="0.25">
      <c r="A523" s="15"/>
      <c r="B523" s="117"/>
      <c r="C523" s="117"/>
      <c r="D523" s="118"/>
      <c r="E523" s="118"/>
      <c r="F523" s="122"/>
      <c r="G523" s="117"/>
      <c r="H523" s="117"/>
      <c r="I523" s="117"/>
      <c r="J523" s="117"/>
      <c r="K523" s="119"/>
      <c r="L523" s="120" t="str">
        <f>IFERROR(_xlfn.IFNA(VLOOKUP($K523,коммент!$B:$C,2,0),""),"")</f>
        <v/>
      </c>
      <c r="M523" s="119"/>
      <c r="N523" s="121"/>
      <c r="O523" s="121"/>
      <c r="P523" s="121"/>
      <c r="Q523" s="13"/>
      <c r="R523" s="13"/>
    </row>
    <row r="524" spans="1:18" s="14" customFormat="1" x14ac:dyDescent="0.25">
      <c r="A524" s="15"/>
      <c r="B524" s="117"/>
      <c r="C524" s="117"/>
      <c r="D524" s="118"/>
      <c r="E524" s="118"/>
      <c r="F524" s="122"/>
      <c r="G524" s="117"/>
      <c r="H524" s="117"/>
      <c r="I524" s="117"/>
      <c r="J524" s="117"/>
      <c r="K524" s="119"/>
      <c r="L524" s="120" t="str">
        <f>IFERROR(_xlfn.IFNA(VLOOKUP($K524,коммент!$B:$C,2,0),""),"")</f>
        <v/>
      </c>
      <c r="M524" s="119"/>
      <c r="N524" s="121"/>
      <c r="O524" s="121"/>
      <c r="P524" s="121"/>
      <c r="Q524" s="13"/>
      <c r="R524" s="13"/>
    </row>
    <row r="525" spans="1:18" s="14" customFormat="1" x14ac:dyDescent="0.25">
      <c r="A525" s="15"/>
      <c r="B525" s="117"/>
      <c r="C525" s="117"/>
      <c r="D525" s="118"/>
      <c r="E525" s="118"/>
      <c r="F525" s="122"/>
      <c r="G525" s="117"/>
      <c r="H525" s="117"/>
      <c r="I525" s="117"/>
      <c r="J525" s="117"/>
      <c r="K525" s="119"/>
      <c r="L525" s="120" t="str">
        <f>IFERROR(_xlfn.IFNA(VLOOKUP($K525,коммент!$B:$C,2,0),""),"")</f>
        <v/>
      </c>
      <c r="M525" s="119"/>
      <c r="N525" s="121"/>
      <c r="O525" s="121"/>
      <c r="P525" s="121"/>
      <c r="Q525" s="13"/>
      <c r="R525" s="13"/>
    </row>
    <row r="526" spans="1:18" s="14" customFormat="1" x14ac:dyDescent="0.25">
      <c r="A526" s="15"/>
      <c r="B526" s="117"/>
      <c r="C526" s="117"/>
      <c r="D526" s="118"/>
      <c r="E526" s="118"/>
      <c r="F526" s="122"/>
      <c r="G526" s="117"/>
      <c r="H526" s="117"/>
      <c r="I526" s="117"/>
      <c r="J526" s="117"/>
      <c r="K526" s="119"/>
      <c r="L526" s="120" t="str">
        <f>IFERROR(_xlfn.IFNA(VLOOKUP($K526,коммент!$B:$C,2,0),""),"")</f>
        <v/>
      </c>
      <c r="M526" s="119"/>
      <c r="N526" s="121"/>
      <c r="O526" s="121"/>
      <c r="P526" s="121"/>
      <c r="Q526" s="13"/>
      <c r="R526" s="13"/>
    </row>
    <row r="527" spans="1:18" s="14" customFormat="1" x14ac:dyDescent="0.25">
      <c r="A527" s="15"/>
      <c r="B527" s="117"/>
      <c r="C527" s="117"/>
      <c r="D527" s="118"/>
      <c r="E527" s="118"/>
      <c r="F527" s="122"/>
      <c r="G527" s="117"/>
      <c r="H527" s="117"/>
      <c r="I527" s="117"/>
      <c r="J527" s="117"/>
      <c r="K527" s="119"/>
      <c r="L527" s="120" t="str">
        <f>IFERROR(_xlfn.IFNA(VLOOKUP($K527,коммент!$B:$C,2,0),""),"")</f>
        <v/>
      </c>
      <c r="M527" s="119"/>
      <c r="N527" s="121"/>
      <c r="O527" s="121"/>
      <c r="P527" s="121"/>
      <c r="Q527" s="13"/>
      <c r="R527" s="13"/>
    </row>
    <row r="528" spans="1:18" s="14" customFormat="1" x14ac:dyDescent="0.25">
      <c r="A528" s="15"/>
      <c r="B528" s="117"/>
      <c r="C528" s="117"/>
      <c r="D528" s="118"/>
      <c r="E528" s="118"/>
      <c r="F528" s="122"/>
      <c r="G528" s="117"/>
      <c r="H528" s="117"/>
      <c r="I528" s="117"/>
      <c r="J528" s="117"/>
      <c r="K528" s="119"/>
      <c r="L528" s="120" t="str">
        <f>IFERROR(_xlfn.IFNA(VLOOKUP($K528,коммент!$B:$C,2,0),""),"")</f>
        <v/>
      </c>
      <c r="M528" s="119"/>
      <c r="N528" s="121"/>
      <c r="O528" s="121"/>
      <c r="P528" s="121"/>
      <c r="Q528" s="13"/>
      <c r="R528" s="13"/>
    </row>
    <row r="529" spans="1:18" s="14" customFormat="1" x14ac:dyDescent="0.25">
      <c r="A529" s="15"/>
      <c r="B529" s="117"/>
      <c r="C529" s="117"/>
      <c r="D529" s="118"/>
      <c r="E529" s="118"/>
      <c r="F529" s="122"/>
      <c r="G529" s="117"/>
      <c r="H529" s="117"/>
      <c r="I529" s="117"/>
      <c r="J529" s="117"/>
      <c r="K529" s="119"/>
      <c r="L529" s="120" t="str">
        <f>IFERROR(_xlfn.IFNA(VLOOKUP($K529,коммент!$B:$C,2,0),""),"")</f>
        <v/>
      </c>
      <c r="M529" s="119"/>
      <c r="N529" s="121"/>
      <c r="O529" s="121"/>
      <c r="P529" s="121"/>
      <c r="Q529" s="13"/>
      <c r="R529" s="13"/>
    </row>
    <row r="530" spans="1:18" s="14" customFormat="1" x14ac:dyDescent="0.25">
      <c r="A530" s="15"/>
      <c r="B530" s="117"/>
      <c r="C530" s="117"/>
      <c r="D530" s="118"/>
      <c r="E530" s="118"/>
      <c r="F530" s="122"/>
      <c r="G530" s="117"/>
      <c r="H530" s="117"/>
      <c r="I530" s="117"/>
      <c r="J530" s="117"/>
      <c r="K530" s="119"/>
      <c r="L530" s="120" t="str">
        <f>IFERROR(_xlfn.IFNA(VLOOKUP($K530,коммент!$B:$C,2,0),""),"")</f>
        <v/>
      </c>
      <c r="M530" s="119"/>
      <c r="N530" s="121"/>
      <c r="O530" s="121"/>
      <c r="P530" s="121"/>
      <c r="Q530" s="13"/>
      <c r="R530" s="13"/>
    </row>
    <row r="531" spans="1:18" s="14" customFormat="1" x14ac:dyDescent="0.25">
      <c r="A531" s="15"/>
      <c r="B531" s="117"/>
      <c r="C531" s="117"/>
      <c r="D531" s="118"/>
      <c r="E531" s="118"/>
      <c r="F531" s="122"/>
      <c r="G531" s="117"/>
      <c r="H531" s="117"/>
      <c r="I531" s="117"/>
      <c r="J531" s="117"/>
      <c r="K531" s="119"/>
      <c r="L531" s="120" t="str">
        <f>IFERROR(_xlfn.IFNA(VLOOKUP($K531,коммент!$B:$C,2,0),""),"")</f>
        <v/>
      </c>
      <c r="M531" s="119"/>
      <c r="N531" s="121"/>
      <c r="O531" s="121"/>
      <c r="P531" s="121"/>
      <c r="Q531" s="13"/>
      <c r="R531" s="13"/>
    </row>
    <row r="532" spans="1:18" s="14" customFormat="1" x14ac:dyDescent="0.25">
      <c r="A532" s="15"/>
      <c r="B532" s="117"/>
      <c r="C532" s="117"/>
      <c r="D532" s="118"/>
      <c r="E532" s="118"/>
      <c r="F532" s="122"/>
      <c r="G532" s="117"/>
      <c r="H532" s="117"/>
      <c r="I532" s="117"/>
      <c r="J532" s="117"/>
      <c r="K532" s="119"/>
      <c r="L532" s="120" t="str">
        <f>IFERROR(_xlfn.IFNA(VLOOKUP($K532,коммент!$B:$C,2,0),""),"")</f>
        <v/>
      </c>
      <c r="M532" s="119"/>
      <c r="N532" s="121"/>
      <c r="O532" s="121"/>
      <c r="P532" s="121"/>
      <c r="Q532" s="13"/>
      <c r="R532" s="13"/>
    </row>
    <row r="533" spans="1:18" s="14" customFormat="1" x14ac:dyDescent="0.25">
      <c r="A533" s="15"/>
      <c r="B533" s="117"/>
      <c r="C533" s="117"/>
      <c r="D533" s="118"/>
      <c r="E533" s="118"/>
      <c r="F533" s="122"/>
      <c r="G533" s="117"/>
      <c r="H533" s="117"/>
      <c r="I533" s="117"/>
      <c r="J533" s="117"/>
      <c r="K533" s="119"/>
      <c r="L533" s="120" t="str">
        <f>IFERROR(_xlfn.IFNA(VLOOKUP($K533,коммент!$B:$C,2,0),""),"")</f>
        <v/>
      </c>
      <c r="M533" s="119"/>
      <c r="N533" s="121"/>
      <c r="O533" s="121"/>
      <c r="P533" s="121"/>
      <c r="Q533" s="13"/>
      <c r="R533" s="13"/>
    </row>
    <row r="534" spans="1:18" s="14" customFormat="1" x14ac:dyDescent="0.25">
      <c r="A534" s="15"/>
      <c r="B534" s="117"/>
      <c r="C534" s="117"/>
      <c r="D534" s="118"/>
      <c r="E534" s="118"/>
      <c r="F534" s="122"/>
      <c r="G534" s="117"/>
      <c r="H534" s="117"/>
      <c r="I534" s="117"/>
      <c r="J534" s="117"/>
      <c r="K534" s="119"/>
      <c r="L534" s="120" t="str">
        <f>IFERROR(_xlfn.IFNA(VLOOKUP($K534,коммент!$B:$C,2,0),""),"")</f>
        <v/>
      </c>
      <c r="M534" s="119"/>
      <c r="N534" s="121"/>
      <c r="O534" s="121"/>
      <c r="P534" s="121"/>
      <c r="Q534" s="13"/>
      <c r="R534" s="13"/>
    </row>
    <row r="535" spans="1:18" s="14" customFormat="1" x14ac:dyDescent="0.25">
      <c r="A535" s="15"/>
      <c r="B535" s="117"/>
      <c r="C535" s="117"/>
      <c r="D535" s="118"/>
      <c r="E535" s="118"/>
      <c r="F535" s="122"/>
      <c r="G535" s="117"/>
      <c r="H535" s="117"/>
      <c r="I535" s="117"/>
      <c r="J535" s="117"/>
      <c r="K535" s="119"/>
      <c r="L535" s="120" t="str">
        <f>IFERROR(_xlfn.IFNA(VLOOKUP($K535,коммент!$B:$C,2,0),""),"")</f>
        <v/>
      </c>
      <c r="M535" s="119"/>
      <c r="N535" s="121"/>
      <c r="O535" s="121"/>
      <c r="P535" s="121"/>
      <c r="Q535" s="13"/>
      <c r="R535" s="13"/>
    </row>
    <row r="536" spans="1:18" s="14" customFormat="1" x14ac:dyDescent="0.25">
      <c r="A536" s="15"/>
      <c r="B536" s="117"/>
      <c r="C536" s="117"/>
      <c r="D536" s="118"/>
      <c r="E536" s="118"/>
      <c r="F536" s="122"/>
      <c r="G536" s="117"/>
      <c r="H536" s="117"/>
      <c r="I536" s="117"/>
      <c r="J536" s="117"/>
      <c r="K536" s="119"/>
      <c r="L536" s="120" t="str">
        <f>IFERROR(_xlfn.IFNA(VLOOKUP($K536,коммент!$B:$C,2,0),""),"")</f>
        <v/>
      </c>
      <c r="M536" s="119"/>
      <c r="N536" s="121"/>
      <c r="O536" s="121"/>
      <c r="P536" s="121"/>
      <c r="Q536" s="13"/>
      <c r="R536" s="13"/>
    </row>
    <row r="537" spans="1:18" s="14" customFormat="1" x14ac:dyDescent="0.25">
      <c r="A537" s="15"/>
      <c r="B537" s="117"/>
      <c r="C537" s="117"/>
      <c r="D537" s="118"/>
      <c r="E537" s="118"/>
      <c r="F537" s="122"/>
      <c r="G537" s="117"/>
      <c r="H537" s="117"/>
      <c r="I537" s="117"/>
      <c r="J537" s="117"/>
      <c r="K537" s="119"/>
      <c r="L537" s="120" t="str">
        <f>IFERROR(_xlfn.IFNA(VLOOKUP($K537,коммент!$B:$C,2,0),""),"")</f>
        <v/>
      </c>
      <c r="M537" s="119"/>
      <c r="N537" s="121"/>
      <c r="O537" s="121"/>
      <c r="P537" s="121"/>
      <c r="Q537" s="13"/>
      <c r="R537" s="13"/>
    </row>
    <row r="538" spans="1:18" s="14" customFormat="1" x14ac:dyDescent="0.25">
      <c r="A538" s="15"/>
      <c r="B538" s="117"/>
      <c r="C538" s="117"/>
      <c r="D538" s="118"/>
      <c r="E538" s="118"/>
      <c r="F538" s="122"/>
      <c r="G538" s="117"/>
      <c r="H538" s="117"/>
      <c r="I538" s="117"/>
      <c r="J538" s="117"/>
      <c r="K538" s="119"/>
      <c r="L538" s="120" t="str">
        <f>IFERROR(_xlfn.IFNA(VLOOKUP($K538,коммент!$B:$C,2,0),""),"")</f>
        <v/>
      </c>
      <c r="M538" s="119"/>
      <c r="N538" s="121"/>
      <c r="O538" s="121"/>
      <c r="P538" s="121"/>
      <c r="Q538" s="13"/>
      <c r="R538" s="13"/>
    </row>
    <row r="539" spans="1:18" s="14" customFormat="1" x14ac:dyDescent="0.25">
      <c r="A539" s="15"/>
      <c r="B539" s="117"/>
      <c r="C539" s="117"/>
      <c r="D539" s="118"/>
      <c r="E539" s="118"/>
      <c r="F539" s="122"/>
      <c r="G539" s="117"/>
      <c r="H539" s="117"/>
      <c r="I539" s="117"/>
      <c r="J539" s="117"/>
      <c r="K539" s="119"/>
      <c r="L539" s="120" t="str">
        <f>IFERROR(_xlfn.IFNA(VLOOKUP($K539,коммент!$B:$C,2,0),""),"")</f>
        <v/>
      </c>
      <c r="M539" s="119"/>
      <c r="N539" s="121"/>
      <c r="O539" s="121"/>
      <c r="P539" s="121"/>
      <c r="Q539" s="13"/>
      <c r="R539" s="13"/>
    </row>
    <row r="540" spans="1:18" s="14" customFormat="1" x14ac:dyDescent="0.25">
      <c r="A540" s="15"/>
      <c r="B540" s="117"/>
      <c r="C540" s="117"/>
      <c r="D540" s="118"/>
      <c r="E540" s="118"/>
      <c r="F540" s="122"/>
      <c r="G540" s="117"/>
      <c r="H540" s="117"/>
      <c r="I540" s="117"/>
      <c r="J540" s="117"/>
      <c r="K540" s="119"/>
      <c r="L540" s="120" t="str">
        <f>IFERROR(_xlfn.IFNA(VLOOKUP($K540,коммент!$B:$C,2,0),""),"")</f>
        <v/>
      </c>
      <c r="M540" s="119"/>
      <c r="N540" s="121"/>
      <c r="O540" s="121"/>
      <c r="P540" s="121"/>
      <c r="Q540" s="13"/>
      <c r="R540" s="13"/>
    </row>
    <row r="541" spans="1:18" s="14" customFormat="1" x14ac:dyDescent="0.25">
      <c r="A541" s="15"/>
      <c r="B541" s="117"/>
      <c r="C541" s="117"/>
      <c r="D541" s="118"/>
      <c r="E541" s="118"/>
      <c r="F541" s="122"/>
      <c r="G541" s="117"/>
      <c r="H541" s="117"/>
      <c r="I541" s="117"/>
      <c r="J541" s="117"/>
      <c r="K541" s="119"/>
      <c r="L541" s="120" t="str">
        <f>IFERROR(_xlfn.IFNA(VLOOKUP($K541,коммент!$B:$C,2,0),""),"")</f>
        <v/>
      </c>
      <c r="M541" s="119"/>
      <c r="N541" s="121"/>
      <c r="O541" s="121"/>
      <c r="P541" s="121"/>
      <c r="Q541" s="13"/>
      <c r="R541" s="13"/>
    </row>
    <row r="542" spans="1:18" s="14" customFormat="1" x14ac:dyDescent="0.25">
      <c r="A542" s="15"/>
      <c r="B542" s="117"/>
      <c r="C542" s="117"/>
      <c r="D542" s="118"/>
      <c r="E542" s="118"/>
      <c r="F542" s="122"/>
      <c r="G542" s="117"/>
      <c r="H542" s="117"/>
      <c r="I542" s="117"/>
      <c r="J542" s="117"/>
      <c r="K542" s="119"/>
      <c r="L542" s="120" t="str">
        <f>IFERROR(_xlfn.IFNA(VLOOKUP($K542,коммент!$B:$C,2,0),""),"")</f>
        <v/>
      </c>
      <c r="M542" s="119"/>
      <c r="N542" s="121"/>
      <c r="O542" s="121"/>
      <c r="P542" s="121"/>
      <c r="Q542" s="13"/>
      <c r="R542" s="13"/>
    </row>
    <row r="543" spans="1:18" s="14" customFormat="1" x14ac:dyDescent="0.25">
      <c r="A543" s="15"/>
      <c r="B543" s="117"/>
      <c r="C543" s="117"/>
      <c r="D543" s="118"/>
      <c r="E543" s="118"/>
      <c r="F543" s="122"/>
      <c r="G543" s="117"/>
      <c r="H543" s="117"/>
      <c r="I543" s="117"/>
      <c r="J543" s="117"/>
      <c r="K543" s="119"/>
      <c r="L543" s="120" t="str">
        <f>IFERROR(_xlfn.IFNA(VLOOKUP($K543,коммент!$B:$C,2,0),""),"")</f>
        <v/>
      </c>
      <c r="M543" s="119"/>
      <c r="N543" s="121"/>
      <c r="O543" s="121"/>
      <c r="P543" s="121"/>
      <c r="Q543" s="13"/>
      <c r="R543" s="13"/>
    </row>
    <row r="544" spans="1:18" s="14" customFormat="1" x14ac:dyDescent="0.25">
      <c r="A544" s="15"/>
      <c r="B544" s="117"/>
      <c r="C544" s="117"/>
      <c r="D544" s="118"/>
      <c r="E544" s="118"/>
      <c r="F544" s="122"/>
      <c r="G544" s="117"/>
      <c r="H544" s="117"/>
      <c r="I544" s="117"/>
      <c r="J544" s="117"/>
      <c r="K544" s="119"/>
      <c r="L544" s="120" t="str">
        <f>IFERROR(_xlfn.IFNA(VLOOKUP($K544,коммент!$B:$C,2,0),""),"")</f>
        <v/>
      </c>
      <c r="M544" s="119"/>
      <c r="N544" s="121"/>
      <c r="O544" s="121"/>
      <c r="P544" s="121"/>
      <c r="Q544" s="13"/>
      <c r="R544" s="13"/>
    </row>
    <row r="545" spans="1:18" s="14" customFormat="1" x14ac:dyDescent="0.25">
      <c r="A545" s="15"/>
      <c r="B545" s="117"/>
      <c r="C545" s="117"/>
      <c r="D545" s="118"/>
      <c r="E545" s="118"/>
      <c r="F545" s="122"/>
      <c r="G545" s="117"/>
      <c r="H545" s="117"/>
      <c r="I545" s="117"/>
      <c r="J545" s="117"/>
      <c r="K545" s="119"/>
      <c r="L545" s="120" t="str">
        <f>IFERROR(_xlfn.IFNA(VLOOKUP($K545,коммент!$B:$C,2,0),""),"")</f>
        <v/>
      </c>
      <c r="M545" s="119"/>
      <c r="N545" s="121"/>
      <c r="O545" s="121"/>
      <c r="P545" s="121"/>
      <c r="Q545" s="13"/>
      <c r="R545" s="13"/>
    </row>
    <row r="546" spans="1:18" s="14" customFormat="1" x14ac:dyDescent="0.25">
      <c r="A546" s="15"/>
      <c r="B546" s="117"/>
      <c r="C546" s="117"/>
      <c r="D546" s="118"/>
      <c r="E546" s="118"/>
      <c r="F546" s="122"/>
      <c r="G546" s="117"/>
      <c r="H546" s="117"/>
      <c r="I546" s="117"/>
      <c r="J546" s="117"/>
      <c r="K546" s="119"/>
      <c r="L546" s="120" t="str">
        <f>IFERROR(_xlfn.IFNA(VLOOKUP($K546,коммент!$B:$C,2,0),""),"")</f>
        <v/>
      </c>
      <c r="M546" s="119"/>
      <c r="N546" s="121"/>
      <c r="O546" s="121"/>
      <c r="P546" s="121"/>
      <c r="Q546" s="13"/>
      <c r="R546" s="13"/>
    </row>
    <row r="547" spans="1:18" s="14" customFormat="1" x14ac:dyDescent="0.25">
      <c r="A547" s="15"/>
      <c r="B547" s="117"/>
      <c r="C547" s="117"/>
      <c r="D547" s="118"/>
      <c r="E547" s="118"/>
      <c r="F547" s="122"/>
      <c r="G547" s="117"/>
      <c r="H547" s="117"/>
      <c r="I547" s="117"/>
      <c r="J547" s="117"/>
      <c r="K547" s="119"/>
      <c r="L547" s="120" t="str">
        <f>IFERROR(_xlfn.IFNA(VLOOKUP($K547,коммент!$B:$C,2,0),""),"")</f>
        <v/>
      </c>
      <c r="M547" s="119"/>
      <c r="N547" s="121"/>
      <c r="O547" s="121"/>
      <c r="P547" s="121"/>
      <c r="Q547" s="13"/>
      <c r="R547" s="13"/>
    </row>
    <row r="548" spans="1:18" s="14" customFormat="1" x14ac:dyDescent="0.25">
      <c r="A548" s="15"/>
      <c r="B548" s="117"/>
      <c r="C548" s="117"/>
      <c r="D548" s="118"/>
      <c r="E548" s="118"/>
      <c r="F548" s="122"/>
      <c r="G548" s="117"/>
      <c r="H548" s="117"/>
      <c r="I548" s="117"/>
      <c r="J548" s="117"/>
      <c r="K548" s="119"/>
      <c r="L548" s="120" t="str">
        <f>IFERROR(_xlfn.IFNA(VLOOKUP($K548,коммент!$B:$C,2,0),""),"")</f>
        <v/>
      </c>
      <c r="M548" s="119"/>
      <c r="N548" s="121"/>
      <c r="O548" s="121"/>
      <c r="P548" s="121"/>
      <c r="Q548" s="13"/>
      <c r="R548" s="13"/>
    </row>
    <row r="549" spans="1:18" s="14" customFormat="1" x14ac:dyDescent="0.25">
      <c r="A549" s="15"/>
      <c r="B549" s="117"/>
      <c r="C549" s="117"/>
      <c r="D549" s="118"/>
      <c r="E549" s="118"/>
      <c r="F549" s="122"/>
      <c r="G549" s="117"/>
      <c r="H549" s="117"/>
      <c r="I549" s="117"/>
      <c r="J549" s="117"/>
      <c r="K549" s="119"/>
      <c r="L549" s="120" t="str">
        <f>IFERROR(_xlfn.IFNA(VLOOKUP($K549,коммент!$B:$C,2,0),""),"")</f>
        <v/>
      </c>
      <c r="M549" s="119"/>
      <c r="N549" s="121"/>
      <c r="O549" s="121"/>
      <c r="P549" s="121"/>
      <c r="Q549" s="13"/>
      <c r="R549" s="13"/>
    </row>
    <row r="550" spans="1:18" s="14" customFormat="1" x14ac:dyDescent="0.25">
      <c r="A550" s="15"/>
      <c r="B550" s="117"/>
      <c r="C550" s="117"/>
      <c r="D550" s="118"/>
      <c r="E550" s="118"/>
      <c r="F550" s="122"/>
      <c r="G550" s="117"/>
      <c r="H550" s="117"/>
      <c r="I550" s="117"/>
      <c r="J550" s="117"/>
      <c r="K550" s="119"/>
      <c r="L550" s="120" t="str">
        <f>IFERROR(_xlfn.IFNA(VLOOKUP($K550,коммент!$B:$C,2,0),""),"")</f>
        <v/>
      </c>
      <c r="M550" s="119"/>
      <c r="N550" s="121"/>
      <c r="O550" s="121"/>
      <c r="P550" s="121"/>
      <c r="Q550" s="13"/>
      <c r="R550" s="13"/>
    </row>
    <row r="551" spans="1:18" s="14" customFormat="1" x14ac:dyDescent="0.25">
      <c r="A551" s="15"/>
      <c r="B551" s="117"/>
      <c r="C551" s="117"/>
      <c r="D551" s="118"/>
      <c r="E551" s="118"/>
      <c r="F551" s="122"/>
      <c r="G551" s="117"/>
      <c r="H551" s="117"/>
      <c r="I551" s="117"/>
      <c r="J551" s="117"/>
      <c r="K551" s="119"/>
      <c r="L551" s="120" t="str">
        <f>IFERROR(_xlfn.IFNA(VLOOKUP($K551,коммент!$B:$C,2,0),""),"")</f>
        <v/>
      </c>
      <c r="M551" s="119"/>
      <c r="N551" s="121"/>
      <c r="O551" s="121"/>
      <c r="P551" s="121"/>
      <c r="Q551" s="13"/>
      <c r="R551" s="13"/>
    </row>
    <row r="552" spans="1:18" s="14" customFormat="1" x14ac:dyDescent="0.25">
      <c r="A552" s="15"/>
      <c r="B552" s="117"/>
      <c r="C552" s="117"/>
      <c r="D552" s="118"/>
      <c r="E552" s="118"/>
      <c r="F552" s="122"/>
      <c r="G552" s="117"/>
      <c r="H552" s="117"/>
      <c r="I552" s="117"/>
      <c r="J552" s="117"/>
      <c r="K552" s="119"/>
      <c r="L552" s="120" t="str">
        <f>IFERROR(_xlfn.IFNA(VLOOKUP($K552,коммент!$B:$C,2,0),""),"")</f>
        <v/>
      </c>
      <c r="M552" s="119"/>
      <c r="N552" s="121"/>
      <c r="O552" s="121"/>
      <c r="P552" s="121"/>
      <c r="Q552" s="13"/>
      <c r="R552" s="13"/>
    </row>
    <row r="553" spans="1:18" s="14" customFormat="1" x14ac:dyDescent="0.25">
      <c r="A553" s="15"/>
      <c r="B553" s="117"/>
      <c r="C553" s="117"/>
      <c r="D553" s="118"/>
      <c r="E553" s="118"/>
      <c r="F553" s="122"/>
      <c r="G553" s="117"/>
      <c r="H553" s="117"/>
      <c r="I553" s="117"/>
      <c r="J553" s="117"/>
      <c r="K553" s="119"/>
      <c r="L553" s="120" t="str">
        <f>IFERROR(_xlfn.IFNA(VLOOKUP($K553,коммент!$B:$C,2,0),""),"")</f>
        <v/>
      </c>
      <c r="M553" s="119"/>
      <c r="N553" s="121"/>
      <c r="O553" s="121"/>
      <c r="P553" s="121"/>
      <c r="Q553" s="13"/>
      <c r="R553" s="13"/>
    </row>
    <row r="554" spans="1:18" s="14" customFormat="1" x14ac:dyDescent="0.25">
      <c r="A554" s="15"/>
      <c r="B554" s="117"/>
      <c r="C554" s="117"/>
      <c r="D554" s="118"/>
      <c r="E554" s="118"/>
      <c r="F554" s="122"/>
      <c r="G554" s="117"/>
      <c r="H554" s="117"/>
      <c r="I554" s="117"/>
      <c r="J554" s="117"/>
      <c r="K554" s="119"/>
      <c r="L554" s="120" t="str">
        <f>IFERROR(_xlfn.IFNA(VLOOKUP($K554,коммент!$B:$C,2,0),""),"")</f>
        <v/>
      </c>
      <c r="M554" s="119"/>
      <c r="N554" s="121"/>
      <c r="O554" s="121"/>
      <c r="P554" s="121"/>
      <c r="Q554" s="13"/>
      <c r="R554" s="13"/>
    </row>
    <row r="555" spans="1:18" s="14" customFormat="1" x14ac:dyDescent="0.25">
      <c r="A555" s="15"/>
      <c r="B555" s="117"/>
      <c r="C555" s="117"/>
      <c r="D555" s="118"/>
      <c r="E555" s="118"/>
      <c r="F555" s="122"/>
      <c r="G555" s="117"/>
      <c r="H555" s="117"/>
      <c r="I555" s="117"/>
      <c r="J555" s="117"/>
      <c r="K555" s="119"/>
      <c r="L555" s="120" t="str">
        <f>IFERROR(_xlfn.IFNA(VLOOKUP($K555,коммент!$B:$C,2,0),""),"")</f>
        <v/>
      </c>
      <c r="M555" s="119"/>
      <c r="N555" s="121"/>
      <c r="O555" s="121"/>
      <c r="P555" s="121"/>
      <c r="Q555" s="13"/>
      <c r="R555" s="13"/>
    </row>
    <row r="556" spans="1:18" s="14" customFormat="1" x14ac:dyDescent="0.25">
      <c r="A556" s="15"/>
      <c r="B556" s="117"/>
      <c r="C556" s="117"/>
      <c r="D556" s="118"/>
      <c r="E556" s="118"/>
      <c r="F556" s="122"/>
      <c r="G556" s="117"/>
      <c r="H556" s="117"/>
      <c r="I556" s="117"/>
      <c r="J556" s="117"/>
      <c r="K556" s="119"/>
      <c r="L556" s="120" t="str">
        <f>IFERROR(_xlfn.IFNA(VLOOKUP($K556,коммент!$B:$C,2,0),""),"")</f>
        <v/>
      </c>
      <c r="M556" s="119"/>
      <c r="N556" s="121"/>
      <c r="O556" s="121"/>
      <c r="P556" s="121"/>
      <c r="Q556" s="13"/>
      <c r="R556" s="13"/>
    </row>
    <row r="557" spans="1:18" s="14" customFormat="1" x14ac:dyDescent="0.25">
      <c r="A557" s="15"/>
      <c r="B557" s="117"/>
      <c r="C557" s="117"/>
      <c r="D557" s="118"/>
      <c r="E557" s="118"/>
      <c r="F557" s="122"/>
      <c r="G557" s="117"/>
      <c r="H557" s="117"/>
      <c r="I557" s="117"/>
      <c r="J557" s="117"/>
      <c r="K557" s="119"/>
      <c r="L557" s="120" t="str">
        <f>IFERROR(_xlfn.IFNA(VLOOKUP($K557,коммент!$B:$C,2,0),""),"")</f>
        <v/>
      </c>
      <c r="M557" s="119"/>
      <c r="N557" s="121"/>
      <c r="O557" s="121"/>
      <c r="P557" s="121"/>
      <c r="Q557" s="13"/>
      <c r="R557" s="13"/>
    </row>
    <row r="558" spans="1:18" s="14" customFormat="1" x14ac:dyDescent="0.25">
      <c r="A558" s="15"/>
      <c r="B558" s="117"/>
      <c r="C558" s="117"/>
      <c r="D558" s="118"/>
      <c r="E558" s="118"/>
      <c r="F558" s="122"/>
      <c r="G558" s="117"/>
      <c r="H558" s="117"/>
      <c r="I558" s="117"/>
      <c r="J558" s="117"/>
      <c r="K558" s="119"/>
      <c r="L558" s="120" t="str">
        <f>IFERROR(_xlfn.IFNA(VLOOKUP($K558,коммент!$B:$C,2,0),""),"")</f>
        <v/>
      </c>
      <c r="M558" s="119"/>
      <c r="N558" s="121"/>
      <c r="O558" s="121"/>
      <c r="P558" s="121"/>
      <c r="Q558" s="13"/>
      <c r="R558" s="13"/>
    </row>
    <row r="559" spans="1:18" s="14" customFormat="1" x14ac:dyDescent="0.25">
      <c r="A559" s="15"/>
      <c r="B559" s="117"/>
      <c r="C559" s="117"/>
      <c r="D559" s="118"/>
      <c r="E559" s="118"/>
      <c r="F559" s="122"/>
      <c r="G559" s="117"/>
      <c r="H559" s="117"/>
      <c r="I559" s="117"/>
      <c r="J559" s="117"/>
      <c r="K559" s="119"/>
      <c r="L559" s="120" t="str">
        <f>IFERROR(_xlfn.IFNA(VLOOKUP($K559,коммент!$B:$C,2,0),""),"")</f>
        <v/>
      </c>
      <c r="M559" s="119"/>
      <c r="N559" s="121"/>
      <c r="O559" s="121"/>
      <c r="P559" s="121"/>
      <c r="Q559" s="13"/>
      <c r="R559" s="13"/>
    </row>
    <row r="560" spans="1:18" s="14" customFormat="1" x14ac:dyDescent="0.25">
      <c r="A560" s="15"/>
      <c r="B560" s="117"/>
      <c r="C560" s="117"/>
      <c r="D560" s="118"/>
      <c r="E560" s="118"/>
      <c r="F560" s="122"/>
      <c r="G560" s="117"/>
      <c r="H560" s="117"/>
      <c r="I560" s="117"/>
      <c r="J560" s="117"/>
      <c r="K560" s="119"/>
      <c r="L560" s="120" t="str">
        <f>IFERROR(_xlfn.IFNA(VLOOKUP($K560,коммент!$B:$C,2,0),""),"")</f>
        <v/>
      </c>
      <c r="M560" s="119"/>
      <c r="N560" s="121"/>
      <c r="O560" s="121"/>
      <c r="P560" s="121"/>
      <c r="Q560" s="13"/>
      <c r="R560" s="13"/>
    </row>
    <row r="561" spans="1:18" s="14" customFormat="1" x14ac:dyDescent="0.25">
      <c r="A561" s="15"/>
      <c r="B561" s="117"/>
      <c r="C561" s="117"/>
      <c r="D561" s="118"/>
      <c r="E561" s="118"/>
      <c r="F561" s="122"/>
      <c r="G561" s="117"/>
      <c r="H561" s="117"/>
      <c r="I561" s="117"/>
      <c r="J561" s="117"/>
      <c r="K561" s="119"/>
      <c r="L561" s="120" t="str">
        <f>IFERROR(_xlfn.IFNA(VLOOKUP($K561,коммент!$B:$C,2,0),""),"")</f>
        <v/>
      </c>
      <c r="M561" s="119"/>
      <c r="N561" s="121"/>
      <c r="O561" s="121"/>
      <c r="P561" s="121"/>
      <c r="Q561" s="13"/>
      <c r="R561" s="13"/>
    </row>
    <row r="562" spans="1:18" s="14" customFormat="1" x14ac:dyDescent="0.25">
      <c r="A562" s="15"/>
      <c r="B562" s="117"/>
      <c r="C562" s="117"/>
      <c r="D562" s="118"/>
      <c r="E562" s="118"/>
      <c r="F562" s="122"/>
      <c r="G562" s="117"/>
      <c r="H562" s="117"/>
      <c r="I562" s="117"/>
      <c r="J562" s="117"/>
      <c r="K562" s="119"/>
      <c r="L562" s="120" t="str">
        <f>IFERROR(_xlfn.IFNA(VLOOKUP($K562,коммент!$B:$C,2,0),""),"")</f>
        <v/>
      </c>
      <c r="M562" s="119"/>
      <c r="N562" s="121"/>
      <c r="O562" s="121"/>
      <c r="P562" s="121"/>
      <c r="Q562" s="13"/>
      <c r="R562" s="13"/>
    </row>
    <row r="563" spans="1:18" s="14" customFormat="1" x14ac:dyDescent="0.25">
      <c r="A563" s="15"/>
      <c r="B563" s="117"/>
      <c r="C563" s="117"/>
      <c r="D563" s="118"/>
      <c r="E563" s="118"/>
      <c r="F563" s="122"/>
      <c r="G563" s="117"/>
      <c r="H563" s="117"/>
      <c r="I563" s="117"/>
      <c r="J563" s="117"/>
      <c r="K563" s="119"/>
      <c r="L563" s="120" t="str">
        <f>IFERROR(_xlfn.IFNA(VLOOKUP($K563,коммент!$B:$C,2,0),""),"")</f>
        <v/>
      </c>
      <c r="M563" s="119"/>
      <c r="N563" s="121"/>
      <c r="O563" s="121"/>
      <c r="P563" s="121"/>
      <c r="Q563" s="13"/>
      <c r="R563" s="13"/>
    </row>
    <row r="564" spans="1:18" s="14" customFormat="1" x14ac:dyDescent="0.25">
      <c r="A564" s="15"/>
      <c r="B564" s="117"/>
      <c r="C564" s="117"/>
      <c r="D564" s="118"/>
      <c r="E564" s="118"/>
      <c r="F564" s="122"/>
      <c r="G564" s="117"/>
      <c r="H564" s="117"/>
      <c r="I564" s="117"/>
      <c r="J564" s="117"/>
      <c r="K564" s="119"/>
      <c r="L564" s="120" t="str">
        <f>IFERROR(_xlfn.IFNA(VLOOKUP($K564,коммент!$B:$C,2,0),""),"")</f>
        <v/>
      </c>
      <c r="M564" s="119"/>
      <c r="N564" s="121"/>
      <c r="O564" s="121"/>
      <c r="P564" s="121"/>
      <c r="Q564" s="13"/>
      <c r="R564" s="13"/>
    </row>
    <row r="565" spans="1:18" s="14" customFormat="1" x14ac:dyDescent="0.25">
      <c r="A565" s="15"/>
      <c r="B565" s="117"/>
      <c r="C565" s="117"/>
      <c r="D565" s="118"/>
      <c r="E565" s="118"/>
      <c r="F565" s="122"/>
      <c r="G565" s="117"/>
      <c r="H565" s="117"/>
      <c r="I565" s="117"/>
      <c r="J565" s="117"/>
      <c r="K565" s="119"/>
      <c r="L565" s="120" t="str">
        <f>IFERROR(_xlfn.IFNA(VLOOKUP($K565,коммент!$B:$C,2,0),""),"")</f>
        <v/>
      </c>
      <c r="M565" s="119"/>
      <c r="N565" s="121"/>
      <c r="O565" s="121"/>
      <c r="P565" s="121"/>
      <c r="Q565" s="13"/>
      <c r="R565" s="13"/>
    </row>
    <row r="566" spans="1:18" s="14" customFormat="1" x14ac:dyDescent="0.25">
      <c r="A566" s="15"/>
      <c r="B566" s="117"/>
      <c r="C566" s="117"/>
      <c r="D566" s="118"/>
      <c r="E566" s="118"/>
      <c r="F566" s="122"/>
      <c r="G566" s="117"/>
      <c r="H566" s="117"/>
      <c r="I566" s="117"/>
      <c r="J566" s="117"/>
      <c r="K566" s="119"/>
      <c r="L566" s="120" t="str">
        <f>IFERROR(_xlfn.IFNA(VLOOKUP($K566,коммент!$B:$C,2,0),""),"")</f>
        <v/>
      </c>
      <c r="M566" s="119"/>
      <c r="N566" s="121"/>
      <c r="O566" s="121"/>
      <c r="P566" s="121"/>
      <c r="Q566" s="13"/>
      <c r="R566" s="13"/>
    </row>
    <row r="567" spans="1:18" s="14" customFormat="1" x14ac:dyDescent="0.25">
      <c r="A567" s="15"/>
      <c r="B567" s="117"/>
      <c r="C567" s="117"/>
      <c r="D567" s="118"/>
      <c r="E567" s="118"/>
      <c r="F567" s="122"/>
      <c r="G567" s="117"/>
      <c r="H567" s="117"/>
      <c r="I567" s="117"/>
      <c r="J567" s="117"/>
      <c r="K567" s="119"/>
      <c r="L567" s="120" t="str">
        <f>IFERROR(_xlfn.IFNA(VLOOKUP($K567,коммент!$B:$C,2,0),""),"")</f>
        <v/>
      </c>
      <c r="M567" s="119"/>
      <c r="N567" s="121"/>
      <c r="O567" s="121"/>
      <c r="P567" s="121"/>
      <c r="Q567" s="13"/>
      <c r="R567" s="13"/>
    </row>
    <row r="568" spans="1:18" s="14" customFormat="1" x14ac:dyDescent="0.25">
      <c r="A568" s="15"/>
      <c r="B568" s="117"/>
      <c r="C568" s="117"/>
      <c r="D568" s="118"/>
      <c r="E568" s="118"/>
      <c r="F568" s="122"/>
      <c r="G568" s="117"/>
      <c r="H568" s="117"/>
      <c r="I568" s="117"/>
      <c r="J568" s="117"/>
      <c r="K568" s="119"/>
      <c r="L568" s="120" t="str">
        <f>IFERROR(_xlfn.IFNA(VLOOKUP($K568,коммент!$B:$C,2,0),""),"")</f>
        <v/>
      </c>
      <c r="M568" s="119"/>
      <c r="N568" s="121"/>
      <c r="O568" s="121"/>
      <c r="P568" s="121"/>
      <c r="Q568" s="13"/>
      <c r="R568" s="13"/>
    </row>
    <row r="569" spans="1:18" s="14" customFormat="1" x14ac:dyDescent="0.25">
      <c r="A569" s="15"/>
      <c r="B569" s="117"/>
      <c r="C569" s="117"/>
      <c r="D569" s="118"/>
      <c r="E569" s="118"/>
      <c r="F569" s="122"/>
      <c r="G569" s="117"/>
      <c r="H569" s="117"/>
      <c r="I569" s="117"/>
      <c r="J569" s="117"/>
      <c r="K569" s="119"/>
      <c r="L569" s="120" t="str">
        <f>IFERROR(_xlfn.IFNA(VLOOKUP($K569,коммент!$B:$C,2,0),""),"")</f>
        <v/>
      </c>
      <c r="M569" s="119"/>
      <c r="N569" s="121"/>
      <c r="O569" s="121"/>
      <c r="P569" s="121"/>
      <c r="Q569" s="13"/>
      <c r="R569" s="13"/>
    </row>
    <row r="570" spans="1:18" s="14" customFormat="1" x14ac:dyDescent="0.25">
      <c r="A570" s="15"/>
      <c r="B570" s="117"/>
      <c r="C570" s="117"/>
      <c r="D570" s="118"/>
      <c r="E570" s="118"/>
      <c r="F570" s="122"/>
      <c r="G570" s="117"/>
      <c r="H570" s="117"/>
      <c r="I570" s="117"/>
      <c r="J570" s="117"/>
      <c r="K570" s="119"/>
      <c r="L570" s="120" t="str">
        <f>IFERROR(_xlfn.IFNA(VLOOKUP($K570,коммент!$B:$C,2,0),""),"")</f>
        <v/>
      </c>
      <c r="M570" s="119"/>
      <c r="N570" s="121"/>
      <c r="O570" s="121"/>
      <c r="P570" s="121"/>
      <c r="Q570" s="13"/>
      <c r="R570" s="13"/>
    </row>
    <row r="571" spans="1:18" s="14" customFormat="1" x14ac:dyDescent="0.25">
      <c r="A571" s="15"/>
      <c r="B571" s="117"/>
      <c r="C571" s="117"/>
      <c r="D571" s="118"/>
      <c r="E571" s="118"/>
      <c r="F571" s="122"/>
      <c r="G571" s="117"/>
      <c r="H571" s="117"/>
      <c r="I571" s="117"/>
      <c r="J571" s="117"/>
      <c r="K571" s="119"/>
      <c r="L571" s="120" t="str">
        <f>IFERROR(_xlfn.IFNA(VLOOKUP($K571,коммент!$B:$C,2,0),""),"")</f>
        <v/>
      </c>
      <c r="M571" s="119"/>
      <c r="N571" s="121"/>
      <c r="O571" s="121"/>
      <c r="P571" s="121"/>
      <c r="Q571" s="13"/>
      <c r="R571" s="13"/>
    </row>
    <row r="572" spans="1:18" s="14" customFormat="1" x14ac:dyDescent="0.25">
      <c r="A572" s="15"/>
      <c r="B572" s="117"/>
      <c r="C572" s="117"/>
      <c r="D572" s="118"/>
      <c r="E572" s="118"/>
      <c r="F572" s="122"/>
      <c r="G572" s="117"/>
      <c r="H572" s="117"/>
      <c r="I572" s="117"/>
      <c r="J572" s="117"/>
      <c r="K572" s="119"/>
      <c r="L572" s="120" t="str">
        <f>IFERROR(_xlfn.IFNA(VLOOKUP($K572,коммент!$B:$C,2,0),""),"")</f>
        <v/>
      </c>
      <c r="M572" s="119"/>
      <c r="N572" s="121"/>
      <c r="O572" s="121"/>
      <c r="P572" s="121"/>
      <c r="Q572" s="13"/>
      <c r="R572" s="13"/>
    </row>
    <row r="573" spans="1:18" s="14" customFormat="1" x14ac:dyDescent="0.25">
      <c r="A573" s="15"/>
      <c r="B573" s="117"/>
      <c r="C573" s="117"/>
      <c r="D573" s="118"/>
      <c r="E573" s="118"/>
      <c r="F573" s="122"/>
      <c r="G573" s="117"/>
      <c r="H573" s="117"/>
      <c r="I573" s="117"/>
      <c r="J573" s="117"/>
      <c r="K573" s="119"/>
      <c r="L573" s="120" t="str">
        <f>IFERROR(_xlfn.IFNA(VLOOKUP($K573,коммент!$B:$C,2,0),""),"")</f>
        <v/>
      </c>
      <c r="M573" s="119"/>
      <c r="N573" s="121"/>
      <c r="O573" s="121"/>
      <c r="P573" s="121"/>
      <c r="Q573" s="13"/>
      <c r="R573" s="13"/>
    </row>
    <row r="574" spans="1:18" s="14" customFormat="1" x14ac:dyDescent="0.25">
      <c r="A574" s="15"/>
      <c r="B574" s="117"/>
      <c r="C574" s="117"/>
      <c r="D574" s="118"/>
      <c r="E574" s="118"/>
      <c r="F574" s="122"/>
      <c r="G574" s="117"/>
      <c r="H574" s="117"/>
      <c r="I574" s="117"/>
      <c r="J574" s="117"/>
      <c r="K574" s="119"/>
      <c r="L574" s="120" t="str">
        <f>IFERROR(_xlfn.IFNA(VLOOKUP($K574,коммент!$B:$C,2,0),""),"")</f>
        <v/>
      </c>
      <c r="M574" s="119"/>
      <c r="N574" s="121"/>
      <c r="O574" s="121"/>
      <c r="P574" s="121"/>
      <c r="Q574" s="13"/>
      <c r="R574" s="13"/>
    </row>
    <row r="575" spans="1:18" s="14" customFormat="1" x14ac:dyDescent="0.25">
      <c r="A575" s="15"/>
      <c r="B575" s="117"/>
      <c r="C575" s="117"/>
      <c r="D575" s="118"/>
      <c r="E575" s="118"/>
      <c r="F575" s="122"/>
      <c r="G575" s="117"/>
      <c r="H575" s="117"/>
      <c r="I575" s="117"/>
      <c r="J575" s="117"/>
      <c r="K575" s="119"/>
      <c r="L575" s="120" t="str">
        <f>IFERROR(_xlfn.IFNA(VLOOKUP($K575,коммент!$B:$C,2,0),""),"")</f>
        <v/>
      </c>
      <c r="M575" s="119"/>
      <c r="N575" s="121"/>
      <c r="O575" s="121"/>
      <c r="P575" s="121"/>
      <c r="Q575" s="13"/>
      <c r="R575" s="13"/>
    </row>
    <row r="576" spans="1:18" s="14" customFormat="1" x14ac:dyDescent="0.25">
      <c r="A576" s="15"/>
      <c r="B576" s="117"/>
      <c r="C576" s="117"/>
      <c r="D576" s="118"/>
      <c r="E576" s="118"/>
      <c r="F576" s="122"/>
      <c r="G576" s="117"/>
      <c r="H576" s="117"/>
      <c r="I576" s="117"/>
      <c r="J576" s="117"/>
      <c r="K576" s="119"/>
      <c r="L576" s="120" t="str">
        <f>IFERROR(_xlfn.IFNA(VLOOKUP($K576,коммент!$B:$C,2,0),""),"")</f>
        <v/>
      </c>
      <c r="M576" s="119"/>
      <c r="N576" s="121"/>
      <c r="O576" s="121"/>
      <c r="P576" s="121"/>
      <c r="Q576" s="13"/>
      <c r="R576" s="13"/>
    </row>
    <row r="577" spans="1:18" s="14" customFormat="1" x14ac:dyDescent="0.25">
      <c r="A577" s="15"/>
      <c r="B577" s="117"/>
      <c r="C577" s="117"/>
      <c r="D577" s="118"/>
      <c r="E577" s="118"/>
      <c r="F577" s="122"/>
      <c r="G577" s="117"/>
      <c r="H577" s="117"/>
      <c r="I577" s="117"/>
      <c r="J577" s="117"/>
      <c r="K577" s="119"/>
      <c r="L577" s="120" t="str">
        <f>IFERROR(_xlfn.IFNA(VLOOKUP($K577,коммент!$B:$C,2,0),""),"")</f>
        <v/>
      </c>
      <c r="M577" s="119"/>
      <c r="N577" s="121"/>
      <c r="O577" s="121"/>
      <c r="P577" s="121"/>
      <c r="Q577" s="13"/>
      <c r="R577" s="13"/>
    </row>
    <row r="578" spans="1:18" s="14" customFormat="1" x14ac:dyDescent="0.25">
      <c r="A578" s="15"/>
      <c r="B578" s="117"/>
      <c r="C578" s="117"/>
      <c r="D578" s="118"/>
      <c r="E578" s="118"/>
      <c r="F578" s="122"/>
      <c r="G578" s="117"/>
      <c r="H578" s="117"/>
      <c r="I578" s="117"/>
      <c r="J578" s="117"/>
      <c r="K578" s="119"/>
      <c r="L578" s="120" t="str">
        <f>IFERROR(_xlfn.IFNA(VLOOKUP($K578,коммент!$B:$C,2,0),""),"")</f>
        <v/>
      </c>
      <c r="M578" s="119"/>
      <c r="N578" s="121"/>
      <c r="O578" s="121"/>
      <c r="P578" s="121"/>
      <c r="Q578" s="13"/>
      <c r="R578" s="13"/>
    </row>
    <row r="579" spans="1:18" s="14" customFormat="1" x14ac:dyDescent="0.25">
      <c r="A579" s="15"/>
      <c r="B579" s="117"/>
      <c r="C579" s="117"/>
      <c r="D579" s="118"/>
      <c r="E579" s="118"/>
      <c r="F579" s="122"/>
      <c r="G579" s="117"/>
      <c r="H579" s="117"/>
      <c r="I579" s="117"/>
      <c r="J579" s="117"/>
      <c r="K579" s="119"/>
      <c r="L579" s="120" t="str">
        <f>IFERROR(_xlfn.IFNA(VLOOKUP($K579,коммент!$B:$C,2,0),""),"")</f>
        <v/>
      </c>
      <c r="M579" s="119"/>
      <c r="N579" s="121"/>
      <c r="O579" s="121"/>
      <c r="P579" s="121"/>
      <c r="Q579" s="13"/>
      <c r="R579" s="13"/>
    </row>
    <row r="580" spans="1:18" s="14" customFormat="1" x14ac:dyDescent="0.25">
      <c r="A580" s="15"/>
      <c r="B580" s="117"/>
      <c r="C580" s="117"/>
      <c r="D580" s="118"/>
      <c r="E580" s="118"/>
      <c r="F580" s="122"/>
      <c r="G580" s="117"/>
      <c r="H580" s="117"/>
      <c r="I580" s="117"/>
      <c r="J580" s="117"/>
      <c r="K580" s="119"/>
      <c r="L580" s="120" t="str">
        <f>IFERROR(_xlfn.IFNA(VLOOKUP($K580,коммент!$B:$C,2,0),""),"")</f>
        <v/>
      </c>
      <c r="M580" s="119"/>
      <c r="N580" s="121"/>
      <c r="O580" s="121"/>
      <c r="P580" s="121"/>
      <c r="Q580" s="13"/>
      <c r="R580" s="13"/>
    </row>
    <row r="581" spans="1:18" s="14" customFormat="1" x14ac:dyDescent="0.25">
      <c r="A581" s="15"/>
      <c r="B581" s="117"/>
      <c r="C581" s="117"/>
      <c r="D581" s="118"/>
      <c r="E581" s="118"/>
      <c r="F581" s="122"/>
      <c r="G581" s="117"/>
      <c r="H581" s="117"/>
      <c r="I581" s="117"/>
      <c r="J581" s="117"/>
      <c r="K581" s="119"/>
      <c r="L581" s="120" t="str">
        <f>IFERROR(_xlfn.IFNA(VLOOKUP($K581,коммент!$B:$C,2,0),""),"")</f>
        <v/>
      </c>
      <c r="M581" s="119"/>
      <c r="N581" s="121"/>
      <c r="O581" s="121"/>
      <c r="P581" s="121"/>
      <c r="Q581" s="13"/>
      <c r="R581" s="13"/>
    </row>
    <row r="582" spans="1:18" s="14" customFormat="1" x14ac:dyDescent="0.25">
      <c r="A582" s="15"/>
      <c r="B582" s="117"/>
      <c r="C582" s="117"/>
      <c r="D582" s="118"/>
      <c r="E582" s="118"/>
      <c r="F582" s="122"/>
      <c r="G582" s="117"/>
      <c r="H582" s="117"/>
      <c r="I582" s="117"/>
      <c r="J582" s="117"/>
      <c r="K582" s="119"/>
      <c r="L582" s="120" t="str">
        <f>IFERROR(_xlfn.IFNA(VLOOKUP($K582,коммент!$B:$C,2,0),""),"")</f>
        <v/>
      </c>
      <c r="M582" s="119"/>
      <c r="N582" s="121"/>
      <c r="O582" s="121"/>
      <c r="P582" s="121"/>
      <c r="Q582" s="13"/>
      <c r="R582" s="13"/>
    </row>
    <row r="583" spans="1:18" s="14" customFormat="1" x14ac:dyDescent="0.25">
      <c r="A583" s="15"/>
      <c r="B583" s="117"/>
      <c r="C583" s="117"/>
      <c r="D583" s="118"/>
      <c r="E583" s="118"/>
      <c r="F583" s="122"/>
      <c r="G583" s="117"/>
      <c r="H583" s="117"/>
      <c r="I583" s="117"/>
      <c r="J583" s="117"/>
      <c r="K583" s="119"/>
      <c r="L583" s="120" t="str">
        <f>IFERROR(_xlfn.IFNA(VLOOKUP($K583,коммент!$B:$C,2,0),""),"")</f>
        <v/>
      </c>
      <c r="M583" s="119"/>
      <c r="N583" s="121"/>
      <c r="O583" s="121"/>
      <c r="P583" s="121"/>
      <c r="Q583" s="13"/>
      <c r="R583" s="13"/>
    </row>
    <row r="584" spans="1:18" s="14" customFormat="1" x14ac:dyDescent="0.25">
      <c r="A584" s="15"/>
      <c r="B584" s="117"/>
      <c r="C584" s="117"/>
      <c r="D584" s="118"/>
      <c r="E584" s="118"/>
      <c r="F584" s="122"/>
      <c r="G584" s="117"/>
      <c r="H584" s="117"/>
      <c r="I584" s="117"/>
      <c r="J584" s="117"/>
      <c r="K584" s="119"/>
      <c r="L584" s="120" t="str">
        <f>IFERROR(_xlfn.IFNA(VLOOKUP($K584,коммент!$B:$C,2,0),""),"")</f>
        <v/>
      </c>
      <c r="M584" s="119"/>
      <c r="N584" s="121"/>
      <c r="O584" s="121"/>
      <c r="P584" s="121"/>
      <c r="Q584" s="13"/>
      <c r="R584" s="13"/>
    </row>
    <row r="585" spans="1:18" s="14" customFormat="1" x14ac:dyDescent="0.25">
      <c r="A585" s="15"/>
      <c r="B585" s="117"/>
      <c r="C585" s="117"/>
      <c r="D585" s="118"/>
      <c r="E585" s="118"/>
      <c r="F585" s="122"/>
      <c r="G585" s="117"/>
      <c r="H585" s="117"/>
      <c r="I585" s="117"/>
      <c r="J585" s="117"/>
      <c r="K585" s="119"/>
      <c r="L585" s="120" t="str">
        <f>IFERROR(_xlfn.IFNA(VLOOKUP($K585,коммент!$B:$C,2,0),""),"")</f>
        <v/>
      </c>
      <c r="M585" s="119"/>
      <c r="N585" s="121"/>
      <c r="O585" s="121"/>
      <c r="P585" s="121"/>
      <c r="Q585" s="13"/>
      <c r="R585" s="13"/>
    </row>
    <row r="586" spans="1:18" s="14" customFormat="1" x14ac:dyDescent="0.25">
      <c r="A586" s="15"/>
      <c r="B586" s="117"/>
      <c r="C586" s="117"/>
      <c r="D586" s="118"/>
      <c r="E586" s="118"/>
      <c r="F586" s="122"/>
      <c r="G586" s="117"/>
      <c r="H586" s="117"/>
      <c r="I586" s="117"/>
      <c r="J586" s="117"/>
      <c r="K586" s="119"/>
      <c r="L586" s="120" t="str">
        <f>IFERROR(_xlfn.IFNA(VLOOKUP($K586,коммент!$B:$C,2,0),""),"")</f>
        <v/>
      </c>
      <c r="M586" s="119"/>
      <c r="N586" s="121"/>
      <c r="O586" s="121"/>
      <c r="P586" s="121"/>
      <c r="Q586" s="13"/>
      <c r="R586" s="13"/>
    </row>
    <row r="587" spans="1:18" s="14" customFormat="1" x14ac:dyDescent="0.25">
      <c r="A587" s="15"/>
      <c r="B587" s="117"/>
      <c r="C587" s="117"/>
      <c r="D587" s="118"/>
      <c r="E587" s="118"/>
      <c r="F587" s="122"/>
      <c r="G587" s="117"/>
      <c r="H587" s="117"/>
      <c r="I587" s="117"/>
      <c r="J587" s="117"/>
      <c r="K587" s="119"/>
      <c r="L587" s="120" t="str">
        <f>IFERROR(_xlfn.IFNA(VLOOKUP($K587,коммент!$B:$C,2,0),""),"")</f>
        <v/>
      </c>
      <c r="M587" s="119"/>
      <c r="N587" s="121"/>
      <c r="O587" s="121"/>
      <c r="P587" s="121"/>
      <c r="Q587" s="13"/>
      <c r="R587" s="13"/>
    </row>
    <row r="588" spans="1:18" s="14" customFormat="1" x14ac:dyDescent="0.25">
      <c r="A588" s="15"/>
      <c r="B588" s="117"/>
      <c r="C588" s="117"/>
      <c r="D588" s="118"/>
      <c r="E588" s="118"/>
      <c r="F588" s="122"/>
      <c r="G588" s="117"/>
      <c r="H588" s="117"/>
      <c r="I588" s="117"/>
      <c r="J588" s="117"/>
      <c r="K588" s="119"/>
      <c r="L588" s="120" t="str">
        <f>IFERROR(_xlfn.IFNA(VLOOKUP($K588,коммент!$B:$C,2,0),""),"")</f>
        <v/>
      </c>
      <c r="M588" s="119"/>
      <c r="N588" s="121"/>
      <c r="O588" s="121"/>
      <c r="P588" s="121"/>
      <c r="Q588" s="13"/>
      <c r="R588" s="13"/>
    </row>
    <row r="589" spans="1:18" s="14" customFormat="1" x14ac:dyDescent="0.25">
      <c r="A589" s="15"/>
      <c r="B589" s="117"/>
      <c r="C589" s="117"/>
      <c r="D589" s="118"/>
      <c r="E589" s="118"/>
      <c r="F589" s="122"/>
      <c r="G589" s="117"/>
      <c r="H589" s="117"/>
      <c r="I589" s="117"/>
      <c r="J589" s="117"/>
      <c r="K589" s="119"/>
      <c r="L589" s="120" t="str">
        <f>IFERROR(_xlfn.IFNA(VLOOKUP($K589,коммент!$B:$C,2,0),""),"")</f>
        <v/>
      </c>
      <c r="M589" s="119"/>
      <c r="N589" s="121"/>
      <c r="O589" s="121"/>
      <c r="P589" s="121"/>
      <c r="Q589" s="13"/>
      <c r="R589" s="13"/>
    </row>
    <row r="590" spans="1:18" s="14" customFormat="1" x14ac:dyDescent="0.25">
      <c r="A590" s="15"/>
      <c r="B590" s="117"/>
      <c r="C590" s="117"/>
      <c r="D590" s="118"/>
      <c r="E590" s="118"/>
      <c r="F590" s="122"/>
      <c r="G590" s="117"/>
      <c r="H590" s="117"/>
      <c r="I590" s="117"/>
      <c r="J590" s="117"/>
      <c r="K590" s="119"/>
      <c r="L590" s="120" t="str">
        <f>IFERROR(_xlfn.IFNA(VLOOKUP($K590,коммент!$B:$C,2,0),""),"")</f>
        <v/>
      </c>
      <c r="M590" s="119"/>
      <c r="N590" s="121"/>
      <c r="O590" s="121"/>
      <c r="P590" s="121"/>
      <c r="Q590" s="13"/>
      <c r="R590" s="13"/>
    </row>
    <row r="591" spans="1:18" s="14" customFormat="1" x14ac:dyDescent="0.25">
      <c r="A591" s="15"/>
      <c r="B591" s="117"/>
      <c r="C591" s="117"/>
      <c r="D591" s="118"/>
      <c r="E591" s="118"/>
      <c r="F591" s="122"/>
      <c r="G591" s="117"/>
      <c r="H591" s="117"/>
      <c r="I591" s="117"/>
      <c r="J591" s="117"/>
      <c r="K591" s="119"/>
      <c r="L591" s="120" t="str">
        <f>IFERROR(_xlfn.IFNA(VLOOKUP($K591,коммент!$B:$C,2,0),""),"")</f>
        <v/>
      </c>
      <c r="M591" s="119"/>
      <c r="N591" s="121"/>
      <c r="O591" s="121"/>
      <c r="P591" s="121"/>
      <c r="Q591" s="13"/>
      <c r="R591" s="13"/>
    </row>
    <row r="592" spans="1:18" s="14" customFormat="1" x14ac:dyDescent="0.25">
      <c r="A592" s="15"/>
      <c r="B592" s="117"/>
      <c r="C592" s="117"/>
      <c r="D592" s="118"/>
      <c r="E592" s="118"/>
      <c r="F592" s="122"/>
      <c r="G592" s="117"/>
      <c r="H592" s="117"/>
      <c r="I592" s="117"/>
      <c r="J592" s="117"/>
      <c r="K592" s="119"/>
      <c r="L592" s="120" t="str">
        <f>IFERROR(_xlfn.IFNA(VLOOKUP($K592,коммент!$B:$C,2,0),""),"")</f>
        <v/>
      </c>
      <c r="M592" s="119"/>
      <c r="N592" s="121"/>
      <c r="O592" s="121"/>
      <c r="P592" s="121"/>
      <c r="Q592" s="13"/>
      <c r="R592" s="13"/>
    </row>
    <row r="593" spans="1:18" s="14" customFormat="1" x14ac:dyDescent="0.25">
      <c r="A593" s="15"/>
      <c r="B593" s="117"/>
      <c r="C593" s="117"/>
      <c r="D593" s="118"/>
      <c r="E593" s="118"/>
      <c r="F593" s="122"/>
      <c r="G593" s="117"/>
      <c r="H593" s="117"/>
      <c r="I593" s="117"/>
      <c r="J593" s="117"/>
      <c r="K593" s="119"/>
      <c r="L593" s="120" t="str">
        <f>IFERROR(_xlfn.IFNA(VLOOKUP($K593,коммент!$B:$C,2,0),""),"")</f>
        <v/>
      </c>
      <c r="M593" s="119"/>
      <c r="N593" s="121"/>
      <c r="O593" s="121"/>
      <c r="P593" s="121"/>
      <c r="Q593" s="13"/>
      <c r="R593" s="13"/>
    </row>
    <row r="594" spans="1:18" s="14" customFormat="1" x14ac:dyDescent="0.25">
      <c r="A594" s="15"/>
      <c r="B594" s="117"/>
      <c r="C594" s="117"/>
      <c r="D594" s="118"/>
      <c r="E594" s="118"/>
      <c r="F594" s="122"/>
      <c r="G594" s="117"/>
      <c r="H594" s="117"/>
      <c r="I594" s="117"/>
      <c r="J594" s="117"/>
      <c r="K594" s="119"/>
      <c r="L594" s="120" t="str">
        <f>IFERROR(_xlfn.IFNA(VLOOKUP($K594,коммент!$B:$C,2,0),""),"")</f>
        <v/>
      </c>
      <c r="M594" s="119"/>
      <c r="N594" s="121"/>
      <c r="O594" s="121"/>
      <c r="P594" s="121"/>
      <c r="Q594" s="13"/>
      <c r="R594" s="13"/>
    </row>
    <row r="595" spans="1:18" s="14" customFormat="1" x14ac:dyDescent="0.25">
      <c r="A595" s="15"/>
      <c r="B595" s="117"/>
      <c r="C595" s="117"/>
      <c r="D595" s="118"/>
      <c r="E595" s="118"/>
      <c r="F595" s="122"/>
      <c r="G595" s="117"/>
      <c r="H595" s="117"/>
      <c r="I595" s="117"/>
      <c r="J595" s="117"/>
      <c r="K595" s="119"/>
      <c r="L595" s="120" t="str">
        <f>IFERROR(_xlfn.IFNA(VLOOKUP($K595,коммент!$B:$C,2,0),""),"")</f>
        <v/>
      </c>
      <c r="M595" s="119"/>
      <c r="N595" s="121"/>
      <c r="O595" s="121"/>
      <c r="P595" s="121"/>
      <c r="Q595" s="13"/>
      <c r="R595" s="13"/>
    </row>
    <row r="596" spans="1:18" s="14" customFormat="1" x14ac:dyDescent="0.25">
      <c r="A596" s="15"/>
      <c r="B596" s="117"/>
      <c r="C596" s="117"/>
      <c r="D596" s="118"/>
      <c r="E596" s="118"/>
      <c r="F596" s="122"/>
      <c r="G596" s="117"/>
      <c r="H596" s="117"/>
      <c r="I596" s="117"/>
      <c r="J596" s="117"/>
      <c r="K596" s="119"/>
      <c r="L596" s="120" t="str">
        <f>IFERROR(_xlfn.IFNA(VLOOKUP($K596,коммент!$B:$C,2,0),""),"")</f>
        <v/>
      </c>
      <c r="M596" s="119"/>
      <c r="N596" s="121"/>
      <c r="O596" s="121"/>
      <c r="P596" s="121"/>
      <c r="Q596" s="13"/>
      <c r="R596" s="13"/>
    </row>
    <row r="597" spans="1:18" s="14" customFormat="1" x14ac:dyDescent="0.25">
      <c r="A597" s="15"/>
      <c r="B597" s="117"/>
      <c r="C597" s="117"/>
      <c r="D597" s="118"/>
      <c r="E597" s="118"/>
      <c r="F597" s="122"/>
      <c r="G597" s="117"/>
      <c r="H597" s="117"/>
      <c r="I597" s="117"/>
      <c r="J597" s="117"/>
      <c r="K597" s="119"/>
      <c r="L597" s="120" t="str">
        <f>IFERROR(_xlfn.IFNA(VLOOKUP($K597,коммент!$B:$C,2,0),""),"")</f>
        <v/>
      </c>
      <c r="M597" s="119"/>
      <c r="N597" s="121"/>
      <c r="O597" s="121"/>
      <c r="P597" s="121"/>
      <c r="Q597" s="13"/>
      <c r="R597" s="13"/>
    </row>
    <row r="598" spans="1:18" s="14" customFormat="1" x14ac:dyDescent="0.25">
      <c r="A598" s="15"/>
      <c r="B598" s="117"/>
      <c r="C598" s="117"/>
      <c r="D598" s="118"/>
      <c r="E598" s="118"/>
      <c r="F598" s="122"/>
      <c r="G598" s="117"/>
      <c r="H598" s="117"/>
      <c r="I598" s="117"/>
      <c r="J598" s="117"/>
      <c r="K598" s="119"/>
      <c r="L598" s="120" t="str">
        <f>IFERROR(_xlfn.IFNA(VLOOKUP($K598,коммент!$B:$C,2,0),""),"")</f>
        <v/>
      </c>
      <c r="M598" s="119"/>
      <c r="N598" s="121"/>
      <c r="O598" s="121"/>
      <c r="P598" s="121"/>
      <c r="Q598" s="13"/>
      <c r="R598" s="13"/>
    </row>
    <row r="599" spans="1:18" s="14" customFormat="1" x14ac:dyDescent="0.25">
      <c r="A599" s="15"/>
      <c r="B599" s="117"/>
      <c r="C599" s="117"/>
      <c r="D599" s="118"/>
      <c r="E599" s="118"/>
      <c r="F599" s="122"/>
      <c r="G599" s="117"/>
      <c r="H599" s="117"/>
      <c r="I599" s="117"/>
      <c r="J599" s="117"/>
      <c r="K599" s="119"/>
      <c r="L599" s="120" t="str">
        <f>IFERROR(_xlfn.IFNA(VLOOKUP($K599,коммент!$B:$C,2,0),""),"")</f>
        <v/>
      </c>
      <c r="M599" s="119"/>
      <c r="N599" s="121"/>
      <c r="O599" s="121"/>
      <c r="P599" s="121"/>
      <c r="Q599" s="13"/>
      <c r="R599" s="13"/>
    </row>
    <row r="600" spans="1:18" s="14" customFormat="1" x14ac:dyDescent="0.25">
      <c r="A600" s="15"/>
      <c r="B600" s="117"/>
      <c r="C600" s="117"/>
      <c r="D600" s="118"/>
      <c r="E600" s="118"/>
      <c r="F600" s="122"/>
      <c r="G600" s="117"/>
      <c r="H600" s="117"/>
      <c r="I600" s="117"/>
      <c r="J600" s="117"/>
      <c r="K600" s="119"/>
      <c r="L600" s="120" t="str">
        <f>IFERROR(_xlfn.IFNA(VLOOKUP($K600,коммент!$B:$C,2,0),""),"")</f>
        <v/>
      </c>
      <c r="M600" s="119"/>
      <c r="N600" s="121"/>
      <c r="O600" s="121"/>
      <c r="P600" s="121"/>
      <c r="Q600" s="13"/>
      <c r="R600" s="13"/>
    </row>
    <row r="601" spans="1:18" s="14" customFormat="1" x14ac:dyDescent="0.25">
      <c r="A601" s="15"/>
      <c r="B601" s="117"/>
      <c r="C601" s="117"/>
      <c r="D601" s="118"/>
      <c r="E601" s="118"/>
      <c r="F601" s="122"/>
      <c r="G601" s="117"/>
      <c r="H601" s="117"/>
      <c r="I601" s="117"/>
      <c r="J601" s="117"/>
      <c r="K601" s="119"/>
      <c r="L601" s="120" t="str">
        <f>IFERROR(_xlfn.IFNA(VLOOKUP($K601,коммент!$B:$C,2,0),""),"")</f>
        <v/>
      </c>
      <c r="M601" s="119"/>
      <c r="N601" s="121"/>
      <c r="O601" s="121"/>
      <c r="P601" s="121"/>
      <c r="Q601" s="13"/>
      <c r="R601" s="13"/>
    </row>
    <row r="602" spans="1:18" s="14" customFormat="1" x14ac:dyDescent="0.25">
      <c r="A602" s="15"/>
      <c r="B602" s="117"/>
      <c r="C602" s="117"/>
      <c r="D602" s="118"/>
      <c r="E602" s="118"/>
      <c r="F602" s="122"/>
      <c r="G602" s="117"/>
      <c r="H602" s="117"/>
      <c r="I602" s="117"/>
      <c r="J602" s="117"/>
      <c r="K602" s="119"/>
      <c r="L602" s="120" t="str">
        <f>IFERROR(_xlfn.IFNA(VLOOKUP($K602,коммент!$B:$C,2,0),""),"")</f>
        <v/>
      </c>
      <c r="M602" s="119"/>
      <c r="N602" s="121"/>
      <c r="O602" s="121"/>
      <c r="P602" s="121"/>
      <c r="Q602" s="13"/>
      <c r="R602" s="13"/>
    </row>
    <row r="603" spans="1:18" s="14" customFormat="1" x14ac:dyDescent="0.25">
      <c r="A603" s="15"/>
      <c r="B603" s="117"/>
      <c r="C603" s="117"/>
      <c r="D603" s="118"/>
      <c r="E603" s="118"/>
      <c r="F603" s="122"/>
      <c r="G603" s="117"/>
      <c r="H603" s="117"/>
      <c r="I603" s="117"/>
      <c r="J603" s="117"/>
      <c r="K603" s="119"/>
      <c r="L603" s="120" t="str">
        <f>IFERROR(_xlfn.IFNA(VLOOKUP($K603,коммент!$B:$C,2,0),""),"")</f>
        <v/>
      </c>
      <c r="M603" s="119"/>
      <c r="N603" s="121"/>
      <c r="O603" s="121"/>
      <c r="P603" s="121"/>
      <c r="Q603" s="13"/>
      <c r="R603" s="13"/>
    </row>
    <row r="604" spans="1:18" s="14" customFormat="1" x14ac:dyDescent="0.25">
      <c r="A604" s="15"/>
      <c r="B604" s="117"/>
      <c r="C604" s="117"/>
      <c r="D604" s="118"/>
      <c r="E604" s="118"/>
      <c r="F604" s="122"/>
      <c r="G604" s="117"/>
      <c r="H604" s="117"/>
      <c r="I604" s="117"/>
      <c r="J604" s="117"/>
      <c r="K604" s="119"/>
      <c r="L604" s="120" t="str">
        <f>IFERROR(_xlfn.IFNA(VLOOKUP($K604,коммент!$B:$C,2,0),""),"")</f>
        <v/>
      </c>
      <c r="M604" s="119"/>
      <c r="N604" s="121"/>
      <c r="O604" s="121"/>
      <c r="P604" s="121"/>
      <c r="Q604" s="13"/>
      <c r="R604" s="13"/>
    </row>
    <row r="605" spans="1:18" s="14" customFormat="1" x14ac:dyDescent="0.25">
      <c r="A605" s="15"/>
      <c r="B605" s="117"/>
      <c r="C605" s="117"/>
      <c r="D605" s="118"/>
      <c r="E605" s="118"/>
      <c r="F605" s="122"/>
      <c r="G605" s="117"/>
      <c r="H605" s="117"/>
      <c r="I605" s="117"/>
      <c r="J605" s="117"/>
      <c r="K605" s="119"/>
      <c r="L605" s="120" t="str">
        <f>IFERROR(_xlfn.IFNA(VLOOKUP($K605,коммент!$B:$C,2,0),""),"")</f>
        <v/>
      </c>
      <c r="M605" s="119"/>
      <c r="N605" s="121"/>
      <c r="O605" s="121"/>
      <c r="P605" s="121"/>
      <c r="Q605" s="13"/>
      <c r="R605" s="13"/>
    </row>
    <row r="606" spans="1:18" s="14" customFormat="1" x14ac:dyDescent="0.25">
      <c r="A606" s="15"/>
      <c r="B606" s="117"/>
      <c r="C606" s="117"/>
      <c r="D606" s="118"/>
      <c r="E606" s="118"/>
      <c r="F606" s="122"/>
      <c r="G606" s="117"/>
      <c r="H606" s="117"/>
      <c r="I606" s="117"/>
      <c r="J606" s="117"/>
      <c r="K606" s="119"/>
      <c r="L606" s="120" t="str">
        <f>IFERROR(_xlfn.IFNA(VLOOKUP($K606,коммент!$B:$C,2,0),""),"")</f>
        <v/>
      </c>
      <c r="M606" s="119"/>
      <c r="N606" s="121"/>
      <c r="O606" s="121"/>
      <c r="P606" s="121"/>
      <c r="Q606" s="13"/>
      <c r="R606" s="13"/>
    </row>
    <row r="607" spans="1:18" s="14" customFormat="1" x14ac:dyDescent="0.25">
      <c r="A607" s="15"/>
      <c r="B607" s="117"/>
      <c r="C607" s="117"/>
      <c r="D607" s="118"/>
      <c r="E607" s="118"/>
      <c r="F607" s="122"/>
      <c r="G607" s="117"/>
      <c r="H607" s="117"/>
      <c r="I607" s="117"/>
      <c r="J607" s="117"/>
      <c r="K607" s="119"/>
      <c r="L607" s="120" t="str">
        <f>IFERROR(_xlfn.IFNA(VLOOKUP($K607,коммент!$B:$C,2,0),""),"")</f>
        <v/>
      </c>
      <c r="M607" s="119"/>
      <c r="N607" s="121"/>
      <c r="O607" s="121"/>
      <c r="P607" s="121"/>
      <c r="Q607" s="13"/>
      <c r="R607" s="13"/>
    </row>
    <row r="608" spans="1:18" s="14" customFormat="1" x14ac:dyDescent="0.25">
      <c r="A608" s="15"/>
      <c r="B608" s="117"/>
      <c r="C608" s="117"/>
      <c r="D608" s="118"/>
      <c r="E608" s="118"/>
      <c r="F608" s="122"/>
      <c r="G608" s="117"/>
      <c r="H608" s="117"/>
      <c r="I608" s="117"/>
      <c r="J608" s="117"/>
      <c r="K608" s="119"/>
      <c r="L608" s="120" t="str">
        <f>IFERROR(_xlfn.IFNA(VLOOKUP($K608,коммент!$B:$C,2,0),""),"")</f>
        <v/>
      </c>
      <c r="M608" s="119"/>
      <c r="N608" s="121"/>
      <c r="O608" s="121"/>
      <c r="P608" s="121"/>
      <c r="Q608" s="13"/>
      <c r="R608" s="13"/>
    </row>
    <row r="609" spans="1:18" s="14" customFormat="1" x14ac:dyDescent="0.25">
      <c r="A609" s="15"/>
      <c r="B609" s="117"/>
      <c r="C609" s="117"/>
      <c r="D609" s="118"/>
      <c r="E609" s="118"/>
      <c r="F609" s="122"/>
      <c r="G609" s="117"/>
      <c r="H609" s="117"/>
      <c r="I609" s="117"/>
      <c r="J609" s="117"/>
      <c r="K609" s="119"/>
      <c r="L609" s="120" t="str">
        <f>IFERROR(_xlfn.IFNA(VLOOKUP($K609,коммент!$B:$C,2,0),""),"")</f>
        <v/>
      </c>
      <c r="M609" s="119"/>
      <c r="N609" s="121"/>
      <c r="O609" s="121"/>
      <c r="P609" s="121"/>
      <c r="Q609" s="13"/>
      <c r="R609" s="13"/>
    </row>
    <row r="610" spans="1:18" s="14" customFormat="1" x14ac:dyDescent="0.25">
      <c r="A610" s="15"/>
      <c r="B610" s="117"/>
      <c r="C610" s="117"/>
      <c r="D610" s="118"/>
      <c r="E610" s="118"/>
      <c r="F610" s="122"/>
      <c r="G610" s="117"/>
      <c r="H610" s="117"/>
      <c r="I610" s="117"/>
      <c r="J610" s="117"/>
      <c r="K610" s="119"/>
      <c r="L610" s="120" t="str">
        <f>IFERROR(_xlfn.IFNA(VLOOKUP($K610,коммент!$B:$C,2,0),""),"")</f>
        <v/>
      </c>
      <c r="M610" s="119"/>
      <c r="N610" s="121"/>
      <c r="O610" s="121"/>
      <c r="P610" s="121"/>
      <c r="Q610" s="13"/>
      <c r="R610" s="13"/>
    </row>
    <row r="611" spans="1:18" s="14" customFormat="1" x14ac:dyDescent="0.25">
      <c r="A611" s="15"/>
      <c r="B611" s="117"/>
      <c r="C611" s="117"/>
      <c r="D611" s="118"/>
      <c r="E611" s="118"/>
      <c r="F611" s="122"/>
      <c r="G611" s="117"/>
      <c r="H611" s="117"/>
      <c r="I611" s="117"/>
      <c r="J611" s="117"/>
      <c r="K611" s="119"/>
      <c r="L611" s="120" t="str">
        <f>IFERROR(_xlfn.IFNA(VLOOKUP($K611,коммент!$B:$C,2,0),""),"")</f>
        <v/>
      </c>
      <c r="M611" s="119"/>
      <c r="N611" s="121"/>
      <c r="O611" s="121"/>
      <c r="P611" s="121"/>
      <c r="Q611" s="13"/>
      <c r="R611" s="13"/>
    </row>
    <row r="612" spans="1:18" s="14" customFormat="1" x14ac:dyDescent="0.25">
      <c r="A612" s="15"/>
      <c r="B612" s="117"/>
      <c r="C612" s="117"/>
      <c r="D612" s="118"/>
      <c r="E612" s="118"/>
      <c r="F612" s="122"/>
      <c r="G612" s="117"/>
      <c r="H612" s="117"/>
      <c r="I612" s="117"/>
      <c r="J612" s="117"/>
      <c r="K612" s="119"/>
      <c r="L612" s="120" t="str">
        <f>IFERROR(_xlfn.IFNA(VLOOKUP($K612,коммент!$B:$C,2,0),""),"")</f>
        <v/>
      </c>
      <c r="M612" s="119"/>
      <c r="N612" s="121"/>
      <c r="O612" s="121"/>
      <c r="P612" s="121"/>
      <c r="Q612" s="13"/>
      <c r="R612" s="13"/>
    </row>
    <row r="613" spans="1:18" s="14" customFormat="1" x14ac:dyDescent="0.25">
      <c r="A613" s="15"/>
      <c r="B613" s="117"/>
      <c r="C613" s="117"/>
      <c r="D613" s="118"/>
      <c r="E613" s="118"/>
      <c r="F613" s="122"/>
      <c r="G613" s="117"/>
      <c r="H613" s="117"/>
      <c r="I613" s="117"/>
      <c r="J613" s="117"/>
      <c r="K613" s="119"/>
      <c r="L613" s="120" t="str">
        <f>IFERROR(_xlfn.IFNA(VLOOKUP($K613,коммент!$B:$C,2,0),""),"")</f>
        <v/>
      </c>
      <c r="M613" s="119"/>
      <c r="N613" s="121"/>
      <c r="O613" s="121"/>
      <c r="P613" s="121"/>
      <c r="Q613" s="13"/>
      <c r="R613" s="13"/>
    </row>
    <row r="614" spans="1:18" s="14" customFormat="1" x14ac:dyDescent="0.25">
      <c r="A614" s="15"/>
      <c r="B614" s="117"/>
      <c r="C614" s="117"/>
      <c r="D614" s="118"/>
      <c r="E614" s="118"/>
      <c r="F614" s="122"/>
      <c r="G614" s="117"/>
      <c r="H614" s="117"/>
      <c r="I614" s="117"/>
      <c r="J614" s="117"/>
      <c r="K614" s="119"/>
      <c r="L614" s="120" t="str">
        <f>IFERROR(_xlfn.IFNA(VLOOKUP($K614,коммент!$B:$C,2,0),""),"")</f>
        <v/>
      </c>
      <c r="M614" s="119"/>
      <c r="N614" s="121"/>
      <c r="O614" s="121"/>
      <c r="P614" s="121"/>
      <c r="Q614" s="13"/>
      <c r="R614" s="13"/>
    </row>
    <row r="615" spans="1:18" s="14" customFormat="1" x14ac:dyDescent="0.25">
      <c r="A615" s="15"/>
      <c r="B615" s="117"/>
      <c r="C615" s="117"/>
      <c r="D615" s="118"/>
      <c r="E615" s="118"/>
      <c r="F615" s="122"/>
      <c r="G615" s="117"/>
      <c r="H615" s="117"/>
      <c r="I615" s="117"/>
      <c r="J615" s="117"/>
      <c r="K615" s="119"/>
      <c r="L615" s="120" t="str">
        <f>IFERROR(_xlfn.IFNA(VLOOKUP($K615,коммент!$B:$C,2,0),""),"")</f>
        <v/>
      </c>
      <c r="M615" s="119"/>
      <c r="N615" s="121"/>
      <c r="O615" s="121"/>
      <c r="P615" s="121"/>
      <c r="Q615" s="13"/>
      <c r="R615" s="13"/>
    </row>
    <row r="616" spans="1:18" s="14" customFormat="1" x14ac:dyDescent="0.25">
      <c r="A616" s="15"/>
      <c r="B616" s="117"/>
      <c r="C616" s="117"/>
      <c r="D616" s="118"/>
      <c r="E616" s="118"/>
      <c r="F616" s="122"/>
      <c r="G616" s="117"/>
      <c r="H616" s="117"/>
      <c r="I616" s="117"/>
      <c r="J616" s="117"/>
      <c r="K616" s="119"/>
      <c r="L616" s="120" t="str">
        <f>IFERROR(_xlfn.IFNA(VLOOKUP($K616,коммент!$B:$C,2,0),""),"")</f>
        <v/>
      </c>
      <c r="M616" s="119"/>
      <c r="N616" s="121"/>
      <c r="O616" s="121"/>
      <c r="P616" s="121"/>
      <c r="Q616" s="13"/>
      <c r="R616" s="13"/>
    </row>
    <row r="617" spans="1:18" s="14" customFormat="1" x14ac:dyDescent="0.25">
      <c r="A617" s="15"/>
      <c r="B617" s="117"/>
      <c r="C617" s="117"/>
      <c r="D617" s="118"/>
      <c r="E617" s="118"/>
      <c r="F617" s="122"/>
      <c r="G617" s="117"/>
      <c r="H617" s="117"/>
      <c r="I617" s="117"/>
      <c r="J617" s="117"/>
      <c r="K617" s="119"/>
      <c r="L617" s="120" t="str">
        <f>IFERROR(_xlfn.IFNA(VLOOKUP($K617,коммент!$B:$C,2,0),""),"")</f>
        <v/>
      </c>
      <c r="M617" s="119"/>
      <c r="N617" s="121"/>
      <c r="O617" s="121"/>
      <c r="P617" s="121"/>
      <c r="Q617" s="13"/>
      <c r="R617" s="13"/>
    </row>
    <row r="618" spans="1:18" s="14" customFormat="1" x14ac:dyDescent="0.25">
      <c r="A618" s="15"/>
      <c r="B618" s="117"/>
      <c r="C618" s="117"/>
      <c r="D618" s="118"/>
      <c r="E618" s="118"/>
      <c r="F618" s="122"/>
      <c r="G618" s="117"/>
      <c r="H618" s="117"/>
      <c r="I618" s="117"/>
      <c r="J618" s="117"/>
      <c r="K618" s="119"/>
      <c r="L618" s="120" t="str">
        <f>IFERROR(_xlfn.IFNA(VLOOKUP($K618,коммент!$B:$C,2,0),""),"")</f>
        <v/>
      </c>
      <c r="M618" s="119"/>
      <c r="N618" s="121"/>
      <c r="O618" s="121"/>
      <c r="P618" s="121"/>
      <c r="Q618" s="13"/>
      <c r="R618" s="13"/>
    </row>
    <row r="619" spans="1:18" s="14" customFormat="1" x14ac:dyDescent="0.25">
      <c r="A619" s="15"/>
      <c r="B619" s="117"/>
      <c r="C619" s="117"/>
      <c r="D619" s="118"/>
      <c r="E619" s="118"/>
      <c r="F619" s="122"/>
      <c r="G619" s="117"/>
      <c r="H619" s="117"/>
      <c r="I619" s="117"/>
      <c r="J619" s="117"/>
      <c r="K619" s="119"/>
      <c r="L619" s="120" t="str">
        <f>IFERROR(_xlfn.IFNA(VLOOKUP($K619,коммент!$B:$C,2,0),""),"")</f>
        <v/>
      </c>
      <c r="M619" s="119"/>
      <c r="N619" s="121"/>
      <c r="O619" s="121"/>
      <c r="P619" s="121"/>
      <c r="Q619" s="13"/>
      <c r="R619" s="13"/>
    </row>
    <row r="620" spans="1:18" s="14" customFormat="1" x14ac:dyDescent="0.25">
      <c r="A620" s="15"/>
      <c r="B620" s="117"/>
      <c r="C620" s="117"/>
      <c r="D620" s="118"/>
      <c r="E620" s="118"/>
      <c r="F620" s="122"/>
      <c r="G620" s="117"/>
      <c r="H620" s="117"/>
      <c r="I620" s="117"/>
      <c r="J620" s="117"/>
      <c r="K620" s="119"/>
      <c r="L620" s="120" t="str">
        <f>IFERROR(_xlfn.IFNA(VLOOKUP($K620,коммент!$B:$C,2,0),""),"")</f>
        <v/>
      </c>
      <c r="M620" s="119"/>
      <c r="N620" s="121"/>
      <c r="O620" s="121"/>
      <c r="P620" s="121"/>
      <c r="Q620" s="13"/>
      <c r="R620" s="13"/>
    </row>
    <row r="621" spans="1:18" s="14" customFormat="1" x14ac:dyDescent="0.25">
      <c r="A621" s="15"/>
      <c r="B621" s="117"/>
      <c r="C621" s="117"/>
      <c r="D621" s="118"/>
      <c r="E621" s="118"/>
      <c r="F621" s="122"/>
      <c r="G621" s="117"/>
      <c r="H621" s="117"/>
      <c r="I621" s="117"/>
      <c r="J621" s="117"/>
      <c r="K621" s="119"/>
      <c r="L621" s="120" t="str">
        <f>IFERROR(_xlfn.IFNA(VLOOKUP($K621,коммент!$B:$C,2,0),""),"")</f>
        <v/>
      </c>
      <c r="M621" s="119"/>
      <c r="N621" s="121"/>
      <c r="O621" s="121"/>
      <c r="P621" s="121"/>
      <c r="Q621" s="13"/>
      <c r="R621" s="13"/>
    </row>
    <row r="622" spans="1:18" s="14" customFormat="1" x14ac:dyDescent="0.25">
      <c r="A622" s="15"/>
      <c r="B622" s="117"/>
      <c r="C622" s="117"/>
      <c r="D622" s="118"/>
      <c r="E622" s="118"/>
      <c r="F622" s="122"/>
      <c r="G622" s="117"/>
      <c r="H622" s="117"/>
      <c r="I622" s="117"/>
      <c r="J622" s="117"/>
      <c r="K622" s="119"/>
      <c r="L622" s="120" t="str">
        <f>IFERROR(_xlfn.IFNA(VLOOKUP($K622,коммент!$B:$C,2,0),""),"")</f>
        <v/>
      </c>
      <c r="M622" s="119"/>
      <c r="N622" s="121"/>
      <c r="O622" s="121"/>
      <c r="P622" s="121"/>
      <c r="Q622" s="13"/>
      <c r="R622" s="13"/>
    </row>
    <row r="623" spans="1:18" s="14" customFormat="1" x14ac:dyDescent="0.25">
      <c r="A623" s="15"/>
      <c r="B623" s="117"/>
      <c r="C623" s="117"/>
      <c r="D623" s="118"/>
      <c r="E623" s="118"/>
      <c r="F623" s="122"/>
      <c r="G623" s="117"/>
      <c r="H623" s="117"/>
      <c r="I623" s="117"/>
      <c r="J623" s="117"/>
      <c r="K623" s="119"/>
      <c r="L623" s="120" t="str">
        <f>IFERROR(_xlfn.IFNA(VLOOKUP($K623,коммент!$B:$C,2,0),""),"")</f>
        <v/>
      </c>
      <c r="M623" s="119"/>
      <c r="N623" s="121"/>
      <c r="O623" s="121"/>
      <c r="P623" s="121"/>
      <c r="Q623" s="13"/>
      <c r="R623" s="13"/>
    </row>
    <row r="624" spans="1:18" s="14" customFormat="1" x14ac:dyDescent="0.25">
      <c r="A624" s="15"/>
      <c r="B624" s="117"/>
      <c r="C624" s="117"/>
      <c r="D624" s="118"/>
      <c r="E624" s="118"/>
      <c r="F624" s="122"/>
      <c r="G624" s="117"/>
      <c r="H624" s="117"/>
      <c r="I624" s="117"/>
      <c r="J624" s="117"/>
      <c r="K624" s="119"/>
      <c r="L624" s="120" t="str">
        <f>IFERROR(_xlfn.IFNA(VLOOKUP($K624,коммент!$B:$C,2,0),""),"")</f>
        <v/>
      </c>
      <c r="M624" s="119"/>
      <c r="N624" s="121"/>
      <c r="O624" s="121"/>
      <c r="P624" s="121"/>
      <c r="Q624" s="13"/>
      <c r="R624" s="13"/>
    </row>
    <row r="625" spans="1:18" s="14" customFormat="1" x14ac:dyDescent="0.25">
      <c r="A625" s="15"/>
      <c r="B625" s="117"/>
      <c r="C625" s="117"/>
      <c r="D625" s="118"/>
      <c r="E625" s="118"/>
      <c r="F625" s="122"/>
      <c r="G625" s="117"/>
      <c r="H625" s="117"/>
      <c r="I625" s="117"/>
      <c r="J625" s="117"/>
      <c r="K625" s="119"/>
      <c r="L625" s="120" t="str">
        <f>IFERROR(_xlfn.IFNA(VLOOKUP($K625,коммент!$B:$C,2,0),""),"")</f>
        <v/>
      </c>
      <c r="M625" s="119"/>
      <c r="N625" s="121"/>
      <c r="O625" s="121"/>
      <c r="P625" s="121"/>
      <c r="Q625" s="13"/>
      <c r="R625" s="13"/>
    </row>
    <row r="626" spans="1:18" s="14" customFormat="1" x14ac:dyDescent="0.25">
      <c r="A626" s="15"/>
      <c r="B626" s="117"/>
      <c r="C626" s="117"/>
      <c r="D626" s="118"/>
      <c r="E626" s="118"/>
      <c r="F626" s="122"/>
      <c r="G626" s="117"/>
      <c r="H626" s="117"/>
      <c r="I626" s="117"/>
      <c r="J626" s="117"/>
      <c r="K626" s="119"/>
      <c r="L626" s="120" t="str">
        <f>IFERROR(_xlfn.IFNA(VLOOKUP($K626,коммент!$B:$C,2,0),""),"")</f>
        <v/>
      </c>
      <c r="M626" s="119"/>
      <c r="N626" s="121"/>
      <c r="O626" s="121"/>
      <c r="P626" s="121"/>
      <c r="Q626" s="13"/>
      <c r="R626" s="13"/>
    </row>
    <row r="627" spans="1:18" s="14" customFormat="1" x14ac:dyDescent="0.25">
      <c r="A627" s="15"/>
      <c r="B627" s="117"/>
      <c r="C627" s="117"/>
      <c r="D627" s="118"/>
      <c r="E627" s="118"/>
      <c r="F627" s="122"/>
      <c r="G627" s="117"/>
      <c r="H627" s="117"/>
      <c r="I627" s="117"/>
      <c r="J627" s="117"/>
      <c r="K627" s="119"/>
      <c r="L627" s="120" t="str">
        <f>IFERROR(_xlfn.IFNA(VLOOKUP($K627,коммент!$B:$C,2,0),""),"")</f>
        <v/>
      </c>
      <c r="M627" s="119"/>
      <c r="N627" s="121"/>
      <c r="O627" s="121"/>
      <c r="P627" s="121"/>
      <c r="Q627" s="13"/>
      <c r="R627" s="13"/>
    </row>
    <row r="628" spans="1:18" s="14" customFormat="1" x14ac:dyDescent="0.25">
      <c r="A628" s="15"/>
      <c r="B628" s="117"/>
      <c r="C628" s="117"/>
      <c r="D628" s="118"/>
      <c r="E628" s="118"/>
      <c r="F628" s="122"/>
      <c r="G628" s="117"/>
      <c r="H628" s="117"/>
      <c r="I628" s="117"/>
      <c r="J628" s="117"/>
      <c r="K628" s="119"/>
      <c r="L628" s="120" t="str">
        <f>IFERROR(_xlfn.IFNA(VLOOKUP($K628,коммент!$B:$C,2,0),""),"")</f>
        <v/>
      </c>
      <c r="M628" s="119"/>
      <c r="N628" s="121"/>
      <c r="O628" s="121"/>
      <c r="P628" s="121"/>
      <c r="Q628" s="13"/>
      <c r="R628" s="13"/>
    </row>
    <row r="629" spans="1:18" s="14" customFormat="1" x14ac:dyDescent="0.25">
      <c r="A629" s="15"/>
      <c r="B629" s="117"/>
      <c r="C629" s="117"/>
      <c r="D629" s="118"/>
      <c r="E629" s="118"/>
      <c r="F629" s="122"/>
      <c r="G629" s="117"/>
      <c r="H629" s="117"/>
      <c r="I629" s="117"/>
      <c r="J629" s="117"/>
      <c r="K629" s="119"/>
      <c r="L629" s="120" t="str">
        <f>IFERROR(_xlfn.IFNA(VLOOKUP($K629,коммент!$B:$C,2,0),""),"")</f>
        <v/>
      </c>
      <c r="M629" s="119"/>
      <c r="N629" s="121"/>
      <c r="O629" s="121"/>
      <c r="P629" s="121"/>
      <c r="Q629" s="13"/>
      <c r="R629" s="13"/>
    </row>
    <row r="630" spans="1:18" s="14" customFormat="1" x14ac:dyDescent="0.25">
      <c r="A630" s="15"/>
      <c r="B630" s="117"/>
      <c r="C630" s="117"/>
      <c r="D630" s="118"/>
      <c r="E630" s="118"/>
      <c r="F630" s="122"/>
      <c r="G630" s="117"/>
      <c r="H630" s="117"/>
      <c r="I630" s="117"/>
      <c r="J630" s="117"/>
      <c r="K630" s="119"/>
      <c r="L630" s="120" t="str">
        <f>IFERROR(_xlfn.IFNA(VLOOKUP($K630,коммент!$B:$C,2,0),""),"")</f>
        <v/>
      </c>
      <c r="M630" s="119"/>
      <c r="N630" s="121"/>
      <c r="O630" s="121"/>
      <c r="P630" s="121"/>
      <c r="Q630" s="13"/>
      <c r="R630" s="13"/>
    </row>
    <row r="631" spans="1:18" s="14" customFormat="1" x14ac:dyDescent="0.25">
      <c r="A631" s="15"/>
      <c r="B631" s="117"/>
      <c r="C631" s="117"/>
      <c r="D631" s="118"/>
      <c r="E631" s="118"/>
      <c r="F631" s="122"/>
      <c r="G631" s="117"/>
      <c r="H631" s="117"/>
      <c r="I631" s="117"/>
      <c r="J631" s="117"/>
      <c r="K631" s="119"/>
      <c r="L631" s="120" t="str">
        <f>IFERROR(_xlfn.IFNA(VLOOKUP($K631,коммент!$B:$C,2,0),""),"")</f>
        <v/>
      </c>
      <c r="M631" s="119"/>
      <c r="N631" s="121"/>
      <c r="O631" s="121"/>
      <c r="P631" s="121"/>
      <c r="Q631" s="13"/>
      <c r="R631" s="13"/>
    </row>
    <row r="632" spans="1:18" s="14" customFormat="1" x14ac:dyDescent="0.25">
      <c r="A632" s="15"/>
      <c r="B632" s="117"/>
      <c r="C632" s="117"/>
      <c r="D632" s="118"/>
      <c r="E632" s="118"/>
      <c r="F632" s="122"/>
      <c r="G632" s="117"/>
      <c r="H632" s="117"/>
      <c r="I632" s="117"/>
      <c r="J632" s="117"/>
      <c r="K632" s="119"/>
      <c r="L632" s="120" t="str">
        <f>IFERROR(_xlfn.IFNA(VLOOKUP($K632,коммент!$B:$C,2,0),""),"")</f>
        <v/>
      </c>
      <c r="M632" s="119"/>
      <c r="N632" s="121"/>
      <c r="O632" s="121"/>
      <c r="P632" s="121"/>
      <c r="Q632" s="13"/>
      <c r="R632" s="13"/>
    </row>
    <row r="633" spans="1:18" s="14" customFormat="1" x14ac:dyDescent="0.25">
      <c r="A633" s="15"/>
      <c r="B633" s="117"/>
      <c r="C633" s="117"/>
      <c r="D633" s="118"/>
      <c r="E633" s="118"/>
      <c r="F633" s="122"/>
      <c r="G633" s="117"/>
      <c r="H633" s="117"/>
      <c r="I633" s="117"/>
      <c r="J633" s="117"/>
      <c r="K633" s="119"/>
      <c r="L633" s="120" t="str">
        <f>IFERROR(_xlfn.IFNA(VLOOKUP($K633,коммент!$B:$C,2,0),""),"")</f>
        <v/>
      </c>
      <c r="M633" s="119"/>
      <c r="N633" s="121"/>
      <c r="O633" s="121"/>
      <c r="P633" s="121"/>
      <c r="Q633" s="13"/>
      <c r="R633" s="13"/>
    </row>
    <row r="634" spans="1:18" s="14" customFormat="1" x14ac:dyDescent="0.25">
      <c r="A634" s="15"/>
      <c r="B634" s="117"/>
      <c r="C634" s="117"/>
      <c r="D634" s="118"/>
      <c r="E634" s="118"/>
      <c r="F634" s="122"/>
      <c r="G634" s="117"/>
      <c r="H634" s="117"/>
      <c r="I634" s="117"/>
      <c r="J634" s="117"/>
      <c r="K634" s="119"/>
      <c r="L634" s="120" t="str">
        <f>IFERROR(_xlfn.IFNA(VLOOKUP($K634,коммент!$B:$C,2,0),""),"")</f>
        <v/>
      </c>
      <c r="M634" s="119"/>
      <c r="N634" s="121"/>
      <c r="O634" s="121"/>
      <c r="P634" s="121"/>
      <c r="Q634" s="13"/>
      <c r="R634" s="13"/>
    </row>
    <row r="635" spans="1:18" s="14" customFormat="1" x14ac:dyDescent="0.25">
      <c r="A635" s="15"/>
      <c r="B635" s="117"/>
      <c r="C635" s="117"/>
      <c r="D635" s="118"/>
      <c r="E635" s="118"/>
      <c r="F635" s="122"/>
      <c r="G635" s="117"/>
      <c r="H635" s="117"/>
      <c r="I635" s="117"/>
      <c r="J635" s="117"/>
      <c r="K635" s="119"/>
      <c r="L635" s="120" t="str">
        <f>IFERROR(_xlfn.IFNA(VLOOKUP($K635,коммент!$B:$C,2,0),""),"")</f>
        <v/>
      </c>
      <c r="M635" s="119"/>
      <c r="N635" s="121"/>
      <c r="O635" s="121"/>
      <c r="P635" s="121"/>
      <c r="Q635" s="13"/>
      <c r="R635" s="13"/>
    </row>
    <row r="636" spans="1:18" s="14" customFormat="1" x14ac:dyDescent="0.25">
      <c r="A636" s="15"/>
      <c r="B636" s="117"/>
      <c r="C636" s="117"/>
      <c r="D636" s="118"/>
      <c r="E636" s="118"/>
      <c r="F636" s="122"/>
      <c r="G636" s="117"/>
      <c r="H636" s="117"/>
      <c r="I636" s="117"/>
      <c r="J636" s="117"/>
      <c r="K636" s="119"/>
      <c r="L636" s="120" t="str">
        <f>IFERROR(_xlfn.IFNA(VLOOKUP($K636,коммент!$B:$C,2,0),""),"")</f>
        <v/>
      </c>
      <c r="M636" s="119"/>
      <c r="N636" s="121"/>
      <c r="O636" s="121"/>
      <c r="P636" s="121"/>
      <c r="Q636" s="13"/>
      <c r="R636" s="13"/>
    </row>
    <row r="637" spans="1:18" s="14" customFormat="1" x14ac:dyDescent="0.25">
      <c r="A637" s="15"/>
      <c r="B637" s="117"/>
      <c r="C637" s="117"/>
      <c r="D637" s="118"/>
      <c r="E637" s="118"/>
      <c r="F637" s="122"/>
      <c r="G637" s="117"/>
      <c r="H637" s="117"/>
      <c r="I637" s="117"/>
      <c r="J637" s="117"/>
      <c r="K637" s="119"/>
      <c r="L637" s="120" t="str">
        <f>IFERROR(_xlfn.IFNA(VLOOKUP($K637,коммент!$B:$C,2,0),""),"")</f>
        <v/>
      </c>
      <c r="M637" s="119"/>
      <c r="N637" s="121"/>
      <c r="O637" s="121"/>
      <c r="P637" s="121"/>
      <c r="Q637" s="13"/>
      <c r="R637" s="13"/>
    </row>
    <row r="638" spans="1:18" s="14" customFormat="1" x14ac:dyDescent="0.25">
      <c r="A638" s="15"/>
      <c r="B638" s="117"/>
      <c r="C638" s="117"/>
      <c r="D638" s="118"/>
      <c r="E638" s="118"/>
      <c r="F638" s="122"/>
      <c r="G638" s="117"/>
      <c r="H638" s="117"/>
      <c r="I638" s="117"/>
      <c r="J638" s="117"/>
      <c r="K638" s="119"/>
      <c r="L638" s="120" t="str">
        <f>IFERROR(_xlfn.IFNA(VLOOKUP($K638,коммент!$B:$C,2,0),""),"")</f>
        <v/>
      </c>
      <c r="M638" s="119"/>
      <c r="N638" s="121"/>
      <c r="O638" s="121"/>
      <c r="P638" s="121"/>
      <c r="Q638" s="13"/>
      <c r="R638" s="13"/>
    </row>
    <row r="639" spans="1:18" s="14" customFormat="1" x14ac:dyDescent="0.25">
      <c r="A639" s="15"/>
      <c r="B639" s="117"/>
      <c r="C639" s="117"/>
      <c r="D639" s="118"/>
      <c r="E639" s="118"/>
      <c r="F639" s="122"/>
      <c r="G639" s="117"/>
      <c r="H639" s="117"/>
      <c r="I639" s="117"/>
      <c r="J639" s="117"/>
      <c r="K639" s="119"/>
      <c r="L639" s="120" t="str">
        <f>IFERROR(_xlfn.IFNA(VLOOKUP($K639,коммент!$B:$C,2,0),""),"")</f>
        <v/>
      </c>
      <c r="M639" s="119"/>
      <c r="N639" s="121"/>
      <c r="O639" s="121"/>
      <c r="P639" s="121"/>
      <c r="Q639" s="13"/>
      <c r="R639" s="13"/>
    </row>
    <row r="640" spans="1:18" s="14" customFormat="1" x14ac:dyDescent="0.25">
      <c r="A640" s="15"/>
      <c r="B640" s="117"/>
      <c r="C640" s="117"/>
      <c r="D640" s="118"/>
      <c r="E640" s="118"/>
      <c r="F640" s="122"/>
      <c r="G640" s="117"/>
      <c r="H640" s="117"/>
      <c r="I640" s="117"/>
      <c r="J640" s="117"/>
      <c r="K640" s="119"/>
      <c r="L640" s="120" t="str">
        <f>IFERROR(_xlfn.IFNA(VLOOKUP($K640,коммент!$B:$C,2,0),""),"")</f>
        <v/>
      </c>
      <c r="M640" s="119"/>
      <c r="N640" s="121"/>
      <c r="O640" s="121"/>
      <c r="P640" s="121"/>
      <c r="Q640" s="13"/>
      <c r="R640" s="13"/>
    </row>
    <row r="641" spans="1:18" s="14" customFormat="1" x14ac:dyDescent="0.25">
      <c r="A641" s="15"/>
      <c r="B641" s="117"/>
      <c r="C641" s="117"/>
      <c r="D641" s="118"/>
      <c r="E641" s="118"/>
      <c r="F641" s="122"/>
      <c r="G641" s="117"/>
      <c r="H641" s="117"/>
      <c r="I641" s="117"/>
      <c r="J641" s="117"/>
      <c r="K641" s="119"/>
      <c r="L641" s="120" t="str">
        <f>IFERROR(_xlfn.IFNA(VLOOKUP($K641,коммент!$B:$C,2,0),""),"")</f>
        <v/>
      </c>
      <c r="M641" s="119"/>
      <c r="N641" s="121"/>
      <c r="O641" s="121"/>
      <c r="P641" s="121"/>
      <c r="Q641" s="13"/>
      <c r="R641" s="13"/>
    </row>
    <row r="642" spans="1:18" s="14" customFormat="1" x14ac:dyDescent="0.25">
      <c r="A642" s="15"/>
      <c r="B642" s="117"/>
      <c r="C642" s="117"/>
      <c r="D642" s="118"/>
      <c r="E642" s="118"/>
      <c r="F642" s="122"/>
      <c r="G642" s="117"/>
      <c r="H642" s="117"/>
      <c r="I642" s="117"/>
      <c r="J642" s="117"/>
      <c r="K642" s="119"/>
      <c r="L642" s="120" t="str">
        <f>IFERROR(_xlfn.IFNA(VLOOKUP($K642,коммент!$B:$C,2,0),""),"")</f>
        <v/>
      </c>
      <c r="M642" s="119"/>
      <c r="N642" s="121"/>
      <c r="O642" s="121"/>
      <c r="P642" s="121"/>
      <c r="Q642" s="13"/>
      <c r="R642" s="13"/>
    </row>
    <row r="643" spans="1:18" s="14" customFormat="1" x14ac:dyDescent="0.25">
      <c r="A643" s="15"/>
      <c r="B643" s="117"/>
      <c r="C643" s="117"/>
      <c r="D643" s="118"/>
      <c r="E643" s="118"/>
      <c r="F643" s="122"/>
      <c r="G643" s="117"/>
      <c r="H643" s="117"/>
      <c r="I643" s="117"/>
      <c r="J643" s="117"/>
      <c r="K643" s="119"/>
      <c r="L643" s="120" t="str">
        <f>IFERROR(_xlfn.IFNA(VLOOKUP($K643,коммент!$B:$C,2,0),""),"")</f>
        <v/>
      </c>
      <c r="M643" s="119"/>
      <c r="N643" s="121"/>
      <c r="O643" s="121"/>
      <c r="P643" s="121"/>
      <c r="Q643" s="13"/>
      <c r="R643" s="13"/>
    </row>
    <row r="644" spans="1:18" s="14" customFormat="1" x14ac:dyDescent="0.25">
      <c r="A644" s="15"/>
      <c r="B644" s="117"/>
      <c r="C644" s="117"/>
      <c r="D644" s="118"/>
      <c r="E644" s="118"/>
      <c r="F644" s="122"/>
      <c r="G644" s="117"/>
      <c r="H644" s="117"/>
      <c r="I644" s="117"/>
      <c r="J644" s="117"/>
      <c r="K644" s="119"/>
      <c r="L644" s="120" t="str">
        <f>IFERROR(_xlfn.IFNA(VLOOKUP($K644,коммент!$B:$C,2,0),""),"")</f>
        <v/>
      </c>
      <c r="M644" s="119"/>
      <c r="N644" s="121"/>
      <c r="O644" s="121"/>
      <c r="P644" s="121"/>
      <c r="Q644" s="13"/>
      <c r="R644" s="13"/>
    </row>
    <row r="645" spans="1:18" s="14" customFormat="1" x14ac:dyDescent="0.25">
      <c r="A645" s="15"/>
      <c r="B645" s="117"/>
      <c r="C645" s="117"/>
      <c r="D645" s="118"/>
      <c r="E645" s="118"/>
      <c r="F645" s="122"/>
      <c r="G645" s="117"/>
      <c r="H645" s="117"/>
      <c r="I645" s="117"/>
      <c r="J645" s="117"/>
      <c r="K645" s="119"/>
      <c r="L645" s="120" t="str">
        <f>IFERROR(_xlfn.IFNA(VLOOKUP($K645,коммент!$B:$C,2,0),""),"")</f>
        <v/>
      </c>
      <c r="M645" s="119"/>
      <c r="N645" s="121"/>
      <c r="O645" s="121"/>
      <c r="P645" s="121"/>
      <c r="Q645" s="13"/>
      <c r="R645" s="13"/>
    </row>
    <row r="646" spans="1:18" s="14" customFormat="1" x14ac:dyDescent="0.25">
      <c r="A646" s="15"/>
      <c r="B646" s="117"/>
      <c r="C646" s="117"/>
      <c r="D646" s="118"/>
      <c r="E646" s="118"/>
      <c r="F646" s="122"/>
      <c r="G646" s="117"/>
      <c r="H646" s="117"/>
      <c r="I646" s="117"/>
      <c r="J646" s="117"/>
      <c r="K646" s="119"/>
      <c r="L646" s="120" t="str">
        <f>IFERROR(_xlfn.IFNA(VLOOKUP($K646,коммент!$B:$C,2,0),""),"")</f>
        <v/>
      </c>
      <c r="M646" s="119"/>
      <c r="N646" s="121"/>
      <c r="O646" s="121"/>
      <c r="P646" s="121"/>
      <c r="Q646" s="13"/>
      <c r="R646" s="13"/>
    </row>
    <row r="647" spans="1:18" s="14" customFormat="1" x14ac:dyDescent="0.25">
      <c r="A647" s="15"/>
      <c r="B647" s="117"/>
      <c r="C647" s="117"/>
      <c r="D647" s="118"/>
      <c r="E647" s="118"/>
      <c r="F647" s="122"/>
      <c r="G647" s="117"/>
      <c r="H647" s="117"/>
      <c r="I647" s="117"/>
      <c r="J647" s="117"/>
      <c r="K647" s="119"/>
      <c r="L647" s="120" t="str">
        <f>IFERROR(_xlfn.IFNA(VLOOKUP($K647,коммент!$B:$C,2,0),""),"")</f>
        <v/>
      </c>
      <c r="M647" s="119"/>
      <c r="N647" s="121"/>
      <c r="O647" s="121"/>
      <c r="P647" s="121"/>
      <c r="Q647" s="13"/>
      <c r="R647" s="13"/>
    </row>
    <row r="648" spans="1:18" s="14" customFormat="1" x14ac:dyDescent="0.25">
      <c r="A648" s="15"/>
      <c r="B648" s="117"/>
      <c r="C648" s="117"/>
      <c r="D648" s="118"/>
      <c r="E648" s="118"/>
      <c r="F648" s="122"/>
      <c r="G648" s="117"/>
      <c r="H648" s="117"/>
      <c r="I648" s="117"/>
      <c r="J648" s="117"/>
      <c r="K648" s="119"/>
      <c r="L648" s="120" t="str">
        <f>IFERROR(_xlfn.IFNA(VLOOKUP($K648,коммент!$B:$C,2,0),""),"")</f>
        <v/>
      </c>
      <c r="M648" s="119"/>
      <c r="N648" s="121"/>
      <c r="O648" s="121"/>
      <c r="P648" s="121"/>
      <c r="Q648" s="13"/>
      <c r="R648" s="13"/>
    </row>
    <row r="649" spans="1:18" s="14" customFormat="1" x14ac:dyDescent="0.25">
      <c r="A649" s="15"/>
      <c r="B649" s="117"/>
      <c r="C649" s="117"/>
      <c r="D649" s="118"/>
      <c r="E649" s="118"/>
      <c r="F649" s="122"/>
      <c r="G649" s="117"/>
      <c r="H649" s="117"/>
      <c r="I649" s="117"/>
      <c r="J649" s="117"/>
      <c r="K649" s="119"/>
      <c r="L649" s="120" t="str">
        <f>IFERROR(_xlfn.IFNA(VLOOKUP($K649,коммент!$B:$C,2,0),""),"")</f>
        <v/>
      </c>
      <c r="M649" s="119"/>
      <c r="N649" s="121"/>
      <c r="O649" s="121"/>
      <c r="P649" s="121"/>
      <c r="Q649" s="13"/>
      <c r="R649" s="13"/>
    </row>
    <row r="650" spans="1:18" s="14" customFormat="1" x14ac:dyDescent="0.25">
      <c r="A650" s="15"/>
      <c r="B650" s="117"/>
      <c r="C650" s="117"/>
      <c r="D650" s="118"/>
      <c r="E650" s="118"/>
      <c r="F650" s="122"/>
      <c r="G650" s="117"/>
      <c r="H650" s="117"/>
      <c r="I650" s="117"/>
      <c r="J650" s="117"/>
      <c r="K650" s="119"/>
      <c r="L650" s="120" t="str">
        <f>IFERROR(_xlfn.IFNA(VLOOKUP($K650,коммент!$B:$C,2,0),""),"")</f>
        <v/>
      </c>
      <c r="M650" s="119"/>
      <c r="N650" s="121"/>
      <c r="O650" s="121"/>
      <c r="P650" s="121"/>
      <c r="Q650" s="13"/>
      <c r="R650" s="13"/>
    </row>
    <row r="651" spans="1:18" s="14" customFormat="1" x14ac:dyDescent="0.25">
      <c r="A651" s="15"/>
      <c r="B651" s="117"/>
      <c r="C651" s="117"/>
      <c r="D651" s="118"/>
      <c r="E651" s="118"/>
      <c r="F651" s="122"/>
      <c r="G651" s="117"/>
      <c r="H651" s="117"/>
      <c r="I651" s="117"/>
      <c r="J651" s="117"/>
      <c r="K651" s="119"/>
      <c r="L651" s="120" t="str">
        <f>IFERROR(_xlfn.IFNA(VLOOKUP($K651,коммент!$B:$C,2,0),""),"")</f>
        <v/>
      </c>
      <c r="M651" s="119"/>
      <c r="N651" s="121"/>
      <c r="O651" s="121"/>
      <c r="P651" s="121"/>
      <c r="Q651" s="13"/>
      <c r="R651" s="13"/>
    </row>
    <row r="652" spans="1:18" s="14" customFormat="1" x14ac:dyDescent="0.25">
      <c r="A652" s="15"/>
      <c r="B652" s="117"/>
      <c r="C652" s="117"/>
      <c r="D652" s="118"/>
      <c r="E652" s="118"/>
      <c r="F652" s="122"/>
      <c r="G652" s="117"/>
      <c r="H652" s="117"/>
      <c r="I652" s="117"/>
      <c r="J652" s="117"/>
      <c r="K652" s="119"/>
      <c r="L652" s="120" t="str">
        <f>IFERROR(_xlfn.IFNA(VLOOKUP($K652,коммент!$B:$C,2,0),""),"")</f>
        <v/>
      </c>
      <c r="M652" s="119"/>
      <c r="N652" s="121"/>
      <c r="O652" s="121"/>
      <c r="P652" s="121"/>
      <c r="Q652" s="13"/>
      <c r="R652" s="13"/>
    </row>
    <row r="653" spans="1:18" s="14" customFormat="1" x14ac:dyDescent="0.25">
      <c r="A653" s="15"/>
      <c r="B653" s="117"/>
      <c r="C653" s="117"/>
      <c r="D653" s="118"/>
      <c r="E653" s="118"/>
      <c r="F653" s="122"/>
      <c r="G653" s="117"/>
      <c r="H653" s="117"/>
      <c r="I653" s="117"/>
      <c r="J653" s="117"/>
      <c r="K653" s="119"/>
      <c r="L653" s="120" t="str">
        <f>IFERROR(_xlfn.IFNA(VLOOKUP($K653,коммент!$B:$C,2,0),""),"")</f>
        <v/>
      </c>
      <c r="M653" s="119"/>
      <c r="N653" s="121"/>
      <c r="O653" s="121"/>
      <c r="P653" s="121"/>
      <c r="Q653" s="13"/>
      <c r="R653" s="13"/>
    </row>
    <row r="654" spans="1:18" s="14" customFormat="1" x14ac:dyDescent="0.25">
      <c r="A654" s="15"/>
      <c r="B654" s="117"/>
      <c r="C654" s="117"/>
      <c r="D654" s="118"/>
      <c r="E654" s="118"/>
      <c r="F654" s="122"/>
      <c r="G654" s="117"/>
      <c r="H654" s="117"/>
      <c r="I654" s="117"/>
      <c r="J654" s="117"/>
      <c r="K654" s="119"/>
      <c r="L654" s="120" t="str">
        <f>IFERROR(_xlfn.IFNA(VLOOKUP($K654,коммент!$B:$C,2,0),""),"")</f>
        <v/>
      </c>
      <c r="M654" s="119"/>
      <c r="N654" s="121"/>
      <c r="O654" s="121"/>
      <c r="P654" s="121"/>
      <c r="Q654" s="13"/>
      <c r="R654" s="13"/>
    </row>
    <row r="655" spans="1:18" s="14" customFormat="1" x14ac:dyDescent="0.25">
      <c r="A655" s="15"/>
      <c r="B655" s="117"/>
      <c r="C655" s="117"/>
      <c r="D655" s="118"/>
      <c r="E655" s="118"/>
      <c r="F655" s="122"/>
      <c r="G655" s="117"/>
      <c r="H655" s="117"/>
      <c r="I655" s="117"/>
      <c r="J655" s="117"/>
      <c r="K655" s="119"/>
      <c r="L655" s="120" t="str">
        <f>IFERROR(_xlfn.IFNA(VLOOKUP($K655,коммент!$B:$C,2,0),""),"")</f>
        <v/>
      </c>
      <c r="M655" s="119"/>
      <c r="N655" s="121"/>
      <c r="O655" s="121"/>
      <c r="P655" s="121"/>
      <c r="Q655" s="13"/>
      <c r="R655" s="13"/>
    </row>
    <row r="656" spans="1:18" s="14" customFormat="1" x14ac:dyDescent="0.25">
      <c r="A656" s="15"/>
      <c r="B656" s="117"/>
      <c r="C656" s="117"/>
      <c r="D656" s="118"/>
      <c r="E656" s="118"/>
      <c r="F656" s="122"/>
      <c r="G656" s="117"/>
      <c r="H656" s="117"/>
      <c r="I656" s="117"/>
      <c r="J656" s="117"/>
      <c r="K656" s="119"/>
      <c r="L656" s="120" t="str">
        <f>IFERROR(_xlfn.IFNA(VLOOKUP($K656,коммент!$B:$C,2,0),""),"")</f>
        <v/>
      </c>
      <c r="M656" s="119"/>
      <c r="N656" s="121"/>
      <c r="O656" s="121"/>
      <c r="P656" s="121"/>
      <c r="Q656" s="13"/>
      <c r="R656" s="13"/>
    </row>
    <row r="657" spans="1:18" s="14" customFormat="1" x14ac:dyDescent="0.25">
      <c r="A657" s="15"/>
      <c r="B657" s="117"/>
      <c r="C657" s="117"/>
      <c r="D657" s="118"/>
      <c r="E657" s="118"/>
      <c r="F657" s="122"/>
      <c r="G657" s="117"/>
      <c r="H657" s="117"/>
      <c r="I657" s="117"/>
      <c r="J657" s="117"/>
      <c r="K657" s="119"/>
      <c r="L657" s="120" t="str">
        <f>IFERROR(_xlfn.IFNA(VLOOKUP($K657,коммент!$B:$C,2,0),""),"")</f>
        <v/>
      </c>
      <c r="M657" s="119"/>
      <c r="N657" s="121"/>
      <c r="O657" s="121"/>
      <c r="P657" s="121"/>
      <c r="Q657" s="13"/>
      <c r="R657" s="13"/>
    </row>
    <row r="658" spans="1:18" s="14" customFormat="1" x14ac:dyDescent="0.25">
      <c r="A658" s="15"/>
      <c r="B658" s="117"/>
      <c r="C658" s="117"/>
      <c r="D658" s="118"/>
      <c r="E658" s="118"/>
      <c r="F658" s="122"/>
      <c r="G658" s="117"/>
      <c r="H658" s="117"/>
      <c r="I658" s="117"/>
      <c r="J658" s="117"/>
      <c r="K658" s="119"/>
      <c r="L658" s="120" t="str">
        <f>IFERROR(_xlfn.IFNA(VLOOKUP($K658,коммент!$B:$C,2,0),""),"")</f>
        <v/>
      </c>
      <c r="M658" s="119"/>
      <c r="N658" s="121"/>
      <c r="O658" s="121"/>
      <c r="P658" s="121"/>
      <c r="Q658" s="13"/>
      <c r="R658" s="13"/>
    </row>
    <row r="659" spans="1:18" s="14" customFormat="1" x14ac:dyDescent="0.25">
      <c r="A659" s="15"/>
      <c r="B659" s="117"/>
      <c r="C659" s="117"/>
      <c r="D659" s="118"/>
      <c r="E659" s="118"/>
      <c r="F659" s="122"/>
      <c r="G659" s="117"/>
      <c r="H659" s="117"/>
      <c r="I659" s="117"/>
      <c r="J659" s="117"/>
      <c r="K659" s="119"/>
      <c r="L659" s="120" t="str">
        <f>IFERROR(_xlfn.IFNA(VLOOKUP($K659,коммент!$B:$C,2,0),""),"")</f>
        <v/>
      </c>
      <c r="M659" s="119"/>
      <c r="N659" s="121"/>
      <c r="O659" s="121"/>
      <c r="P659" s="121"/>
      <c r="Q659" s="13"/>
      <c r="R659" s="13"/>
    </row>
    <row r="660" spans="1:18" s="14" customFormat="1" x14ac:dyDescent="0.25">
      <c r="A660" s="15"/>
      <c r="B660" s="117"/>
      <c r="C660" s="117"/>
      <c r="D660" s="118"/>
      <c r="E660" s="118"/>
      <c r="F660" s="122"/>
      <c r="G660" s="117"/>
      <c r="H660" s="117"/>
      <c r="I660" s="117"/>
      <c r="J660" s="117"/>
      <c r="K660" s="119"/>
      <c r="L660" s="120" t="str">
        <f>IFERROR(_xlfn.IFNA(VLOOKUP($K660,коммент!$B:$C,2,0),""),"")</f>
        <v/>
      </c>
      <c r="M660" s="119"/>
      <c r="N660" s="121"/>
      <c r="O660" s="121"/>
      <c r="P660" s="121"/>
      <c r="Q660" s="13"/>
      <c r="R660" s="13"/>
    </row>
    <row r="661" spans="1:18" s="14" customFormat="1" x14ac:dyDescent="0.25">
      <c r="A661" s="15"/>
      <c r="B661" s="117"/>
      <c r="C661" s="117"/>
      <c r="D661" s="118"/>
      <c r="E661" s="118"/>
      <c r="F661" s="122"/>
      <c r="G661" s="117"/>
      <c r="H661" s="117"/>
      <c r="I661" s="117"/>
      <c r="J661" s="117"/>
      <c r="K661" s="119"/>
      <c r="L661" s="120" t="str">
        <f>IFERROR(_xlfn.IFNA(VLOOKUP($K661,коммент!$B:$C,2,0),""),"")</f>
        <v/>
      </c>
      <c r="M661" s="119"/>
      <c r="N661" s="121"/>
      <c r="O661" s="121"/>
      <c r="P661" s="121"/>
      <c r="Q661" s="13"/>
      <c r="R661" s="13"/>
    </row>
    <row r="662" spans="1:18" s="14" customFormat="1" x14ac:dyDescent="0.25">
      <c r="A662" s="15"/>
      <c r="B662" s="117"/>
      <c r="C662" s="117"/>
      <c r="D662" s="118"/>
      <c r="E662" s="118"/>
      <c r="F662" s="122"/>
      <c r="G662" s="117"/>
      <c r="H662" s="117"/>
      <c r="I662" s="117"/>
      <c r="J662" s="117"/>
      <c r="K662" s="119"/>
      <c r="L662" s="120" t="str">
        <f>IFERROR(_xlfn.IFNA(VLOOKUP($K662,коммент!$B:$C,2,0),""),"")</f>
        <v/>
      </c>
      <c r="M662" s="119"/>
      <c r="N662" s="121"/>
      <c r="O662" s="121"/>
      <c r="P662" s="121"/>
      <c r="Q662" s="13"/>
      <c r="R662" s="13"/>
    </row>
    <row r="663" spans="1:18" s="14" customFormat="1" x14ac:dyDescent="0.25">
      <c r="A663" s="15"/>
      <c r="B663" s="117"/>
      <c r="C663" s="117"/>
      <c r="D663" s="118"/>
      <c r="E663" s="118"/>
      <c r="F663" s="122"/>
      <c r="G663" s="117"/>
      <c r="H663" s="117"/>
      <c r="I663" s="117"/>
      <c r="J663" s="117"/>
      <c r="K663" s="119"/>
      <c r="L663" s="120" t="str">
        <f>IFERROR(_xlfn.IFNA(VLOOKUP($K663,коммент!$B:$C,2,0),""),"")</f>
        <v/>
      </c>
      <c r="M663" s="119"/>
      <c r="N663" s="121"/>
      <c r="O663" s="121"/>
      <c r="P663" s="121"/>
      <c r="Q663" s="13"/>
      <c r="R663" s="13"/>
    </row>
    <row r="664" spans="1:18" s="14" customFormat="1" x14ac:dyDescent="0.25">
      <c r="A664" s="15"/>
      <c r="B664" s="117"/>
      <c r="C664" s="117"/>
      <c r="D664" s="118"/>
      <c r="E664" s="118"/>
      <c r="F664" s="122"/>
      <c r="G664" s="117"/>
      <c r="H664" s="117"/>
      <c r="I664" s="117"/>
      <c r="J664" s="117"/>
      <c r="K664" s="119"/>
      <c r="L664" s="120" t="str">
        <f>IFERROR(_xlfn.IFNA(VLOOKUP($K664,коммент!$B:$C,2,0),""),"")</f>
        <v/>
      </c>
      <c r="M664" s="119"/>
      <c r="N664" s="121"/>
      <c r="O664" s="121"/>
      <c r="P664" s="121"/>
      <c r="Q664" s="13"/>
      <c r="R664" s="13"/>
    </row>
    <row r="665" spans="1:18" s="14" customFormat="1" x14ac:dyDescent="0.25">
      <c r="A665" s="15"/>
      <c r="B665" s="117"/>
      <c r="C665" s="117"/>
      <c r="D665" s="118"/>
      <c r="E665" s="118"/>
      <c r="F665" s="122"/>
      <c r="G665" s="117"/>
      <c r="H665" s="117"/>
      <c r="I665" s="117"/>
      <c r="J665" s="117"/>
      <c r="K665" s="119"/>
      <c r="L665" s="120" t="str">
        <f>IFERROR(_xlfn.IFNA(VLOOKUP($K665,коммент!$B:$C,2,0),""),"")</f>
        <v/>
      </c>
      <c r="M665" s="119"/>
      <c r="N665" s="121"/>
      <c r="O665" s="121"/>
      <c r="P665" s="121"/>
      <c r="Q665" s="13"/>
      <c r="R665" s="13"/>
    </row>
    <row r="666" spans="1:18" s="14" customFormat="1" x14ac:dyDescent="0.25">
      <c r="A666" s="15"/>
      <c r="B666" s="117"/>
      <c r="C666" s="117"/>
      <c r="D666" s="118"/>
      <c r="E666" s="118"/>
      <c r="F666" s="122"/>
      <c r="G666" s="117"/>
      <c r="H666" s="117"/>
      <c r="I666" s="117"/>
      <c r="J666" s="117"/>
      <c r="K666" s="119"/>
      <c r="L666" s="120" t="str">
        <f>IFERROR(_xlfn.IFNA(VLOOKUP($K666,коммент!$B:$C,2,0),""),"")</f>
        <v/>
      </c>
      <c r="M666" s="119"/>
      <c r="N666" s="121"/>
      <c r="O666" s="121"/>
      <c r="P666" s="121"/>
      <c r="Q666" s="13"/>
      <c r="R666" s="13"/>
    </row>
    <row r="667" spans="1:18" s="14" customFormat="1" x14ac:dyDescent="0.25">
      <c r="A667" s="15"/>
      <c r="B667" s="117"/>
      <c r="C667" s="117"/>
      <c r="D667" s="118"/>
      <c r="E667" s="118"/>
      <c r="F667" s="122"/>
      <c r="G667" s="117"/>
      <c r="H667" s="117"/>
      <c r="I667" s="117"/>
      <c r="J667" s="117"/>
      <c r="K667" s="119"/>
      <c r="L667" s="120" t="str">
        <f>IFERROR(_xlfn.IFNA(VLOOKUP($K667,коммент!$B:$C,2,0),""),"")</f>
        <v/>
      </c>
      <c r="M667" s="119"/>
      <c r="N667" s="121"/>
      <c r="O667" s="121"/>
      <c r="P667" s="121"/>
      <c r="Q667" s="13"/>
      <c r="R667" s="13"/>
    </row>
    <row r="668" spans="1:18" s="14" customFormat="1" x14ac:dyDescent="0.25">
      <c r="A668" s="15"/>
      <c r="B668" s="117"/>
      <c r="C668" s="117"/>
      <c r="D668" s="118"/>
      <c r="E668" s="118"/>
      <c r="F668" s="122"/>
      <c r="G668" s="117"/>
      <c r="H668" s="117"/>
      <c r="I668" s="117"/>
      <c r="J668" s="117"/>
      <c r="K668" s="119"/>
      <c r="L668" s="120" t="str">
        <f>IFERROR(_xlfn.IFNA(VLOOKUP($K668,коммент!$B:$C,2,0),""),"")</f>
        <v/>
      </c>
      <c r="M668" s="119"/>
      <c r="N668" s="121"/>
      <c r="O668" s="121"/>
      <c r="P668" s="121"/>
      <c r="Q668" s="13"/>
      <c r="R668" s="13"/>
    </row>
    <row r="669" spans="1:18" s="14" customFormat="1" x14ac:dyDescent="0.25">
      <c r="A669" s="15"/>
      <c r="B669" s="117"/>
      <c r="C669" s="117"/>
      <c r="D669" s="118"/>
      <c r="E669" s="118"/>
      <c r="F669" s="122"/>
      <c r="G669" s="117"/>
      <c r="H669" s="117"/>
      <c r="I669" s="117"/>
      <c r="J669" s="117"/>
      <c r="K669" s="119"/>
      <c r="L669" s="120" t="str">
        <f>IFERROR(_xlfn.IFNA(VLOOKUP($K669,коммент!$B:$C,2,0),""),"")</f>
        <v/>
      </c>
      <c r="M669" s="119"/>
      <c r="N669" s="121"/>
      <c r="O669" s="121"/>
      <c r="P669" s="121"/>
      <c r="Q669" s="13"/>
      <c r="R669" s="13"/>
    </row>
    <row r="670" spans="1:18" s="14" customFormat="1" x14ac:dyDescent="0.25">
      <c r="A670" s="15"/>
      <c r="B670" s="117"/>
      <c r="C670" s="117"/>
      <c r="D670" s="118"/>
      <c r="E670" s="118"/>
      <c r="F670" s="122"/>
      <c r="G670" s="117"/>
      <c r="H670" s="117"/>
      <c r="I670" s="117"/>
      <c r="J670" s="117"/>
      <c r="K670" s="119"/>
      <c r="L670" s="120" t="str">
        <f>IFERROR(_xlfn.IFNA(VLOOKUP($K670,коммент!$B:$C,2,0),""),"")</f>
        <v/>
      </c>
      <c r="M670" s="119"/>
      <c r="N670" s="121"/>
      <c r="O670" s="121"/>
      <c r="P670" s="121"/>
      <c r="Q670" s="13"/>
      <c r="R670" s="13"/>
    </row>
    <row r="671" spans="1:18" s="14" customFormat="1" x14ac:dyDescent="0.25">
      <c r="A671" s="15"/>
      <c r="B671" s="117"/>
      <c r="C671" s="117"/>
      <c r="D671" s="118"/>
      <c r="E671" s="118"/>
      <c r="F671" s="122"/>
      <c r="G671" s="117"/>
      <c r="H671" s="117"/>
      <c r="I671" s="117"/>
      <c r="J671" s="117"/>
      <c r="K671" s="119"/>
      <c r="L671" s="120" t="str">
        <f>IFERROR(_xlfn.IFNA(VLOOKUP($K671,коммент!$B:$C,2,0),""),"")</f>
        <v/>
      </c>
      <c r="M671" s="119"/>
      <c r="N671" s="121"/>
      <c r="O671" s="121"/>
      <c r="P671" s="121"/>
      <c r="Q671" s="13"/>
      <c r="R671" s="13"/>
    </row>
    <row r="672" spans="1:18" s="14" customFormat="1" x14ac:dyDescent="0.25">
      <c r="A672" s="15"/>
      <c r="B672" s="117"/>
      <c r="C672" s="117"/>
      <c r="D672" s="118"/>
      <c r="E672" s="118"/>
      <c r="F672" s="122"/>
      <c r="G672" s="117"/>
      <c r="H672" s="117"/>
      <c r="I672" s="117"/>
      <c r="J672" s="117"/>
      <c r="K672" s="119"/>
      <c r="L672" s="120" t="str">
        <f>IFERROR(_xlfn.IFNA(VLOOKUP($K672,коммент!$B:$C,2,0),""),"")</f>
        <v/>
      </c>
      <c r="M672" s="119"/>
      <c r="N672" s="121"/>
      <c r="O672" s="121"/>
      <c r="P672" s="121"/>
      <c r="Q672" s="13"/>
      <c r="R672" s="13"/>
    </row>
    <row r="673" spans="1:18" s="14" customFormat="1" x14ac:dyDescent="0.25">
      <c r="A673" s="15"/>
      <c r="B673" s="117"/>
      <c r="C673" s="117"/>
      <c r="D673" s="118"/>
      <c r="E673" s="118"/>
      <c r="F673" s="122"/>
      <c r="G673" s="117"/>
      <c r="H673" s="117"/>
      <c r="I673" s="117"/>
      <c r="J673" s="117"/>
      <c r="K673" s="119"/>
      <c r="L673" s="120" t="str">
        <f>IFERROR(_xlfn.IFNA(VLOOKUP($K673,коммент!$B:$C,2,0),""),"")</f>
        <v/>
      </c>
      <c r="M673" s="119"/>
      <c r="N673" s="121"/>
      <c r="O673" s="121"/>
      <c r="P673" s="121"/>
      <c r="Q673" s="13"/>
      <c r="R673" s="13"/>
    </row>
    <row r="674" spans="1:18" s="14" customFormat="1" x14ac:dyDescent="0.25">
      <c r="A674" s="15"/>
      <c r="B674" s="117"/>
      <c r="C674" s="117"/>
      <c r="D674" s="118"/>
      <c r="E674" s="118"/>
      <c r="F674" s="122"/>
      <c r="G674" s="117"/>
      <c r="H674" s="117"/>
      <c r="I674" s="117"/>
      <c r="J674" s="117"/>
      <c r="K674" s="119"/>
      <c r="L674" s="120" t="str">
        <f>IFERROR(_xlfn.IFNA(VLOOKUP($K674,коммент!$B:$C,2,0),""),"")</f>
        <v/>
      </c>
      <c r="M674" s="119"/>
      <c r="N674" s="121"/>
      <c r="O674" s="121"/>
      <c r="P674" s="121"/>
      <c r="Q674" s="13"/>
      <c r="R674" s="13"/>
    </row>
    <row r="675" spans="1:18" s="14" customFormat="1" x14ac:dyDescent="0.25">
      <c r="A675" s="15"/>
      <c r="B675" s="117"/>
      <c r="C675" s="117"/>
      <c r="D675" s="118"/>
      <c r="E675" s="118"/>
      <c r="F675" s="122"/>
      <c r="G675" s="117"/>
      <c r="H675" s="117"/>
      <c r="I675" s="117"/>
      <c r="J675" s="117"/>
      <c r="K675" s="119"/>
      <c r="L675" s="120" t="str">
        <f>IFERROR(_xlfn.IFNA(VLOOKUP($K675,коммент!$B:$C,2,0),""),"")</f>
        <v/>
      </c>
      <c r="M675" s="119"/>
      <c r="N675" s="121"/>
      <c r="O675" s="121"/>
      <c r="P675" s="121"/>
      <c r="Q675" s="13"/>
      <c r="R675" s="13"/>
    </row>
    <row r="676" spans="1:18" s="14" customFormat="1" x14ac:dyDescent="0.25">
      <c r="A676" s="15"/>
      <c r="B676" s="117"/>
      <c r="C676" s="117"/>
      <c r="D676" s="118"/>
      <c r="E676" s="118"/>
      <c r="F676" s="122"/>
      <c r="G676" s="117"/>
      <c r="H676" s="117"/>
      <c r="I676" s="117"/>
      <c r="J676" s="117"/>
      <c r="K676" s="119"/>
      <c r="L676" s="120" t="str">
        <f>IFERROR(_xlfn.IFNA(VLOOKUP($K676,коммент!$B:$C,2,0),""),"")</f>
        <v/>
      </c>
      <c r="M676" s="119"/>
      <c r="N676" s="121"/>
      <c r="O676" s="121"/>
      <c r="P676" s="121"/>
      <c r="Q676" s="13"/>
      <c r="R676" s="13"/>
    </row>
    <row r="677" spans="1:18" s="14" customFormat="1" x14ac:dyDescent="0.25">
      <c r="A677" s="15"/>
      <c r="B677" s="117"/>
      <c r="C677" s="117"/>
      <c r="D677" s="118"/>
      <c r="E677" s="118"/>
      <c r="F677" s="122"/>
      <c r="G677" s="117"/>
      <c r="H677" s="117"/>
      <c r="I677" s="117"/>
      <c r="J677" s="117"/>
      <c r="K677" s="119"/>
      <c r="L677" s="120" t="str">
        <f>IFERROR(_xlfn.IFNA(VLOOKUP($K677,коммент!$B:$C,2,0),""),"")</f>
        <v/>
      </c>
      <c r="M677" s="119"/>
      <c r="N677" s="121"/>
      <c r="O677" s="121"/>
      <c r="P677" s="121"/>
      <c r="Q677" s="13"/>
      <c r="R677" s="13"/>
    </row>
    <row r="678" spans="1:18" s="14" customFormat="1" x14ac:dyDescent="0.25">
      <c r="A678" s="15"/>
      <c r="B678" s="117"/>
      <c r="C678" s="117"/>
      <c r="D678" s="118"/>
      <c r="E678" s="118"/>
      <c r="F678" s="122"/>
      <c r="G678" s="117"/>
      <c r="H678" s="117"/>
      <c r="I678" s="117"/>
      <c r="J678" s="117"/>
      <c r="K678" s="119"/>
      <c r="L678" s="120" t="str">
        <f>IFERROR(_xlfn.IFNA(VLOOKUP($K678,коммент!$B:$C,2,0),""),"")</f>
        <v/>
      </c>
      <c r="M678" s="119"/>
      <c r="N678" s="121"/>
      <c r="O678" s="121"/>
      <c r="P678" s="121"/>
      <c r="Q678" s="13"/>
      <c r="R678" s="13"/>
    </row>
    <row r="679" spans="1:18" s="14" customFormat="1" x14ac:dyDescent="0.25">
      <c r="A679" s="15"/>
      <c r="B679" s="117"/>
      <c r="C679" s="117"/>
      <c r="D679" s="118"/>
      <c r="E679" s="118"/>
      <c r="F679" s="122"/>
      <c r="G679" s="117"/>
      <c r="H679" s="117"/>
      <c r="I679" s="117"/>
      <c r="J679" s="117"/>
      <c r="K679" s="119"/>
      <c r="L679" s="120" t="str">
        <f>IFERROR(_xlfn.IFNA(VLOOKUP($K679,коммент!$B:$C,2,0),""),"")</f>
        <v/>
      </c>
      <c r="M679" s="119"/>
      <c r="N679" s="121"/>
      <c r="O679" s="121"/>
      <c r="P679" s="121"/>
      <c r="Q679" s="13"/>
      <c r="R679" s="13"/>
    </row>
    <row r="680" spans="1:18" s="14" customFormat="1" x14ac:dyDescent="0.25">
      <c r="A680" s="15"/>
      <c r="B680" s="117"/>
      <c r="C680" s="117"/>
      <c r="D680" s="118"/>
      <c r="E680" s="118"/>
      <c r="F680" s="122"/>
      <c r="G680" s="117"/>
      <c r="H680" s="117"/>
      <c r="I680" s="117"/>
      <c r="J680" s="117"/>
      <c r="K680" s="119"/>
      <c r="L680" s="120" t="str">
        <f>IFERROR(_xlfn.IFNA(VLOOKUP($K680,коммент!$B:$C,2,0),""),"")</f>
        <v/>
      </c>
      <c r="M680" s="119"/>
      <c r="N680" s="121"/>
      <c r="O680" s="121"/>
      <c r="P680" s="121"/>
      <c r="Q680" s="13"/>
      <c r="R680" s="13"/>
    </row>
    <row r="681" spans="1:18" s="14" customFormat="1" x14ac:dyDescent="0.25">
      <c r="A681" s="15"/>
      <c r="B681" s="117"/>
      <c r="C681" s="117"/>
      <c r="D681" s="118"/>
      <c r="E681" s="118"/>
      <c r="F681" s="122"/>
      <c r="G681" s="117"/>
      <c r="H681" s="117"/>
      <c r="I681" s="117"/>
      <c r="J681" s="117"/>
      <c r="K681" s="119"/>
      <c r="L681" s="120" t="str">
        <f>IFERROR(_xlfn.IFNA(VLOOKUP($K681,коммент!$B:$C,2,0),""),"")</f>
        <v/>
      </c>
      <c r="M681" s="119"/>
      <c r="N681" s="121"/>
      <c r="O681" s="121"/>
      <c r="P681" s="121"/>
      <c r="Q681" s="13"/>
      <c r="R681" s="13"/>
    </row>
    <row r="682" spans="1:18" s="14" customFormat="1" x14ac:dyDescent="0.25">
      <c r="A682" s="15"/>
      <c r="B682" s="117"/>
      <c r="C682" s="117"/>
      <c r="D682" s="118"/>
      <c r="E682" s="118"/>
      <c r="F682" s="122"/>
      <c r="G682" s="117"/>
      <c r="H682" s="117"/>
      <c r="I682" s="117"/>
      <c r="J682" s="117"/>
      <c r="K682" s="119"/>
      <c r="L682" s="120" t="str">
        <f>IFERROR(_xlfn.IFNA(VLOOKUP($K682,коммент!$B:$C,2,0),""),"")</f>
        <v/>
      </c>
      <c r="M682" s="119"/>
      <c r="N682" s="121"/>
      <c r="O682" s="121"/>
      <c r="P682" s="121"/>
      <c r="Q682" s="13"/>
      <c r="R682" s="13"/>
    </row>
    <row r="683" spans="1:18" s="14" customFormat="1" x14ac:dyDescent="0.25">
      <c r="A683" s="15"/>
      <c r="B683" s="117"/>
      <c r="C683" s="117"/>
      <c r="D683" s="118"/>
      <c r="E683" s="118"/>
      <c r="F683" s="122"/>
      <c r="G683" s="117"/>
      <c r="H683" s="117"/>
      <c r="I683" s="117"/>
      <c r="J683" s="117"/>
      <c r="K683" s="119"/>
      <c r="L683" s="120" t="str">
        <f>IFERROR(_xlfn.IFNA(VLOOKUP($K683,коммент!$B:$C,2,0),""),"")</f>
        <v/>
      </c>
      <c r="M683" s="119"/>
      <c r="N683" s="121"/>
      <c r="O683" s="121"/>
      <c r="P683" s="121"/>
      <c r="Q683" s="13"/>
      <c r="R683" s="13"/>
    </row>
    <row r="684" spans="1:18" s="14" customFormat="1" x14ac:dyDescent="0.25">
      <c r="A684" s="15"/>
      <c r="B684" s="117"/>
      <c r="C684" s="117"/>
      <c r="D684" s="118"/>
      <c r="E684" s="118"/>
      <c r="F684" s="122"/>
      <c r="G684" s="117"/>
      <c r="H684" s="117"/>
      <c r="I684" s="117"/>
      <c r="J684" s="117"/>
      <c r="K684" s="119"/>
      <c r="L684" s="120" t="str">
        <f>IFERROR(_xlfn.IFNA(VLOOKUP($K684,коммент!$B:$C,2,0),""),"")</f>
        <v/>
      </c>
      <c r="M684" s="119"/>
      <c r="N684" s="121"/>
      <c r="O684" s="121"/>
      <c r="P684" s="121"/>
      <c r="Q684" s="13"/>
      <c r="R684" s="13"/>
    </row>
    <row r="685" spans="1:18" s="14" customFormat="1" x14ac:dyDescent="0.25">
      <c r="A685" s="15"/>
      <c r="B685" s="117"/>
      <c r="C685" s="117"/>
      <c r="D685" s="118"/>
      <c r="E685" s="118"/>
      <c r="F685" s="122"/>
      <c r="G685" s="117"/>
      <c r="H685" s="117"/>
      <c r="I685" s="117"/>
      <c r="J685" s="117"/>
      <c r="K685" s="119"/>
      <c r="L685" s="120" t="str">
        <f>IFERROR(_xlfn.IFNA(VLOOKUP($K685,коммент!$B:$C,2,0),""),"")</f>
        <v/>
      </c>
      <c r="M685" s="119"/>
      <c r="N685" s="121"/>
      <c r="O685" s="121"/>
      <c r="P685" s="121"/>
      <c r="Q685" s="13"/>
      <c r="R685" s="13"/>
    </row>
    <row r="686" spans="1:18" s="14" customFormat="1" x14ac:dyDescent="0.25">
      <c r="A686" s="15"/>
      <c r="B686" s="117"/>
      <c r="C686" s="117"/>
      <c r="D686" s="118"/>
      <c r="E686" s="118"/>
      <c r="F686" s="122"/>
      <c r="G686" s="117"/>
      <c r="H686" s="117"/>
      <c r="I686" s="117"/>
      <c r="J686" s="117"/>
      <c r="K686" s="119"/>
      <c r="L686" s="120" t="str">
        <f>IFERROR(_xlfn.IFNA(VLOOKUP($K686,коммент!$B:$C,2,0),""),"")</f>
        <v/>
      </c>
      <c r="M686" s="119"/>
      <c r="N686" s="121"/>
      <c r="O686" s="121"/>
      <c r="P686" s="121"/>
      <c r="Q686" s="13"/>
      <c r="R686" s="13"/>
    </row>
    <row r="687" spans="1:18" s="14" customFormat="1" x14ac:dyDescent="0.25">
      <c r="A687" s="15"/>
      <c r="B687" s="117"/>
      <c r="C687" s="117"/>
      <c r="D687" s="118"/>
      <c r="E687" s="118"/>
      <c r="F687" s="122"/>
      <c r="G687" s="117"/>
      <c r="H687" s="117"/>
      <c r="I687" s="117"/>
      <c r="J687" s="117"/>
      <c r="K687" s="119"/>
      <c r="L687" s="120" t="str">
        <f>IFERROR(_xlfn.IFNA(VLOOKUP($K687,коммент!$B:$C,2,0),""),"")</f>
        <v/>
      </c>
      <c r="M687" s="119"/>
      <c r="N687" s="121"/>
      <c r="O687" s="121"/>
      <c r="P687" s="121"/>
      <c r="Q687" s="13"/>
      <c r="R687" s="13"/>
    </row>
    <row r="688" spans="1:18" s="14" customFormat="1" x14ac:dyDescent="0.25">
      <c r="A688" s="15"/>
      <c r="B688" s="117"/>
      <c r="C688" s="117"/>
      <c r="D688" s="118"/>
      <c r="E688" s="118"/>
      <c r="F688" s="122"/>
      <c r="G688" s="117"/>
      <c r="H688" s="117"/>
      <c r="I688" s="117"/>
      <c r="J688" s="117"/>
      <c r="K688" s="119"/>
      <c r="L688" s="120" t="str">
        <f>IFERROR(_xlfn.IFNA(VLOOKUP($K688,коммент!$B:$C,2,0),""),"")</f>
        <v/>
      </c>
      <c r="M688" s="119"/>
      <c r="N688" s="121"/>
      <c r="O688" s="121"/>
      <c r="P688" s="121"/>
      <c r="Q688" s="13"/>
      <c r="R688" s="13"/>
    </row>
    <row r="689" spans="1:18" s="14" customFormat="1" x14ac:dyDescent="0.25">
      <c r="A689" s="15"/>
      <c r="B689" s="117"/>
      <c r="C689" s="117"/>
      <c r="D689" s="118"/>
      <c r="E689" s="118"/>
      <c r="F689" s="122"/>
      <c r="G689" s="117"/>
      <c r="H689" s="117"/>
      <c r="I689" s="117"/>
      <c r="J689" s="117"/>
      <c r="K689" s="119"/>
      <c r="L689" s="120" t="str">
        <f>IFERROR(_xlfn.IFNA(VLOOKUP($K689,коммент!$B:$C,2,0),""),"")</f>
        <v/>
      </c>
      <c r="M689" s="119"/>
      <c r="N689" s="121"/>
      <c r="O689" s="121"/>
      <c r="P689" s="121"/>
      <c r="Q689" s="13"/>
      <c r="R689" s="13"/>
    </row>
    <row r="690" spans="1:18" s="14" customFormat="1" x14ac:dyDescent="0.25">
      <c r="A690" s="15"/>
      <c r="B690" s="117"/>
      <c r="C690" s="117"/>
      <c r="D690" s="118"/>
      <c r="E690" s="118"/>
      <c r="F690" s="122"/>
      <c r="G690" s="117"/>
      <c r="H690" s="117"/>
      <c r="I690" s="117"/>
      <c r="J690" s="117"/>
      <c r="K690" s="119"/>
      <c r="L690" s="120" t="str">
        <f>IFERROR(_xlfn.IFNA(VLOOKUP($K690,коммент!$B:$C,2,0),""),"")</f>
        <v/>
      </c>
      <c r="M690" s="119"/>
      <c r="N690" s="121"/>
      <c r="O690" s="121"/>
      <c r="P690" s="121"/>
      <c r="Q690" s="13"/>
      <c r="R690" s="13"/>
    </row>
    <row r="691" spans="1:18" s="14" customFormat="1" x14ac:dyDescent="0.25">
      <c r="A691" s="15"/>
      <c r="B691" s="117"/>
      <c r="C691" s="117"/>
      <c r="D691" s="118"/>
      <c r="E691" s="118"/>
      <c r="F691" s="122"/>
      <c r="G691" s="117"/>
      <c r="H691" s="117"/>
      <c r="I691" s="117"/>
      <c r="J691" s="117"/>
      <c r="K691" s="119"/>
      <c r="L691" s="120" t="str">
        <f>IFERROR(_xlfn.IFNA(VLOOKUP($K691,коммент!$B:$C,2,0),""),"")</f>
        <v/>
      </c>
      <c r="M691" s="119"/>
      <c r="N691" s="121"/>
      <c r="O691" s="121"/>
      <c r="P691" s="121"/>
      <c r="Q691" s="13"/>
      <c r="R691" s="13"/>
    </row>
    <row r="692" spans="1:18" s="14" customFormat="1" x14ac:dyDescent="0.25">
      <c r="A692" s="15"/>
      <c r="B692" s="117"/>
      <c r="C692" s="117"/>
      <c r="D692" s="118"/>
      <c r="E692" s="118"/>
      <c r="F692" s="122"/>
      <c r="G692" s="117"/>
      <c r="H692" s="117"/>
      <c r="I692" s="117"/>
      <c r="J692" s="117"/>
      <c r="K692" s="119"/>
      <c r="L692" s="120" t="str">
        <f>IFERROR(_xlfn.IFNA(VLOOKUP($K692,коммент!$B:$C,2,0),""),"")</f>
        <v/>
      </c>
      <c r="M692" s="119"/>
      <c r="N692" s="121"/>
      <c r="O692" s="121"/>
      <c r="P692" s="121"/>
      <c r="Q692" s="13"/>
      <c r="R692" s="13"/>
    </row>
    <row r="693" spans="1:18" s="14" customFormat="1" x14ac:dyDescent="0.25">
      <c r="A693" s="15"/>
      <c r="B693" s="117"/>
      <c r="C693" s="117"/>
      <c r="D693" s="118"/>
      <c r="E693" s="118"/>
      <c r="F693" s="122"/>
      <c r="G693" s="117"/>
      <c r="H693" s="117"/>
      <c r="I693" s="117"/>
      <c r="J693" s="117"/>
      <c r="K693" s="119"/>
      <c r="L693" s="120" t="str">
        <f>IFERROR(_xlfn.IFNA(VLOOKUP($K693,коммент!$B:$C,2,0),""),"")</f>
        <v/>
      </c>
      <c r="M693" s="119"/>
      <c r="N693" s="121"/>
      <c r="O693" s="121"/>
      <c r="P693" s="121"/>
      <c r="Q693" s="13"/>
      <c r="R693" s="13"/>
    </row>
    <row r="694" spans="1:18" s="14" customFormat="1" x14ac:dyDescent="0.25">
      <c r="A694" s="15"/>
      <c r="B694" s="117"/>
      <c r="C694" s="117"/>
      <c r="D694" s="118"/>
      <c r="E694" s="118"/>
      <c r="F694" s="122"/>
      <c r="G694" s="117"/>
      <c r="H694" s="117"/>
      <c r="I694" s="117"/>
      <c r="J694" s="117"/>
      <c r="K694" s="119"/>
      <c r="L694" s="120" t="str">
        <f>IFERROR(_xlfn.IFNA(VLOOKUP($K694,коммент!$B:$C,2,0),""),"")</f>
        <v/>
      </c>
      <c r="M694" s="119"/>
      <c r="N694" s="121"/>
      <c r="O694" s="121"/>
      <c r="P694" s="121"/>
      <c r="Q694" s="13"/>
      <c r="R694" s="13"/>
    </row>
    <row r="695" spans="1:18" s="14" customFormat="1" x14ac:dyDescent="0.25">
      <c r="A695" s="15"/>
      <c r="B695" s="117"/>
      <c r="C695" s="117"/>
      <c r="D695" s="118"/>
      <c r="E695" s="118"/>
      <c r="F695" s="122"/>
      <c r="G695" s="117"/>
      <c r="H695" s="117"/>
      <c r="I695" s="117"/>
      <c r="J695" s="117"/>
      <c r="K695" s="119"/>
      <c r="L695" s="120" t="str">
        <f>IFERROR(_xlfn.IFNA(VLOOKUP($K695,коммент!$B:$C,2,0),""),"")</f>
        <v/>
      </c>
      <c r="M695" s="119"/>
      <c r="N695" s="121"/>
      <c r="O695" s="121"/>
      <c r="P695" s="121"/>
      <c r="Q695" s="13"/>
      <c r="R695" s="13"/>
    </row>
    <row r="696" spans="1:18" s="14" customFormat="1" x14ac:dyDescent="0.25">
      <c r="A696" s="15"/>
      <c r="B696" s="117"/>
      <c r="C696" s="117"/>
      <c r="D696" s="118"/>
      <c r="E696" s="118"/>
      <c r="F696" s="122"/>
      <c r="G696" s="117"/>
      <c r="H696" s="117"/>
      <c r="I696" s="117"/>
      <c r="J696" s="117"/>
      <c r="K696" s="119"/>
      <c r="L696" s="120" t="str">
        <f>IFERROR(_xlfn.IFNA(VLOOKUP($K696,коммент!$B:$C,2,0),""),"")</f>
        <v/>
      </c>
      <c r="M696" s="119"/>
      <c r="N696" s="121"/>
      <c r="O696" s="121"/>
      <c r="P696" s="121"/>
      <c r="Q696" s="13"/>
      <c r="R696" s="13"/>
    </row>
    <row r="697" spans="1:18" s="14" customFormat="1" x14ac:dyDescent="0.25">
      <c r="A697" s="15"/>
      <c r="B697" s="117"/>
      <c r="C697" s="117"/>
      <c r="D697" s="118"/>
      <c r="E697" s="118"/>
      <c r="F697" s="122"/>
      <c r="G697" s="117"/>
      <c r="H697" s="117"/>
      <c r="I697" s="117"/>
      <c r="J697" s="117"/>
      <c r="K697" s="119"/>
      <c r="L697" s="120" t="str">
        <f>IFERROR(_xlfn.IFNA(VLOOKUP($K697,коммент!$B:$C,2,0),""),"")</f>
        <v/>
      </c>
      <c r="M697" s="119"/>
      <c r="N697" s="121"/>
      <c r="O697" s="121"/>
      <c r="P697" s="121"/>
      <c r="Q697" s="13"/>
      <c r="R697" s="13"/>
    </row>
    <row r="698" spans="1:18" s="14" customFormat="1" x14ac:dyDescent="0.25">
      <c r="A698" s="15"/>
      <c r="B698" s="117"/>
      <c r="C698" s="117"/>
      <c r="D698" s="118"/>
      <c r="E698" s="118"/>
      <c r="F698" s="122"/>
      <c r="G698" s="117"/>
      <c r="H698" s="117"/>
      <c r="I698" s="117"/>
      <c r="J698" s="117"/>
      <c r="K698" s="119"/>
      <c r="L698" s="120" t="str">
        <f>IFERROR(_xlfn.IFNA(VLOOKUP($K698,коммент!$B:$C,2,0),""),"")</f>
        <v/>
      </c>
      <c r="M698" s="119"/>
      <c r="N698" s="121"/>
      <c r="O698" s="121"/>
      <c r="P698" s="121"/>
      <c r="Q698" s="13"/>
      <c r="R698" s="13"/>
    </row>
    <row r="699" spans="1:18" s="14" customFormat="1" x14ac:dyDescent="0.25">
      <c r="A699" s="15"/>
      <c r="B699" s="117"/>
      <c r="C699" s="117"/>
      <c r="D699" s="118"/>
      <c r="E699" s="118"/>
      <c r="F699" s="122"/>
      <c r="G699" s="117"/>
      <c r="H699" s="117"/>
      <c r="I699" s="117"/>
      <c r="J699" s="117"/>
      <c r="K699" s="119"/>
      <c r="L699" s="120" t="str">
        <f>IFERROR(_xlfn.IFNA(VLOOKUP($K699,коммент!$B:$C,2,0),""),"")</f>
        <v/>
      </c>
      <c r="M699" s="119"/>
      <c r="N699" s="121"/>
      <c r="O699" s="121"/>
      <c r="P699" s="121"/>
      <c r="Q699" s="13"/>
      <c r="R699" s="13"/>
    </row>
    <row r="700" spans="1:18" s="14" customFormat="1" x14ac:dyDescent="0.25">
      <c r="A700" s="15"/>
      <c r="B700" s="117"/>
      <c r="C700" s="117"/>
      <c r="D700" s="118"/>
      <c r="E700" s="118"/>
      <c r="F700" s="122"/>
      <c r="G700" s="117"/>
      <c r="H700" s="117"/>
      <c r="I700" s="117"/>
      <c r="J700" s="117"/>
      <c r="K700" s="119"/>
      <c r="L700" s="120" t="str">
        <f>IFERROR(_xlfn.IFNA(VLOOKUP($K700,коммент!$B:$C,2,0),""),"")</f>
        <v/>
      </c>
      <c r="M700" s="119"/>
      <c r="N700" s="121"/>
      <c r="O700" s="121"/>
      <c r="P700" s="121"/>
      <c r="Q700" s="13"/>
      <c r="R700" s="13"/>
    </row>
    <row r="701" spans="1:18" s="14" customFormat="1" x14ac:dyDescent="0.25">
      <c r="A701" s="15"/>
      <c r="B701" s="117"/>
      <c r="C701" s="117"/>
      <c r="D701" s="118"/>
      <c r="E701" s="118"/>
      <c r="F701" s="122"/>
      <c r="G701" s="117"/>
      <c r="H701" s="117"/>
      <c r="I701" s="117"/>
      <c r="J701" s="117"/>
      <c r="K701" s="119"/>
      <c r="L701" s="120" t="str">
        <f>IFERROR(_xlfn.IFNA(VLOOKUP($K701,коммент!$B:$C,2,0),""),"")</f>
        <v/>
      </c>
      <c r="M701" s="119"/>
      <c r="N701" s="121"/>
      <c r="O701" s="121"/>
      <c r="P701" s="121"/>
      <c r="Q701" s="13"/>
      <c r="R701" s="13"/>
    </row>
    <row r="702" spans="1:18" s="14" customFormat="1" x14ac:dyDescent="0.25">
      <c r="A702" s="15"/>
      <c r="B702" s="117"/>
      <c r="C702" s="117"/>
      <c r="D702" s="118"/>
      <c r="E702" s="118"/>
      <c r="F702" s="122"/>
      <c r="G702" s="117"/>
      <c r="H702" s="117"/>
      <c r="I702" s="117"/>
      <c r="J702" s="117"/>
      <c r="K702" s="119"/>
      <c r="L702" s="120" t="str">
        <f>IFERROR(_xlfn.IFNA(VLOOKUP($K702,коммент!$B:$C,2,0),""),"")</f>
        <v/>
      </c>
      <c r="M702" s="119"/>
      <c r="N702" s="121"/>
      <c r="O702" s="121"/>
      <c r="P702" s="121"/>
      <c r="Q702" s="13"/>
      <c r="R702" s="13"/>
    </row>
    <row r="703" spans="1:18" s="14" customFormat="1" x14ac:dyDescent="0.25">
      <c r="A703" s="15"/>
      <c r="B703" s="117"/>
      <c r="C703" s="117"/>
      <c r="D703" s="118"/>
      <c r="E703" s="118"/>
      <c r="F703" s="122"/>
      <c r="G703" s="117"/>
      <c r="H703" s="117"/>
      <c r="I703" s="117"/>
      <c r="J703" s="117"/>
      <c r="K703" s="119"/>
      <c r="L703" s="120" t="str">
        <f>IFERROR(_xlfn.IFNA(VLOOKUP($K703,коммент!$B:$C,2,0),""),"")</f>
        <v/>
      </c>
      <c r="M703" s="119"/>
      <c r="N703" s="121"/>
      <c r="O703" s="121"/>
      <c r="P703" s="121"/>
      <c r="Q703" s="13"/>
      <c r="R703" s="13"/>
    </row>
    <row r="704" spans="1:18" s="14" customFormat="1" x14ac:dyDescent="0.25">
      <c r="A704" s="15"/>
      <c r="B704" s="117"/>
      <c r="C704" s="117"/>
      <c r="D704" s="118"/>
      <c r="E704" s="118"/>
      <c r="F704" s="122"/>
      <c r="G704" s="117"/>
      <c r="H704" s="117"/>
      <c r="I704" s="117"/>
      <c r="J704" s="117"/>
      <c r="K704" s="119"/>
      <c r="L704" s="120" t="str">
        <f>IFERROR(_xlfn.IFNA(VLOOKUP($K704,коммент!$B:$C,2,0),""),"")</f>
        <v/>
      </c>
      <c r="M704" s="119"/>
      <c r="N704" s="121"/>
      <c r="O704" s="121"/>
      <c r="P704" s="121"/>
      <c r="Q704" s="13"/>
      <c r="R704" s="13"/>
    </row>
    <row r="705" spans="1:18" s="14" customFormat="1" x14ac:dyDescent="0.25">
      <c r="A705" s="15"/>
      <c r="B705" s="117"/>
      <c r="C705" s="117"/>
      <c r="D705" s="118"/>
      <c r="E705" s="118"/>
      <c r="F705" s="122"/>
      <c r="G705" s="117"/>
      <c r="H705" s="117"/>
      <c r="I705" s="117"/>
      <c r="J705" s="117"/>
      <c r="K705" s="119"/>
      <c r="L705" s="120" t="str">
        <f>IFERROR(_xlfn.IFNA(VLOOKUP($K705,коммент!$B:$C,2,0),""),"")</f>
        <v/>
      </c>
      <c r="M705" s="119"/>
      <c r="N705" s="121"/>
      <c r="O705" s="121"/>
      <c r="P705" s="121"/>
      <c r="Q705" s="13"/>
      <c r="R705" s="13"/>
    </row>
    <row r="706" spans="1:18" s="14" customFormat="1" x14ac:dyDescent="0.25">
      <c r="A706" s="15"/>
      <c r="B706" s="117"/>
      <c r="C706" s="117"/>
      <c r="D706" s="118"/>
      <c r="E706" s="118"/>
      <c r="F706" s="122"/>
      <c r="G706" s="117"/>
      <c r="H706" s="117"/>
      <c r="I706" s="117"/>
      <c r="J706" s="117"/>
      <c r="K706" s="119"/>
      <c r="L706" s="120" t="str">
        <f>IFERROR(_xlfn.IFNA(VLOOKUP($K706,коммент!$B:$C,2,0),""),"")</f>
        <v/>
      </c>
      <c r="M706" s="119"/>
      <c r="N706" s="121"/>
      <c r="O706" s="121"/>
      <c r="P706" s="121"/>
      <c r="Q706" s="13"/>
      <c r="R706" s="13"/>
    </row>
    <row r="707" spans="1:18" s="14" customFormat="1" x14ac:dyDescent="0.25">
      <c r="A707" s="15"/>
      <c r="B707" s="117"/>
      <c r="C707" s="117"/>
      <c r="D707" s="118"/>
      <c r="E707" s="118"/>
      <c r="F707" s="122"/>
      <c r="G707" s="117"/>
      <c r="H707" s="117"/>
      <c r="I707" s="117"/>
      <c r="J707" s="117"/>
      <c r="K707" s="119"/>
      <c r="L707" s="120" t="str">
        <f>IFERROR(_xlfn.IFNA(VLOOKUP($K707,коммент!$B:$C,2,0),""),"")</f>
        <v/>
      </c>
      <c r="M707" s="119"/>
      <c r="N707" s="121"/>
      <c r="O707" s="121"/>
      <c r="P707" s="121"/>
      <c r="Q707" s="13"/>
      <c r="R707" s="13"/>
    </row>
    <row r="708" spans="1:18" s="14" customFormat="1" x14ac:dyDescent="0.25">
      <c r="A708" s="15"/>
      <c r="B708" s="117"/>
      <c r="C708" s="117"/>
      <c r="D708" s="118"/>
      <c r="E708" s="118"/>
      <c r="F708" s="122"/>
      <c r="G708" s="117"/>
      <c r="H708" s="117"/>
      <c r="I708" s="117"/>
      <c r="J708" s="117"/>
      <c r="K708" s="119"/>
      <c r="L708" s="120" t="str">
        <f>IFERROR(_xlfn.IFNA(VLOOKUP($K708,коммент!$B:$C,2,0),""),"")</f>
        <v/>
      </c>
      <c r="M708" s="119"/>
      <c r="N708" s="121"/>
      <c r="O708" s="121"/>
      <c r="P708" s="121"/>
      <c r="Q708" s="13"/>
      <c r="R708" s="13"/>
    </row>
    <row r="709" spans="1:18" s="14" customFormat="1" x14ac:dyDescent="0.25">
      <c r="A709" s="15"/>
      <c r="B709" s="117"/>
      <c r="C709" s="117"/>
      <c r="D709" s="118"/>
      <c r="E709" s="118"/>
      <c r="F709" s="122"/>
      <c r="G709" s="117"/>
      <c r="H709" s="117"/>
      <c r="I709" s="117"/>
      <c r="J709" s="117"/>
      <c r="K709" s="119"/>
      <c r="L709" s="120" t="str">
        <f>IFERROR(_xlfn.IFNA(VLOOKUP($K709,коммент!$B:$C,2,0),""),"")</f>
        <v/>
      </c>
      <c r="M709" s="119"/>
      <c r="N709" s="121"/>
      <c r="O709" s="121"/>
      <c r="P709" s="121"/>
      <c r="Q709" s="13"/>
      <c r="R709" s="13"/>
    </row>
    <row r="710" spans="1:18" s="14" customFormat="1" x14ac:dyDescent="0.25">
      <c r="A710" s="15"/>
      <c r="B710" s="117"/>
      <c r="C710" s="117"/>
      <c r="D710" s="118"/>
      <c r="E710" s="118"/>
      <c r="F710" s="122"/>
      <c r="G710" s="117"/>
      <c r="H710" s="117"/>
      <c r="I710" s="117"/>
      <c r="J710" s="117"/>
      <c r="K710" s="119"/>
      <c r="L710" s="120" t="str">
        <f>IFERROR(_xlfn.IFNA(VLOOKUP($K710,коммент!$B:$C,2,0),""),"")</f>
        <v/>
      </c>
      <c r="M710" s="119"/>
      <c r="N710" s="121"/>
      <c r="O710" s="121"/>
      <c r="P710" s="121"/>
      <c r="Q710" s="13"/>
      <c r="R710" s="13"/>
    </row>
    <row r="711" spans="1:18" s="14" customFormat="1" x14ac:dyDescent="0.25">
      <c r="A711" s="15"/>
      <c r="B711" s="117"/>
      <c r="C711" s="117"/>
      <c r="D711" s="118"/>
      <c r="E711" s="118"/>
      <c r="F711" s="122"/>
      <c r="G711" s="117"/>
      <c r="H711" s="117"/>
      <c r="I711" s="117"/>
      <c r="J711" s="117"/>
      <c r="K711" s="119"/>
      <c r="L711" s="120" t="str">
        <f>IFERROR(_xlfn.IFNA(VLOOKUP($K711,коммент!$B:$C,2,0),""),"")</f>
        <v/>
      </c>
      <c r="M711" s="119"/>
      <c r="N711" s="121"/>
      <c r="O711" s="121"/>
      <c r="P711" s="121"/>
      <c r="Q711" s="13"/>
      <c r="R711" s="13"/>
    </row>
    <row r="712" spans="1:18" s="14" customFormat="1" x14ac:dyDescent="0.25">
      <c r="A712" s="15"/>
      <c r="B712" s="117"/>
      <c r="C712" s="117"/>
      <c r="D712" s="118"/>
      <c r="E712" s="118"/>
      <c r="F712" s="122"/>
      <c r="G712" s="117"/>
      <c r="H712" s="117"/>
      <c r="I712" s="117"/>
      <c r="J712" s="117"/>
      <c r="K712" s="119"/>
      <c r="L712" s="120" t="str">
        <f>IFERROR(_xlfn.IFNA(VLOOKUP($K712,коммент!$B:$C,2,0),""),"")</f>
        <v/>
      </c>
      <c r="M712" s="119"/>
      <c r="N712" s="121"/>
      <c r="O712" s="121"/>
      <c r="P712" s="121"/>
      <c r="Q712" s="13"/>
      <c r="R712" s="13"/>
    </row>
    <row r="713" spans="1:18" s="14" customFormat="1" x14ac:dyDescent="0.25">
      <c r="A713" s="15"/>
      <c r="B713" s="117"/>
      <c r="C713" s="117"/>
      <c r="D713" s="118"/>
      <c r="E713" s="118"/>
      <c r="F713" s="122"/>
      <c r="G713" s="117"/>
      <c r="H713" s="117"/>
      <c r="I713" s="117"/>
      <c r="J713" s="117"/>
      <c r="K713" s="119"/>
      <c r="L713" s="120" t="str">
        <f>IFERROR(_xlfn.IFNA(VLOOKUP($K713,коммент!$B:$C,2,0),""),"")</f>
        <v/>
      </c>
      <c r="M713" s="119"/>
      <c r="N713" s="121"/>
      <c r="O713" s="121"/>
      <c r="P713" s="121"/>
      <c r="Q713" s="13"/>
      <c r="R713" s="13"/>
    </row>
    <row r="714" spans="1:18" s="14" customFormat="1" x14ac:dyDescent="0.25">
      <c r="A714" s="15"/>
      <c r="B714" s="117"/>
      <c r="C714" s="117"/>
      <c r="D714" s="118"/>
      <c r="E714" s="118"/>
      <c r="F714" s="122"/>
      <c r="G714" s="117"/>
      <c r="H714" s="117"/>
      <c r="I714" s="117"/>
      <c r="J714" s="117"/>
      <c r="K714" s="119"/>
      <c r="L714" s="120" t="str">
        <f>IFERROR(_xlfn.IFNA(VLOOKUP($K714,коммент!$B:$C,2,0),""),"")</f>
        <v/>
      </c>
      <c r="M714" s="119"/>
      <c r="N714" s="121"/>
      <c r="O714" s="121"/>
      <c r="P714" s="121"/>
      <c r="Q714" s="13"/>
      <c r="R714" s="13"/>
    </row>
    <row r="715" spans="1:18" s="14" customFormat="1" x14ac:dyDescent="0.25">
      <c r="A715" s="15"/>
      <c r="B715" s="117"/>
      <c r="C715" s="117"/>
      <c r="D715" s="118"/>
      <c r="E715" s="118"/>
      <c r="F715" s="122"/>
      <c r="G715" s="117"/>
      <c r="H715" s="117"/>
      <c r="I715" s="117"/>
      <c r="J715" s="117"/>
      <c r="K715" s="119"/>
      <c r="L715" s="120" t="str">
        <f>IFERROR(_xlfn.IFNA(VLOOKUP($K715,коммент!$B:$C,2,0),""),"")</f>
        <v/>
      </c>
      <c r="M715" s="119"/>
      <c r="N715" s="121"/>
      <c r="O715" s="121"/>
      <c r="P715" s="121"/>
      <c r="Q715" s="13"/>
      <c r="R715" s="13"/>
    </row>
    <row r="716" spans="1:18" s="14" customFormat="1" x14ac:dyDescent="0.25">
      <c r="A716" s="15"/>
      <c r="B716" s="117"/>
      <c r="C716" s="117"/>
      <c r="D716" s="118"/>
      <c r="E716" s="118"/>
      <c r="F716" s="122"/>
      <c r="G716" s="117"/>
      <c r="H716" s="117"/>
      <c r="I716" s="117"/>
      <c r="J716" s="117"/>
      <c r="K716" s="119"/>
      <c r="L716" s="120" t="str">
        <f>IFERROR(_xlfn.IFNA(VLOOKUP($K716,коммент!$B:$C,2,0),""),"")</f>
        <v/>
      </c>
      <c r="M716" s="119"/>
      <c r="N716" s="121"/>
      <c r="O716" s="121"/>
      <c r="P716" s="121"/>
      <c r="Q716" s="13"/>
      <c r="R716" s="13"/>
    </row>
    <row r="717" spans="1:18" s="14" customFormat="1" x14ac:dyDescent="0.25">
      <c r="A717" s="15"/>
      <c r="B717" s="117"/>
      <c r="C717" s="117"/>
      <c r="D717" s="118"/>
      <c r="E717" s="118"/>
      <c r="F717" s="122"/>
      <c r="G717" s="117"/>
      <c r="H717" s="117"/>
      <c r="I717" s="117"/>
      <c r="J717" s="117"/>
      <c r="K717" s="119"/>
      <c r="L717" s="120" t="str">
        <f>IFERROR(_xlfn.IFNA(VLOOKUP($K717,коммент!$B:$C,2,0),""),"")</f>
        <v/>
      </c>
      <c r="M717" s="119"/>
      <c r="N717" s="121"/>
      <c r="O717" s="121"/>
      <c r="P717" s="121"/>
      <c r="Q717" s="13"/>
      <c r="R717" s="13"/>
    </row>
    <row r="718" spans="1:18" s="14" customFormat="1" x14ac:dyDescent="0.25">
      <c r="A718" s="15"/>
      <c r="B718" s="117"/>
      <c r="C718" s="117"/>
      <c r="D718" s="118"/>
      <c r="E718" s="118"/>
      <c r="F718" s="122"/>
      <c r="G718" s="117"/>
      <c r="H718" s="117"/>
      <c r="I718" s="117"/>
      <c r="J718" s="117"/>
      <c r="K718" s="119"/>
      <c r="L718" s="120" t="str">
        <f>IFERROR(_xlfn.IFNA(VLOOKUP($K718,коммент!$B:$C,2,0),""),"")</f>
        <v/>
      </c>
      <c r="M718" s="119"/>
      <c r="N718" s="121"/>
      <c r="O718" s="121"/>
      <c r="P718" s="121"/>
      <c r="Q718" s="13"/>
      <c r="R718" s="13"/>
    </row>
    <row r="719" spans="1:18" s="14" customFormat="1" x14ac:dyDescent="0.25">
      <c r="A719" s="15"/>
      <c r="B719" s="117"/>
      <c r="C719" s="117"/>
      <c r="D719" s="118"/>
      <c r="E719" s="118"/>
      <c r="F719" s="122"/>
      <c r="G719" s="117"/>
      <c r="H719" s="117"/>
      <c r="I719" s="117"/>
      <c r="J719" s="117"/>
      <c r="K719" s="119"/>
      <c r="L719" s="120" t="str">
        <f>IFERROR(_xlfn.IFNA(VLOOKUP($K719,коммент!$B:$C,2,0),""),"")</f>
        <v/>
      </c>
      <c r="M719" s="119"/>
      <c r="N719" s="121"/>
      <c r="O719" s="121"/>
      <c r="P719" s="121"/>
      <c r="Q719" s="13"/>
      <c r="R719" s="13"/>
    </row>
    <row r="720" spans="1:18" s="14" customFormat="1" x14ac:dyDescent="0.25">
      <c r="A720" s="15"/>
      <c r="B720" s="117"/>
      <c r="C720" s="117"/>
      <c r="D720" s="118"/>
      <c r="E720" s="118"/>
      <c r="F720" s="122"/>
      <c r="G720" s="117"/>
      <c r="H720" s="117"/>
      <c r="I720" s="117"/>
      <c r="J720" s="117"/>
      <c r="K720" s="119"/>
      <c r="L720" s="120" t="str">
        <f>IFERROR(_xlfn.IFNA(VLOOKUP($K720,коммент!$B:$C,2,0),""),"")</f>
        <v/>
      </c>
      <c r="M720" s="119"/>
      <c r="N720" s="121"/>
      <c r="O720" s="121"/>
      <c r="P720" s="121"/>
      <c r="Q720" s="13"/>
      <c r="R720" s="13"/>
    </row>
    <row r="721" spans="1:18" s="14" customFormat="1" x14ac:dyDescent="0.25">
      <c r="A721" s="15"/>
      <c r="B721" s="117"/>
      <c r="C721" s="117"/>
      <c r="D721" s="118"/>
      <c r="E721" s="118"/>
      <c r="F721" s="122"/>
      <c r="G721" s="117"/>
      <c r="H721" s="117"/>
      <c r="I721" s="117"/>
      <c r="J721" s="117"/>
      <c r="K721" s="119"/>
      <c r="L721" s="120" t="str">
        <f>IFERROR(_xlfn.IFNA(VLOOKUP($K721,коммент!$B:$C,2,0),""),"")</f>
        <v/>
      </c>
      <c r="M721" s="119"/>
      <c r="N721" s="121"/>
      <c r="O721" s="121"/>
      <c r="P721" s="121"/>
      <c r="Q721" s="13"/>
      <c r="R721" s="13"/>
    </row>
    <row r="722" spans="1:18" s="14" customFormat="1" x14ac:dyDescent="0.25">
      <c r="A722" s="15"/>
      <c r="B722" s="117"/>
      <c r="C722" s="117"/>
      <c r="D722" s="118"/>
      <c r="E722" s="118"/>
      <c r="F722" s="122"/>
      <c r="G722" s="117"/>
      <c r="H722" s="117"/>
      <c r="I722" s="117"/>
      <c r="J722" s="117"/>
      <c r="K722" s="119"/>
      <c r="L722" s="120" t="str">
        <f>IFERROR(_xlfn.IFNA(VLOOKUP($K722,коммент!$B:$C,2,0),""),"")</f>
        <v/>
      </c>
      <c r="M722" s="119"/>
      <c r="N722" s="121"/>
      <c r="O722" s="121"/>
      <c r="P722" s="121"/>
      <c r="Q722" s="13"/>
      <c r="R722" s="13"/>
    </row>
    <row r="723" spans="1:18" s="14" customFormat="1" x14ac:dyDescent="0.25">
      <c r="A723" s="15"/>
      <c r="B723" s="117"/>
      <c r="C723" s="117"/>
      <c r="D723" s="118"/>
      <c r="E723" s="118"/>
      <c r="F723" s="122"/>
      <c r="G723" s="117"/>
      <c r="H723" s="117"/>
      <c r="I723" s="117"/>
      <c r="J723" s="117"/>
      <c r="K723" s="119"/>
      <c r="L723" s="120" t="str">
        <f>IFERROR(_xlfn.IFNA(VLOOKUP($K723,коммент!$B:$C,2,0),""),"")</f>
        <v/>
      </c>
      <c r="M723" s="119"/>
      <c r="N723" s="121"/>
      <c r="O723" s="121"/>
      <c r="P723" s="121"/>
      <c r="Q723" s="13"/>
      <c r="R723" s="13"/>
    </row>
    <row r="724" spans="1:18" s="14" customFormat="1" x14ac:dyDescent="0.25">
      <c r="A724" s="15"/>
      <c r="B724" s="117"/>
      <c r="C724" s="117"/>
      <c r="D724" s="118"/>
      <c r="E724" s="118"/>
      <c r="F724" s="122"/>
      <c r="G724" s="117"/>
      <c r="H724" s="117"/>
      <c r="I724" s="117"/>
      <c r="J724" s="117"/>
      <c r="K724" s="119"/>
      <c r="L724" s="120" t="str">
        <f>IFERROR(_xlfn.IFNA(VLOOKUP($K724,коммент!$B:$C,2,0),""),"")</f>
        <v/>
      </c>
      <c r="M724" s="119"/>
      <c r="N724" s="121"/>
      <c r="O724" s="121"/>
      <c r="P724" s="121"/>
      <c r="Q724" s="13"/>
      <c r="R724" s="13"/>
    </row>
    <row r="725" spans="1:18" s="14" customFormat="1" x14ac:dyDescent="0.25">
      <c r="A725" s="15"/>
      <c r="B725" s="117"/>
      <c r="C725" s="117"/>
      <c r="D725" s="118"/>
      <c r="E725" s="118"/>
      <c r="F725" s="122"/>
      <c r="G725" s="117"/>
      <c r="H725" s="117"/>
      <c r="I725" s="117"/>
      <c r="J725" s="117"/>
      <c r="K725" s="119"/>
      <c r="L725" s="120" t="str">
        <f>IFERROR(_xlfn.IFNA(VLOOKUP($K725,коммент!$B:$C,2,0),""),"")</f>
        <v/>
      </c>
      <c r="M725" s="119"/>
      <c r="N725" s="121"/>
      <c r="O725" s="121"/>
      <c r="P725" s="121"/>
      <c r="Q725" s="13"/>
      <c r="R725" s="13"/>
    </row>
    <row r="726" spans="1:18" s="14" customFormat="1" x14ac:dyDescent="0.25">
      <c r="A726" s="15"/>
      <c r="B726" s="117"/>
      <c r="C726" s="117"/>
      <c r="D726" s="118"/>
      <c r="E726" s="118"/>
      <c r="F726" s="122"/>
      <c r="G726" s="117"/>
      <c r="H726" s="117"/>
      <c r="I726" s="117"/>
      <c r="J726" s="117"/>
      <c r="K726" s="119"/>
      <c r="L726" s="120" t="str">
        <f>IFERROR(_xlfn.IFNA(VLOOKUP($K726,коммент!$B:$C,2,0),""),"")</f>
        <v/>
      </c>
      <c r="M726" s="119"/>
      <c r="N726" s="121"/>
      <c r="O726" s="121"/>
      <c r="P726" s="121"/>
      <c r="Q726" s="13"/>
      <c r="R726" s="13"/>
    </row>
    <row r="727" spans="1:18" s="14" customFormat="1" x14ac:dyDescent="0.25">
      <c r="A727" s="15"/>
      <c r="B727" s="117"/>
      <c r="C727" s="117"/>
      <c r="D727" s="118"/>
      <c r="E727" s="118"/>
      <c r="F727" s="122"/>
      <c r="G727" s="117"/>
      <c r="H727" s="117"/>
      <c r="I727" s="117"/>
      <c r="J727" s="117"/>
      <c r="K727" s="119"/>
      <c r="L727" s="120" t="str">
        <f>IFERROR(_xlfn.IFNA(VLOOKUP($K727,коммент!$B:$C,2,0),""),"")</f>
        <v/>
      </c>
      <c r="M727" s="119"/>
      <c r="N727" s="121"/>
      <c r="O727" s="121"/>
      <c r="P727" s="121"/>
      <c r="Q727" s="13"/>
      <c r="R727" s="13"/>
    </row>
    <row r="728" spans="1:18" s="14" customFormat="1" x14ac:dyDescent="0.25">
      <c r="A728" s="15"/>
      <c r="B728" s="117"/>
      <c r="C728" s="117"/>
      <c r="D728" s="118"/>
      <c r="E728" s="118"/>
      <c r="F728" s="122"/>
      <c r="G728" s="117"/>
      <c r="H728" s="117"/>
      <c r="I728" s="117"/>
      <c r="J728" s="117"/>
      <c r="K728" s="119"/>
      <c r="L728" s="120" t="str">
        <f>IFERROR(_xlfn.IFNA(VLOOKUP($K728,коммент!$B:$C,2,0),""),"")</f>
        <v/>
      </c>
      <c r="M728" s="119"/>
      <c r="N728" s="121"/>
      <c r="O728" s="121"/>
      <c r="P728" s="121"/>
      <c r="Q728" s="13"/>
      <c r="R728" s="13"/>
    </row>
    <row r="729" spans="1:18" s="14" customFormat="1" x14ac:dyDescent="0.25">
      <c r="A729" s="15"/>
      <c r="B729" s="117"/>
      <c r="C729" s="117"/>
      <c r="D729" s="118"/>
      <c r="E729" s="118"/>
      <c r="F729" s="122"/>
      <c r="G729" s="117"/>
      <c r="H729" s="117"/>
      <c r="I729" s="117"/>
      <c r="J729" s="117"/>
      <c r="K729" s="119"/>
      <c r="L729" s="120" t="str">
        <f>IFERROR(_xlfn.IFNA(VLOOKUP($K729,коммент!$B:$C,2,0),""),"")</f>
        <v/>
      </c>
      <c r="M729" s="119"/>
      <c r="N729" s="121"/>
      <c r="O729" s="121"/>
      <c r="P729" s="121"/>
      <c r="Q729" s="13"/>
      <c r="R729" s="13"/>
    </row>
    <row r="730" spans="1:18" s="14" customFormat="1" x14ac:dyDescent="0.25">
      <c r="A730" s="15"/>
      <c r="B730" s="117"/>
      <c r="C730" s="117"/>
      <c r="D730" s="118"/>
      <c r="E730" s="118"/>
      <c r="F730" s="122"/>
      <c r="G730" s="117"/>
      <c r="H730" s="117"/>
      <c r="I730" s="117"/>
      <c r="J730" s="117"/>
      <c r="K730" s="119"/>
      <c r="L730" s="120" t="str">
        <f>IFERROR(_xlfn.IFNA(VLOOKUP($K730,коммент!$B:$C,2,0),""),"")</f>
        <v/>
      </c>
      <c r="M730" s="119"/>
      <c r="N730" s="121"/>
      <c r="O730" s="121"/>
      <c r="P730" s="121"/>
      <c r="Q730" s="13"/>
      <c r="R730" s="13"/>
    </row>
    <row r="731" spans="1:18" s="14" customFormat="1" x14ac:dyDescent="0.25">
      <c r="A731" s="15"/>
      <c r="B731" s="117"/>
      <c r="C731" s="117"/>
      <c r="D731" s="118"/>
      <c r="E731" s="118"/>
      <c r="F731" s="122"/>
      <c r="G731" s="117"/>
      <c r="H731" s="117"/>
      <c r="I731" s="117"/>
      <c r="J731" s="117"/>
      <c r="K731" s="119"/>
      <c r="L731" s="120" t="str">
        <f>IFERROR(_xlfn.IFNA(VLOOKUP($K731,коммент!$B:$C,2,0),""),"")</f>
        <v/>
      </c>
      <c r="M731" s="119"/>
      <c r="N731" s="121"/>
      <c r="O731" s="121"/>
      <c r="P731" s="121"/>
      <c r="Q731" s="13"/>
      <c r="R731" s="13"/>
    </row>
    <row r="732" spans="1:18" s="14" customFormat="1" x14ac:dyDescent="0.25">
      <c r="A732" s="15"/>
      <c r="B732" s="117"/>
      <c r="C732" s="117"/>
      <c r="D732" s="118"/>
      <c r="E732" s="118"/>
      <c r="F732" s="122"/>
      <c r="G732" s="117"/>
      <c r="H732" s="117"/>
      <c r="I732" s="117"/>
      <c r="J732" s="117"/>
      <c r="K732" s="119"/>
      <c r="L732" s="120" t="str">
        <f>IFERROR(_xlfn.IFNA(VLOOKUP($K732,коммент!$B:$C,2,0),""),"")</f>
        <v/>
      </c>
      <c r="M732" s="119"/>
      <c r="N732" s="121"/>
      <c r="O732" s="121"/>
      <c r="P732" s="121"/>
      <c r="Q732" s="13"/>
      <c r="R732" s="13"/>
    </row>
    <row r="733" spans="1:18" s="14" customFormat="1" x14ac:dyDescent="0.25">
      <c r="A733" s="15"/>
      <c r="B733" s="117"/>
      <c r="C733" s="117"/>
      <c r="D733" s="118"/>
      <c r="E733" s="118"/>
      <c r="F733" s="122"/>
      <c r="G733" s="117"/>
      <c r="H733" s="117"/>
      <c r="I733" s="117"/>
      <c r="J733" s="117"/>
      <c r="K733" s="119"/>
      <c r="L733" s="120" t="str">
        <f>IFERROR(_xlfn.IFNA(VLOOKUP($K733,коммент!$B:$C,2,0),""),"")</f>
        <v/>
      </c>
      <c r="M733" s="119"/>
      <c r="N733" s="121"/>
      <c r="O733" s="121"/>
      <c r="P733" s="121"/>
      <c r="Q733" s="13"/>
      <c r="R733" s="13"/>
    </row>
    <row r="734" spans="1:18" s="14" customFormat="1" x14ac:dyDescent="0.25">
      <c r="A734" s="15"/>
      <c r="B734" s="117"/>
      <c r="C734" s="117"/>
      <c r="D734" s="118"/>
      <c r="E734" s="118"/>
      <c r="F734" s="122"/>
      <c r="G734" s="117"/>
      <c r="H734" s="117"/>
      <c r="I734" s="117"/>
      <c r="J734" s="117"/>
      <c r="K734" s="119"/>
      <c r="L734" s="120" t="str">
        <f>IFERROR(_xlfn.IFNA(VLOOKUP($K734,коммент!$B:$C,2,0),""),"")</f>
        <v/>
      </c>
      <c r="M734" s="119"/>
      <c r="N734" s="121"/>
      <c r="O734" s="121"/>
      <c r="P734" s="121"/>
      <c r="Q734" s="13"/>
      <c r="R734" s="13"/>
    </row>
    <row r="735" spans="1:18" s="14" customFormat="1" x14ac:dyDescent="0.25">
      <c r="A735" s="15"/>
      <c r="B735" s="117"/>
      <c r="C735" s="117"/>
      <c r="D735" s="118"/>
      <c r="E735" s="118"/>
      <c r="F735" s="122"/>
      <c r="G735" s="117"/>
      <c r="H735" s="117"/>
      <c r="I735" s="117"/>
      <c r="J735" s="117"/>
      <c r="K735" s="119"/>
      <c r="L735" s="120" t="str">
        <f>IFERROR(_xlfn.IFNA(VLOOKUP($K735,коммент!$B:$C,2,0),""),"")</f>
        <v/>
      </c>
      <c r="M735" s="119"/>
      <c r="N735" s="121"/>
      <c r="O735" s="121"/>
      <c r="P735" s="121"/>
      <c r="Q735" s="13"/>
      <c r="R735" s="13"/>
    </row>
    <row r="736" spans="1:18" s="14" customFormat="1" x14ac:dyDescent="0.25">
      <c r="A736" s="15"/>
      <c r="B736" s="117"/>
      <c r="C736" s="117"/>
      <c r="D736" s="118"/>
      <c r="E736" s="118"/>
      <c r="F736" s="122"/>
      <c r="G736" s="117"/>
      <c r="H736" s="117"/>
      <c r="I736" s="117"/>
      <c r="J736" s="117"/>
      <c r="K736" s="119"/>
      <c r="L736" s="120" t="str">
        <f>IFERROR(_xlfn.IFNA(VLOOKUP($K736,коммент!$B:$C,2,0),""),"")</f>
        <v/>
      </c>
      <c r="M736" s="119"/>
      <c r="N736" s="121"/>
      <c r="O736" s="121"/>
      <c r="P736" s="121"/>
      <c r="Q736" s="13"/>
      <c r="R736" s="13"/>
    </row>
    <row r="737" spans="1:18" s="14" customFormat="1" x14ac:dyDescent="0.25">
      <c r="A737" s="15"/>
      <c r="B737" s="117"/>
      <c r="C737" s="117"/>
      <c r="D737" s="118"/>
      <c r="E737" s="118"/>
      <c r="F737" s="122"/>
      <c r="G737" s="117"/>
      <c r="H737" s="117"/>
      <c r="I737" s="117"/>
      <c r="J737" s="117"/>
      <c r="K737" s="119"/>
      <c r="L737" s="120" t="str">
        <f>IFERROR(_xlfn.IFNA(VLOOKUP($K737,коммент!$B:$C,2,0),""),"")</f>
        <v/>
      </c>
      <c r="M737" s="119"/>
      <c r="N737" s="121"/>
      <c r="O737" s="121"/>
      <c r="P737" s="121"/>
      <c r="Q737" s="13"/>
      <c r="R737" s="13"/>
    </row>
    <row r="738" spans="1:18" s="14" customFormat="1" x14ac:dyDescent="0.25">
      <c r="A738" s="15"/>
      <c r="B738" s="117"/>
      <c r="C738" s="117"/>
      <c r="D738" s="118"/>
      <c r="E738" s="118"/>
      <c r="F738" s="122"/>
      <c r="G738" s="117"/>
      <c r="H738" s="117"/>
      <c r="I738" s="117"/>
      <c r="J738" s="117"/>
      <c r="K738" s="119"/>
      <c r="L738" s="120" t="str">
        <f>IFERROR(_xlfn.IFNA(VLOOKUP($K738,коммент!$B:$C,2,0),""),"")</f>
        <v/>
      </c>
      <c r="M738" s="119"/>
      <c r="N738" s="121"/>
      <c r="O738" s="121"/>
      <c r="P738" s="121"/>
      <c r="Q738" s="13"/>
      <c r="R738" s="13"/>
    </row>
    <row r="739" spans="1:18" s="14" customFormat="1" x14ac:dyDescent="0.25">
      <c r="A739" s="15"/>
      <c r="B739" s="117"/>
      <c r="C739" s="117"/>
      <c r="D739" s="118"/>
      <c r="E739" s="118"/>
      <c r="F739" s="122"/>
      <c r="G739" s="117"/>
      <c r="H739" s="117"/>
      <c r="I739" s="117"/>
      <c r="J739" s="117"/>
      <c r="K739" s="119"/>
      <c r="L739" s="120" t="str">
        <f>IFERROR(_xlfn.IFNA(VLOOKUP($K739,коммент!$B:$C,2,0),""),"")</f>
        <v/>
      </c>
      <c r="M739" s="119"/>
      <c r="N739" s="121"/>
      <c r="O739" s="121"/>
      <c r="P739" s="121"/>
      <c r="Q739" s="13"/>
      <c r="R739" s="13"/>
    </row>
    <row r="740" spans="1:18" s="14" customFormat="1" x14ac:dyDescent="0.25">
      <c r="A740" s="15"/>
      <c r="B740" s="117"/>
      <c r="C740" s="117"/>
      <c r="D740" s="118"/>
      <c r="E740" s="118"/>
      <c r="F740" s="122"/>
      <c r="G740" s="117"/>
      <c r="H740" s="117"/>
      <c r="I740" s="117"/>
      <c r="J740" s="117"/>
      <c r="K740" s="119"/>
      <c r="L740" s="120" t="str">
        <f>IFERROR(_xlfn.IFNA(VLOOKUP($K740,коммент!$B:$C,2,0),""),"")</f>
        <v/>
      </c>
      <c r="M740" s="119"/>
      <c r="N740" s="121"/>
      <c r="O740" s="121"/>
      <c r="P740" s="121"/>
      <c r="Q740" s="13"/>
      <c r="R740" s="13"/>
    </row>
    <row r="741" spans="1:18" s="14" customFormat="1" x14ac:dyDescent="0.25">
      <c r="A741" s="15"/>
      <c r="B741" s="117"/>
      <c r="C741" s="117"/>
      <c r="D741" s="118"/>
      <c r="E741" s="118"/>
      <c r="F741" s="122"/>
      <c r="G741" s="117"/>
      <c r="H741" s="117"/>
      <c r="I741" s="117"/>
      <c r="J741" s="117"/>
      <c r="K741" s="119"/>
      <c r="L741" s="120" t="str">
        <f>IFERROR(_xlfn.IFNA(VLOOKUP($K741,коммент!$B:$C,2,0),""),"")</f>
        <v/>
      </c>
      <c r="M741" s="119"/>
      <c r="N741" s="121"/>
      <c r="O741" s="121"/>
      <c r="P741" s="121"/>
      <c r="Q741" s="13"/>
      <c r="R741" s="13"/>
    </row>
    <row r="742" spans="1:18" s="14" customFormat="1" x14ac:dyDescent="0.25">
      <c r="A742" s="15"/>
      <c r="B742" s="117"/>
      <c r="C742" s="117"/>
      <c r="D742" s="118"/>
      <c r="E742" s="118"/>
      <c r="F742" s="122"/>
      <c r="G742" s="117"/>
      <c r="H742" s="117"/>
      <c r="I742" s="117"/>
      <c r="J742" s="117"/>
      <c r="K742" s="119"/>
      <c r="L742" s="120" t="str">
        <f>IFERROR(_xlfn.IFNA(VLOOKUP($K742,коммент!$B:$C,2,0),""),"")</f>
        <v/>
      </c>
      <c r="M742" s="119"/>
      <c r="N742" s="121"/>
      <c r="O742" s="121"/>
      <c r="P742" s="121"/>
      <c r="Q742" s="13"/>
      <c r="R742" s="13"/>
    </row>
    <row r="743" spans="1:18" s="14" customFormat="1" x14ac:dyDescent="0.25">
      <c r="A743" s="15"/>
      <c r="B743" s="117"/>
      <c r="C743" s="117"/>
      <c r="D743" s="118"/>
      <c r="E743" s="118"/>
      <c r="F743" s="122"/>
      <c r="G743" s="117"/>
      <c r="H743" s="117"/>
      <c r="I743" s="117"/>
      <c r="J743" s="117"/>
      <c r="K743" s="119"/>
      <c r="L743" s="120" t="str">
        <f>IFERROR(_xlfn.IFNA(VLOOKUP($K743,коммент!$B:$C,2,0),""),"")</f>
        <v/>
      </c>
      <c r="M743" s="119"/>
      <c r="N743" s="121"/>
      <c r="O743" s="121"/>
      <c r="P743" s="121"/>
      <c r="Q743" s="13"/>
      <c r="R743" s="13"/>
    </row>
    <row r="744" spans="1:18" s="14" customFormat="1" x14ac:dyDescent="0.25">
      <c r="A744" s="15"/>
      <c r="B744" s="117"/>
      <c r="C744" s="117"/>
      <c r="D744" s="118"/>
      <c r="E744" s="118"/>
      <c r="F744" s="122"/>
      <c r="G744" s="117"/>
      <c r="H744" s="117"/>
      <c r="I744" s="117"/>
      <c r="J744" s="117"/>
      <c r="K744" s="119"/>
      <c r="L744" s="120" t="str">
        <f>IFERROR(_xlfn.IFNA(VLOOKUP($K744,коммент!$B:$C,2,0),""),"")</f>
        <v/>
      </c>
      <c r="M744" s="119"/>
      <c r="N744" s="121"/>
      <c r="O744" s="121"/>
      <c r="P744" s="121"/>
      <c r="Q744" s="13"/>
      <c r="R744" s="13"/>
    </row>
    <row r="745" spans="1:18" s="14" customFormat="1" x14ac:dyDescent="0.25">
      <c r="A745" s="15"/>
      <c r="B745" s="117"/>
      <c r="C745" s="117"/>
      <c r="D745" s="118"/>
      <c r="E745" s="118"/>
      <c r="F745" s="122"/>
      <c r="G745" s="117"/>
      <c r="H745" s="117"/>
      <c r="I745" s="117"/>
      <c r="J745" s="117"/>
      <c r="K745" s="119"/>
      <c r="L745" s="120" t="str">
        <f>IFERROR(_xlfn.IFNA(VLOOKUP($K745,коммент!$B:$C,2,0),""),"")</f>
        <v/>
      </c>
      <c r="M745" s="119"/>
      <c r="N745" s="121"/>
      <c r="O745" s="121"/>
      <c r="P745" s="121"/>
      <c r="Q745" s="13"/>
      <c r="R745" s="13"/>
    </row>
    <row r="746" spans="1:18" s="14" customFormat="1" x14ac:dyDescent="0.25">
      <c r="A746" s="15"/>
      <c r="B746" s="117"/>
      <c r="C746" s="117"/>
      <c r="D746" s="118"/>
      <c r="E746" s="118"/>
      <c r="F746" s="122"/>
      <c r="G746" s="117"/>
      <c r="H746" s="117"/>
      <c r="I746" s="117"/>
      <c r="J746" s="117"/>
      <c r="K746" s="119"/>
      <c r="L746" s="120" t="str">
        <f>IFERROR(_xlfn.IFNA(VLOOKUP($K746,коммент!$B:$C,2,0),""),"")</f>
        <v/>
      </c>
      <c r="M746" s="119"/>
      <c r="N746" s="121"/>
      <c r="O746" s="121"/>
      <c r="P746" s="121"/>
      <c r="Q746" s="13"/>
      <c r="R746" s="13"/>
    </row>
    <row r="747" spans="1:18" s="14" customFormat="1" x14ac:dyDescent="0.25">
      <c r="A747" s="15"/>
      <c r="B747" s="117"/>
      <c r="C747" s="117"/>
      <c r="D747" s="118"/>
      <c r="E747" s="118"/>
      <c r="F747" s="122"/>
      <c r="G747" s="117"/>
      <c r="H747" s="117"/>
      <c r="I747" s="117"/>
      <c r="J747" s="117"/>
      <c r="K747" s="119"/>
      <c r="L747" s="120" t="str">
        <f>IFERROR(_xlfn.IFNA(VLOOKUP($K747,коммент!$B:$C,2,0),""),"")</f>
        <v/>
      </c>
      <c r="M747" s="119"/>
      <c r="N747" s="121"/>
      <c r="O747" s="121"/>
      <c r="P747" s="121"/>
      <c r="Q747" s="13"/>
      <c r="R747" s="13"/>
    </row>
    <row r="748" spans="1:18" s="14" customFormat="1" x14ac:dyDescent="0.25">
      <c r="A748" s="15"/>
      <c r="B748" s="117"/>
      <c r="C748" s="117"/>
      <c r="D748" s="118"/>
      <c r="E748" s="118"/>
      <c r="F748" s="122"/>
      <c r="G748" s="117"/>
      <c r="H748" s="117"/>
      <c r="I748" s="117"/>
      <c r="J748" s="117"/>
      <c r="K748" s="119"/>
      <c r="L748" s="120" t="str">
        <f>IFERROR(_xlfn.IFNA(VLOOKUP($K748,коммент!$B:$C,2,0),""),"")</f>
        <v/>
      </c>
      <c r="M748" s="119"/>
      <c r="N748" s="121"/>
      <c r="O748" s="121"/>
      <c r="P748" s="121"/>
      <c r="Q748" s="13"/>
      <c r="R748" s="13"/>
    </row>
    <row r="749" spans="1:18" s="14" customFormat="1" x14ac:dyDescent="0.25">
      <c r="A749" s="15"/>
      <c r="B749" s="117"/>
      <c r="C749" s="117"/>
      <c r="D749" s="118"/>
      <c r="E749" s="118"/>
      <c r="F749" s="122"/>
      <c r="G749" s="117"/>
      <c r="H749" s="117"/>
      <c r="I749" s="117"/>
      <c r="J749" s="117"/>
      <c r="K749" s="119"/>
      <c r="L749" s="120" t="str">
        <f>IFERROR(_xlfn.IFNA(VLOOKUP($K749,коммент!$B:$C,2,0),""),"")</f>
        <v/>
      </c>
      <c r="M749" s="119"/>
      <c r="N749" s="121"/>
      <c r="O749" s="121"/>
      <c r="P749" s="121"/>
      <c r="Q749" s="13"/>
      <c r="R749" s="13"/>
    </row>
    <row r="750" spans="1:18" s="14" customFormat="1" x14ac:dyDescent="0.25">
      <c r="A750" s="15"/>
      <c r="B750" s="117"/>
      <c r="C750" s="117"/>
      <c r="D750" s="118"/>
      <c r="E750" s="118"/>
      <c r="F750" s="122"/>
      <c r="G750" s="117"/>
      <c r="H750" s="117"/>
      <c r="I750" s="117"/>
      <c r="J750" s="117"/>
      <c r="K750" s="119"/>
      <c r="L750" s="120" t="str">
        <f>IFERROR(_xlfn.IFNA(VLOOKUP($K750,коммент!$B:$C,2,0),""),"")</f>
        <v/>
      </c>
      <c r="M750" s="119"/>
      <c r="N750" s="121"/>
      <c r="O750" s="121"/>
      <c r="P750" s="121"/>
      <c r="Q750" s="13"/>
      <c r="R750" s="13"/>
    </row>
    <row r="751" spans="1:18" s="14" customFormat="1" x14ac:dyDescent="0.25">
      <c r="A751" s="15"/>
      <c r="B751" s="117"/>
      <c r="C751" s="117"/>
      <c r="D751" s="118"/>
      <c r="E751" s="118"/>
      <c r="F751" s="122"/>
      <c r="G751" s="117"/>
      <c r="H751" s="117"/>
      <c r="I751" s="117"/>
      <c r="J751" s="117"/>
      <c r="K751" s="119"/>
      <c r="L751" s="120" t="str">
        <f>IFERROR(_xlfn.IFNA(VLOOKUP($K751,коммент!$B:$C,2,0),""),"")</f>
        <v/>
      </c>
      <c r="M751" s="119"/>
      <c r="N751" s="121"/>
      <c r="O751" s="121"/>
      <c r="P751" s="121"/>
      <c r="Q751" s="13"/>
      <c r="R751" s="13"/>
    </row>
    <row r="752" spans="1:18" s="14" customFormat="1" x14ac:dyDescent="0.25">
      <c r="A752" s="15"/>
      <c r="B752" s="117"/>
      <c r="C752" s="117"/>
      <c r="D752" s="118"/>
      <c r="E752" s="118"/>
      <c r="F752" s="122"/>
      <c r="G752" s="117"/>
      <c r="H752" s="117"/>
      <c r="I752" s="117"/>
      <c r="J752" s="117"/>
      <c r="K752" s="119"/>
      <c r="L752" s="120" t="str">
        <f>IFERROR(_xlfn.IFNA(VLOOKUP($K752,коммент!$B:$C,2,0),""),"")</f>
        <v/>
      </c>
      <c r="M752" s="119"/>
      <c r="N752" s="121"/>
      <c r="O752" s="121"/>
      <c r="P752" s="121"/>
      <c r="Q752" s="13"/>
      <c r="R752" s="13"/>
    </row>
    <row r="753" spans="1:18" s="14" customFormat="1" x14ac:dyDescent="0.25">
      <c r="A753" s="15"/>
      <c r="B753" s="117"/>
      <c r="C753" s="117"/>
      <c r="D753" s="118"/>
      <c r="E753" s="118"/>
      <c r="F753" s="122"/>
      <c r="G753" s="117"/>
      <c r="H753" s="117"/>
      <c r="I753" s="117"/>
      <c r="J753" s="117"/>
      <c r="K753" s="119"/>
      <c r="L753" s="120" t="str">
        <f>IFERROR(_xlfn.IFNA(VLOOKUP($K753,коммент!$B:$C,2,0),""),"")</f>
        <v/>
      </c>
      <c r="M753" s="119"/>
      <c r="N753" s="121"/>
      <c r="O753" s="121"/>
      <c r="P753" s="121"/>
      <c r="Q753" s="13"/>
      <c r="R753" s="13"/>
    </row>
    <row r="754" spans="1:18" s="14" customFormat="1" x14ac:dyDescent="0.25">
      <c r="A754" s="15"/>
      <c r="B754" s="117"/>
      <c r="C754" s="117"/>
      <c r="D754" s="118"/>
      <c r="E754" s="118"/>
      <c r="F754" s="122"/>
      <c r="G754" s="117"/>
      <c r="H754" s="117"/>
      <c r="I754" s="117"/>
      <c r="J754" s="117"/>
      <c r="K754" s="119"/>
      <c r="L754" s="120" t="str">
        <f>IFERROR(_xlfn.IFNA(VLOOKUP($K754,коммент!$B:$C,2,0),""),"")</f>
        <v/>
      </c>
      <c r="M754" s="119"/>
      <c r="N754" s="121"/>
      <c r="O754" s="121"/>
      <c r="P754" s="121"/>
      <c r="Q754" s="13"/>
      <c r="R754" s="13"/>
    </row>
    <row r="755" spans="1:18" s="14" customFormat="1" x14ac:dyDescent="0.25">
      <c r="A755" s="15"/>
      <c r="B755" s="117"/>
      <c r="C755" s="117"/>
      <c r="D755" s="118"/>
      <c r="E755" s="118"/>
      <c r="F755" s="122"/>
      <c r="G755" s="117"/>
      <c r="H755" s="117"/>
      <c r="I755" s="117"/>
      <c r="J755" s="117"/>
      <c r="K755" s="119"/>
      <c r="L755" s="120" t="str">
        <f>IFERROR(_xlfn.IFNA(VLOOKUP($K755,коммент!$B:$C,2,0),""),"")</f>
        <v/>
      </c>
      <c r="M755" s="119"/>
      <c r="N755" s="121"/>
      <c r="O755" s="121"/>
      <c r="P755" s="121"/>
      <c r="Q755" s="13"/>
      <c r="R755" s="13"/>
    </row>
    <row r="756" spans="1:18" s="14" customFormat="1" x14ac:dyDescent="0.25">
      <c r="A756" s="15"/>
      <c r="B756" s="117"/>
      <c r="C756" s="117"/>
      <c r="D756" s="118"/>
      <c r="E756" s="118"/>
      <c r="F756" s="122"/>
      <c r="G756" s="117"/>
      <c r="H756" s="117"/>
      <c r="I756" s="117"/>
      <c r="J756" s="117"/>
      <c r="K756" s="119"/>
      <c r="L756" s="120" t="str">
        <f>IFERROR(_xlfn.IFNA(VLOOKUP($K756,коммент!$B:$C,2,0),""),"")</f>
        <v/>
      </c>
      <c r="M756" s="119"/>
      <c r="N756" s="121"/>
      <c r="O756" s="121"/>
      <c r="P756" s="121"/>
      <c r="Q756" s="13"/>
      <c r="R756" s="13"/>
    </row>
    <row r="757" spans="1:18" s="14" customFormat="1" x14ac:dyDescent="0.25">
      <c r="A757" s="15"/>
      <c r="B757" s="117"/>
      <c r="C757" s="117"/>
      <c r="D757" s="118"/>
      <c r="E757" s="118"/>
      <c r="F757" s="122"/>
      <c r="G757" s="117"/>
      <c r="H757" s="117"/>
      <c r="I757" s="117"/>
      <c r="J757" s="117"/>
      <c r="K757" s="119"/>
      <c r="L757" s="120" t="str">
        <f>IFERROR(_xlfn.IFNA(VLOOKUP($K757,коммент!$B:$C,2,0),""),"")</f>
        <v/>
      </c>
      <c r="M757" s="119"/>
      <c r="N757" s="121"/>
      <c r="O757" s="121"/>
      <c r="P757" s="121"/>
      <c r="Q757" s="13"/>
      <c r="R757" s="13"/>
    </row>
    <row r="758" spans="1:18" s="14" customFormat="1" x14ac:dyDescent="0.25">
      <c r="A758" s="15"/>
      <c r="B758" s="117"/>
      <c r="C758" s="117"/>
      <c r="D758" s="118"/>
      <c r="E758" s="118"/>
      <c r="F758" s="122"/>
      <c r="G758" s="117"/>
      <c r="H758" s="117"/>
      <c r="I758" s="117"/>
      <c r="J758" s="117"/>
      <c r="K758" s="119"/>
      <c r="L758" s="120" t="str">
        <f>IFERROR(_xlfn.IFNA(VLOOKUP($K758,коммент!$B:$C,2,0),""),"")</f>
        <v/>
      </c>
      <c r="M758" s="119"/>
      <c r="N758" s="121"/>
      <c r="O758" s="121"/>
      <c r="P758" s="121"/>
      <c r="Q758" s="13"/>
      <c r="R758" s="13"/>
    </row>
    <row r="759" spans="1:18" s="14" customFormat="1" x14ac:dyDescent="0.25">
      <c r="A759" s="15"/>
      <c r="B759" s="117"/>
      <c r="C759" s="117"/>
      <c r="D759" s="118"/>
      <c r="E759" s="118"/>
      <c r="F759" s="122"/>
      <c r="G759" s="117"/>
      <c r="H759" s="117"/>
      <c r="I759" s="117"/>
      <c r="J759" s="117"/>
      <c r="K759" s="119"/>
      <c r="L759" s="120" t="str">
        <f>IFERROR(_xlfn.IFNA(VLOOKUP($K759,коммент!$B:$C,2,0),""),"")</f>
        <v/>
      </c>
      <c r="M759" s="119"/>
      <c r="N759" s="121"/>
      <c r="O759" s="121"/>
      <c r="P759" s="121"/>
      <c r="Q759" s="13"/>
      <c r="R759" s="13"/>
    </row>
    <row r="760" spans="1:18" s="14" customFormat="1" x14ac:dyDescent="0.25">
      <c r="A760" s="15"/>
      <c r="B760" s="117"/>
      <c r="C760" s="117"/>
      <c r="D760" s="118"/>
      <c r="E760" s="118"/>
      <c r="F760" s="122"/>
      <c r="G760" s="117"/>
      <c r="H760" s="117"/>
      <c r="I760" s="117"/>
      <c r="J760" s="117"/>
      <c r="K760" s="119"/>
      <c r="L760" s="120" t="str">
        <f>IFERROR(_xlfn.IFNA(VLOOKUP($K760,коммент!$B:$C,2,0),""),"")</f>
        <v/>
      </c>
      <c r="M760" s="119"/>
      <c r="N760" s="121"/>
      <c r="O760" s="121"/>
      <c r="P760" s="121"/>
      <c r="Q760" s="13"/>
      <c r="R760" s="13"/>
    </row>
    <row r="761" spans="1:18" s="14" customFormat="1" x14ac:dyDescent="0.25">
      <c r="A761" s="15"/>
      <c r="B761" s="117"/>
      <c r="C761" s="117"/>
      <c r="D761" s="118"/>
      <c r="E761" s="118"/>
      <c r="F761" s="122"/>
      <c r="G761" s="117"/>
      <c r="H761" s="117"/>
      <c r="I761" s="117"/>
      <c r="J761" s="117"/>
      <c r="K761" s="119"/>
      <c r="L761" s="120" t="str">
        <f>IFERROR(_xlfn.IFNA(VLOOKUP($K761,коммент!$B:$C,2,0),""),"")</f>
        <v/>
      </c>
      <c r="M761" s="119"/>
      <c r="N761" s="121"/>
      <c r="O761" s="121"/>
      <c r="P761" s="121"/>
      <c r="Q761" s="13"/>
      <c r="R761" s="13"/>
    </row>
    <row r="762" spans="1:18" s="14" customFormat="1" x14ac:dyDescent="0.25">
      <c r="A762" s="15"/>
      <c r="B762" s="117"/>
      <c r="C762" s="117"/>
      <c r="D762" s="118"/>
      <c r="E762" s="118"/>
      <c r="F762" s="122"/>
      <c r="G762" s="117"/>
      <c r="H762" s="117"/>
      <c r="I762" s="117"/>
      <c r="J762" s="117"/>
      <c r="K762" s="119"/>
      <c r="L762" s="120" t="str">
        <f>IFERROR(_xlfn.IFNA(VLOOKUP($K762,коммент!$B:$C,2,0),""),"")</f>
        <v/>
      </c>
      <c r="M762" s="119"/>
      <c r="N762" s="121"/>
      <c r="O762" s="121"/>
      <c r="P762" s="121"/>
      <c r="Q762" s="13"/>
      <c r="R762" s="13"/>
    </row>
    <row r="763" spans="1:18" s="14" customFormat="1" x14ac:dyDescent="0.25">
      <c r="A763" s="15"/>
      <c r="B763" s="117"/>
      <c r="C763" s="117"/>
      <c r="D763" s="118"/>
      <c r="E763" s="118"/>
      <c r="F763" s="122"/>
      <c r="G763" s="117"/>
      <c r="H763" s="117"/>
      <c r="I763" s="117"/>
      <c r="J763" s="117"/>
      <c r="K763" s="119"/>
      <c r="L763" s="120" t="str">
        <f>IFERROR(_xlfn.IFNA(VLOOKUP($K763,коммент!$B:$C,2,0),""),"")</f>
        <v/>
      </c>
      <c r="M763" s="119"/>
      <c r="N763" s="121"/>
      <c r="O763" s="121"/>
      <c r="P763" s="121"/>
      <c r="Q763" s="13"/>
      <c r="R763" s="13"/>
    </row>
    <row r="764" spans="1:18" s="14" customFormat="1" x14ac:dyDescent="0.25">
      <c r="A764" s="15"/>
      <c r="B764" s="117"/>
      <c r="C764" s="117"/>
      <c r="D764" s="118"/>
      <c r="E764" s="118"/>
      <c r="F764" s="122"/>
      <c r="G764" s="117"/>
      <c r="H764" s="117"/>
      <c r="I764" s="117"/>
      <c r="J764" s="117"/>
      <c r="K764" s="119"/>
      <c r="L764" s="120" t="str">
        <f>IFERROR(_xlfn.IFNA(VLOOKUP($K764,коммент!$B:$C,2,0),""),"")</f>
        <v/>
      </c>
      <c r="M764" s="119"/>
      <c r="N764" s="121"/>
      <c r="O764" s="121"/>
      <c r="P764" s="121"/>
      <c r="Q764" s="13"/>
      <c r="R764" s="13"/>
    </row>
    <row r="765" spans="1:18" s="14" customFormat="1" x14ac:dyDescent="0.25">
      <c r="A765" s="15"/>
      <c r="B765" s="117"/>
      <c r="C765" s="117"/>
      <c r="D765" s="118"/>
      <c r="E765" s="118"/>
      <c r="F765" s="122"/>
      <c r="G765" s="117"/>
      <c r="H765" s="117"/>
      <c r="I765" s="117"/>
      <c r="J765" s="117"/>
      <c r="K765" s="119"/>
      <c r="L765" s="120" t="str">
        <f>IFERROR(_xlfn.IFNA(VLOOKUP($K765,коммент!$B:$C,2,0),""),"")</f>
        <v/>
      </c>
      <c r="M765" s="119"/>
      <c r="N765" s="121"/>
      <c r="O765" s="121"/>
      <c r="P765" s="121"/>
      <c r="Q765" s="13"/>
      <c r="R765" s="13"/>
    </row>
    <row r="766" spans="1:18" s="14" customFormat="1" x14ac:dyDescent="0.25">
      <c r="A766" s="15"/>
      <c r="B766" s="117"/>
      <c r="C766" s="117"/>
      <c r="D766" s="118"/>
      <c r="E766" s="118"/>
      <c r="F766" s="122"/>
      <c r="G766" s="117"/>
      <c r="H766" s="117"/>
      <c r="I766" s="117"/>
      <c r="J766" s="117"/>
      <c r="K766" s="119"/>
      <c r="L766" s="120" t="str">
        <f>IFERROR(_xlfn.IFNA(VLOOKUP($K766,коммент!$B:$C,2,0),""),"")</f>
        <v/>
      </c>
      <c r="M766" s="119"/>
      <c r="N766" s="121"/>
      <c r="O766" s="121"/>
      <c r="P766" s="121"/>
      <c r="Q766" s="13"/>
      <c r="R766" s="13"/>
    </row>
    <row r="767" spans="1:18" s="14" customFormat="1" x14ac:dyDescent="0.25">
      <c r="A767" s="15"/>
      <c r="B767" s="117"/>
      <c r="C767" s="117"/>
      <c r="D767" s="118"/>
      <c r="E767" s="118"/>
      <c r="F767" s="122"/>
      <c r="G767" s="117"/>
      <c r="H767" s="117"/>
      <c r="I767" s="117"/>
      <c r="J767" s="117"/>
      <c r="K767" s="119"/>
      <c r="L767" s="120" t="str">
        <f>IFERROR(_xlfn.IFNA(VLOOKUP($K767,коммент!$B:$C,2,0),""),"")</f>
        <v/>
      </c>
      <c r="M767" s="119"/>
      <c r="N767" s="121"/>
      <c r="O767" s="121"/>
      <c r="P767" s="121"/>
      <c r="Q767" s="13"/>
      <c r="R767" s="13"/>
    </row>
    <row r="768" spans="1:18" s="14" customFormat="1" x14ac:dyDescent="0.25">
      <c r="A768" s="15"/>
      <c r="B768" s="117"/>
      <c r="C768" s="117"/>
      <c r="D768" s="118"/>
      <c r="E768" s="118"/>
      <c r="F768" s="122"/>
      <c r="G768" s="117"/>
      <c r="H768" s="117"/>
      <c r="I768" s="117"/>
      <c r="J768" s="117"/>
      <c r="K768" s="119"/>
      <c r="L768" s="120" t="str">
        <f>IFERROR(_xlfn.IFNA(VLOOKUP($K768,коммент!$B:$C,2,0),""),"")</f>
        <v/>
      </c>
      <c r="M768" s="119"/>
      <c r="N768" s="121"/>
      <c r="O768" s="121"/>
      <c r="P768" s="121"/>
      <c r="Q768" s="13"/>
      <c r="R768" s="13"/>
    </row>
    <row r="769" spans="1:18" s="14" customFormat="1" x14ac:dyDescent="0.25">
      <c r="A769" s="15"/>
      <c r="B769" s="117"/>
      <c r="C769" s="117"/>
      <c r="D769" s="118"/>
      <c r="E769" s="118"/>
      <c r="F769" s="122"/>
      <c r="G769" s="117"/>
      <c r="H769" s="117"/>
      <c r="I769" s="117"/>
      <c r="J769" s="117"/>
      <c r="K769" s="119"/>
      <c r="L769" s="120" t="str">
        <f>IFERROR(_xlfn.IFNA(VLOOKUP($K769,коммент!$B:$C,2,0),""),"")</f>
        <v/>
      </c>
      <c r="M769" s="119"/>
      <c r="N769" s="121"/>
      <c r="O769" s="121"/>
      <c r="P769" s="121"/>
      <c r="Q769" s="13"/>
      <c r="R769" s="13"/>
    </row>
    <row r="770" spans="1:18" s="14" customFormat="1" x14ac:dyDescent="0.25">
      <c r="A770" s="15"/>
      <c r="B770" s="117"/>
      <c r="C770" s="117"/>
      <c r="D770" s="118"/>
      <c r="E770" s="118"/>
      <c r="F770" s="122"/>
      <c r="G770" s="117"/>
      <c r="H770" s="117"/>
      <c r="I770" s="117"/>
      <c r="J770" s="117"/>
      <c r="K770" s="119"/>
      <c r="L770" s="120" t="str">
        <f>IFERROR(_xlfn.IFNA(VLOOKUP($K770,коммент!$B:$C,2,0),""),"")</f>
        <v/>
      </c>
      <c r="M770" s="119"/>
      <c r="N770" s="121"/>
      <c r="O770" s="121"/>
      <c r="P770" s="121"/>
      <c r="Q770" s="13"/>
      <c r="R770" s="13"/>
    </row>
    <row r="771" spans="1:18" s="14" customFormat="1" x14ac:dyDescent="0.25">
      <c r="A771" s="15"/>
      <c r="B771" s="117"/>
      <c r="C771" s="117"/>
      <c r="D771" s="118"/>
      <c r="E771" s="118"/>
      <c r="F771" s="122"/>
      <c r="G771" s="117"/>
      <c r="H771" s="117"/>
      <c r="I771" s="117"/>
      <c r="J771" s="117"/>
      <c r="K771" s="119"/>
      <c r="L771" s="120" t="str">
        <f>IFERROR(_xlfn.IFNA(VLOOKUP($K771,коммент!$B:$C,2,0),""),"")</f>
        <v/>
      </c>
      <c r="M771" s="119"/>
      <c r="N771" s="121"/>
      <c r="O771" s="121"/>
      <c r="P771" s="121"/>
      <c r="Q771" s="13"/>
      <c r="R771" s="13"/>
    </row>
    <row r="772" spans="1:18" s="14" customFormat="1" x14ac:dyDescent="0.25">
      <c r="A772" s="15"/>
      <c r="B772" s="117"/>
      <c r="C772" s="117"/>
      <c r="D772" s="118"/>
      <c r="E772" s="118"/>
      <c r="F772" s="122"/>
      <c r="G772" s="117"/>
      <c r="H772" s="117"/>
      <c r="I772" s="117"/>
      <c r="J772" s="117"/>
      <c r="K772" s="119"/>
      <c r="L772" s="120" t="str">
        <f>IFERROR(_xlfn.IFNA(VLOOKUP($K772,коммент!$B:$C,2,0),""),"")</f>
        <v/>
      </c>
      <c r="M772" s="119"/>
      <c r="N772" s="121"/>
      <c r="O772" s="121"/>
      <c r="P772" s="121"/>
      <c r="Q772" s="13"/>
      <c r="R772" s="13"/>
    </row>
    <row r="773" spans="1:18" s="14" customFormat="1" x14ac:dyDescent="0.25">
      <c r="A773" s="15"/>
      <c r="B773" s="117"/>
      <c r="C773" s="117"/>
      <c r="D773" s="118"/>
      <c r="E773" s="118"/>
      <c r="F773" s="122"/>
      <c r="G773" s="117"/>
      <c r="H773" s="117"/>
      <c r="I773" s="117"/>
      <c r="J773" s="117"/>
      <c r="K773" s="119"/>
      <c r="L773" s="120" t="str">
        <f>IFERROR(_xlfn.IFNA(VLOOKUP($K773,коммент!$B:$C,2,0),""),"")</f>
        <v/>
      </c>
      <c r="M773" s="119"/>
      <c r="N773" s="121"/>
      <c r="O773" s="121"/>
      <c r="P773" s="121"/>
      <c r="Q773" s="13"/>
      <c r="R773" s="13"/>
    </row>
    <row r="774" spans="1:18" s="14" customFormat="1" x14ac:dyDescent="0.25">
      <c r="A774" s="15"/>
      <c r="B774" s="117"/>
      <c r="C774" s="117"/>
      <c r="D774" s="118"/>
      <c r="E774" s="118"/>
      <c r="F774" s="122"/>
      <c r="G774" s="117"/>
      <c r="H774" s="117"/>
      <c r="I774" s="117"/>
      <c r="J774" s="117"/>
      <c r="K774" s="119"/>
      <c r="L774" s="120" t="str">
        <f>IFERROR(_xlfn.IFNA(VLOOKUP($K774,коммент!$B:$C,2,0),""),"")</f>
        <v/>
      </c>
      <c r="M774" s="119"/>
      <c r="N774" s="121"/>
      <c r="O774" s="121"/>
      <c r="P774" s="121"/>
      <c r="Q774" s="13"/>
      <c r="R774" s="13"/>
    </row>
    <row r="775" spans="1:18" s="14" customFormat="1" x14ac:dyDescent="0.25">
      <c r="A775" s="15"/>
      <c r="B775" s="117"/>
      <c r="C775" s="117"/>
      <c r="D775" s="118"/>
      <c r="E775" s="118"/>
      <c r="F775" s="122"/>
      <c r="G775" s="117"/>
      <c r="H775" s="117"/>
      <c r="I775" s="117"/>
      <c r="J775" s="117"/>
      <c r="K775" s="119"/>
      <c r="L775" s="120" t="str">
        <f>IFERROR(_xlfn.IFNA(VLOOKUP($K775,коммент!$B:$C,2,0),""),"")</f>
        <v/>
      </c>
      <c r="M775" s="119"/>
      <c r="N775" s="121"/>
      <c r="O775" s="121"/>
      <c r="P775" s="121"/>
      <c r="Q775" s="13"/>
      <c r="R775" s="13"/>
    </row>
    <row r="776" spans="1:18" s="14" customFormat="1" x14ac:dyDescent="0.25">
      <c r="A776" s="15"/>
      <c r="B776" s="117"/>
      <c r="C776" s="117"/>
      <c r="D776" s="118"/>
      <c r="E776" s="118"/>
      <c r="F776" s="122"/>
      <c r="G776" s="117"/>
      <c r="H776" s="117"/>
      <c r="I776" s="117"/>
      <c r="J776" s="117"/>
      <c r="K776" s="119"/>
      <c r="L776" s="120" t="str">
        <f>IFERROR(_xlfn.IFNA(VLOOKUP($K776,коммент!$B:$C,2,0),""),"")</f>
        <v/>
      </c>
      <c r="M776" s="119"/>
      <c r="N776" s="121"/>
      <c r="O776" s="121"/>
      <c r="P776" s="121"/>
      <c r="Q776" s="13"/>
      <c r="R776" s="13"/>
    </row>
    <row r="777" spans="1:18" s="14" customFormat="1" x14ac:dyDescent="0.25">
      <c r="A777" s="15"/>
      <c r="B777" s="117"/>
      <c r="C777" s="117"/>
      <c r="D777" s="118"/>
      <c r="E777" s="118"/>
      <c r="F777" s="122"/>
      <c r="G777" s="117"/>
      <c r="H777" s="117"/>
      <c r="I777" s="117"/>
      <c r="J777" s="117"/>
      <c r="K777" s="119"/>
      <c r="L777" s="120" t="str">
        <f>IFERROR(_xlfn.IFNA(VLOOKUP($K777,коммент!$B:$C,2,0),""),"")</f>
        <v/>
      </c>
      <c r="M777" s="119"/>
      <c r="N777" s="121"/>
      <c r="O777" s="121"/>
      <c r="P777" s="121"/>
      <c r="Q777" s="13"/>
      <c r="R777" s="13"/>
    </row>
    <row r="778" spans="1:18" s="14" customFormat="1" x14ac:dyDescent="0.25">
      <c r="A778" s="15"/>
      <c r="B778" s="117"/>
      <c r="C778" s="117"/>
      <c r="D778" s="118"/>
      <c r="E778" s="118"/>
      <c r="F778" s="122"/>
      <c r="G778" s="117"/>
      <c r="H778" s="117"/>
      <c r="I778" s="117"/>
      <c r="J778" s="117"/>
      <c r="K778" s="119"/>
      <c r="L778" s="120" t="str">
        <f>IFERROR(_xlfn.IFNA(VLOOKUP($K778,коммент!$B:$C,2,0),""),"")</f>
        <v/>
      </c>
      <c r="M778" s="119"/>
      <c r="N778" s="121"/>
      <c r="O778" s="121"/>
      <c r="P778" s="121"/>
      <c r="Q778" s="13"/>
      <c r="R778" s="13"/>
    </row>
    <row r="779" spans="1:18" s="14" customFormat="1" x14ac:dyDescent="0.25">
      <c r="A779" s="15"/>
      <c r="B779" s="117"/>
      <c r="C779" s="117"/>
      <c r="D779" s="118"/>
      <c r="E779" s="118"/>
      <c r="F779" s="122"/>
      <c r="G779" s="117"/>
      <c r="H779" s="117"/>
      <c r="I779" s="117"/>
      <c r="J779" s="117"/>
      <c r="K779" s="119"/>
      <c r="L779" s="120" t="str">
        <f>IFERROR(_xlfn.IFNA(VLOOKUP($K779,коммент!$B:$C,2,0),""),"")</f>
        <v/>
      </c>
      <c r="M779" s="119"/>
      <c r="N779" s="121"/>
      <c r="O779" s="121"/>
      <c r="P779" s="121"/>
      <c r="Q779" s="13"/>
      <c r="R779" s="13"/>
    </row>
    <row r="780" spans="1:18" s="14" customFormat="1" x14ac:dyDescent="0.25">
      <c r="A780" s="15"/>
      <c r="B780" s="117"/>
      <c r="C780" s="117"/>
      <c r="D780" s="118"/>
      <c r="E780" s="118"/>
      <c r="F780" s="122"/>
      <c r="G780" s="117"/>
      <c r="H780" s="117"/>
      <c r="I780" s="117"/>
      <c r="J780" s="117"/>
      <c r="K780" s="119"/>
      <c r="L780" s="120" t="str">
        <f>IFERROR(_xlfn.IFNA(VLOOKUP($K780,коммент!$B:$C,2,0),""),"")</f>
        <v/>
      </c>
      <c r="M780" s="119"/>
      <c r="N780" s="121"/>
      <c r="O780" s="121"/>
      <c r="P780" s="121"/>
      <c r="Q780" s="13"/>
      <c r="R780" s="13"/>
    </row>
    <row r="781" spans="1:18" s="14" customFormat="1" x14ac:dyDescent="0.25">
      <c r="A781" s="15"/>
      <c r="B781" s="117"/>
      <c r="C781" s="117"/>
      <c r="D781" s="118"/>
      <c r="E781" s="118"/>
      <c r="F781" s="122"/>
      <c r="G781" s="117"/>
      <c r="H781" s="117"/>
      <c r="I781" s="117"/>
      <c r="J781" s="117"/>
      <c r="K781" s="119"/>
      <c r="L781" s="120" t="str">
        <f>IFERROR(_xlfn.IFNA(VLOOKUP($K781,коммент!$B:$C,2,0),""),"")</f>
        <v/>
      </c>
      <c r="M781" s="119"/>
      <c r="N781" s="121"/>
      <c r="O781" s="121"/>
      <c r="P781" s="121"/>
      <c r="Q781" s="13"/>
      <c r="R781" s="13"/>
    </row>
    <row r="782" spans="1:18" s="14" customFormat="1" x14ac:dyDescent="0.25">
      <c r="A782" s="15"/>
      <c r="B782" s="117"/>
      <c r="C782" s="117"/>
      <c r="D782" s="118"/>
      <c r="E782" s="118"/>
      <c r="F782" s="122"/>
      <c r="G782" s="117"/>
      <c r="H782" s="117"/>
      <c r="I782" s="117"/>
      <c r="J782" s="117"/>
      <c r="K782" s="119"/>
      <c r="L782" s="120" t="str">
        <f>IFERROR(_xlfn.IFNA(VLOOKUP($K782,коммент!$B:$C,2,0),""),"")</f>
        <v/>
      </c>
      <c r="M782" s="119"/>
      <c r="N782" s="121"/>
      <c r="O782" s="121"/>
      <c r="P782" s="121"/>
      <c r="Q782" s="13"/>
      <c r="R782" s="13"/>
    </row>
    <row r="783" spans="1:18" s="14" customFormat="1" x14ac:dyDescent="0.25">
      <c r="A783" s="15"/>
      <c r="B783" s="117"/>
      <c r="C783" s="117"/>
      <c r="D783" s="118"/>
      <c r="E783" s="118"/>
      <c r="F783" s="122"/>
      <c r="G783" s="117"/>
      <c r="H783" s="117"/>
      <c r="I783" s="117"/>
      <c r="J783" s="117"/>
      <c r="K783" s="119"/>
      <c r="L783" s="120" t="str">
        <f>IFERROR(_xlfn.IFNA(VLOOKUP($K783,коммент!$B:$C,2,0),""),"")</f>
        <v/>
      </c>
      <c r="M783" s="119"/>
      <c r="N783" s="121"/>
      <c r="O783" s="121"/>
      <c r="P783" s="121"/>
      <c r="Q783" s="13"/>
      <c r="R783" s="13"/>
    </row>
    <row r="784" spans="1:18" s="14" customFormat="1" x14ac:dyDescent="0.25">
      <c r="A784" s="15"/>
      <c r="B784" s="117"/>
      <c r="C784" s="117"/>
      <c r="D784" s="118"/>
      <c r="E784" s="118"/>
      <c r="F784" s="122"/>
      <c r="G784" s="117"/>
      <c r="H784" s="117"/>
      <c r="I784" s="117"/>
      <c r="J784" s="117"/>
      <c r="K784" s="119"/>
      <c r="L784" s="120" t="str">
        <f>IFERROR(_xlfn.IFNA(VLOOKUP($K784,коммент!$B:$C,2,0),""),"")</f>
        <v/>
      </c>
      <c r="M784" s="119"/>
      <c r="N784" s="121"/>
      <c r="O784" s="121"/>
      <c r="P784" s="121"/>
      <c r="Q784" s="13"/>
      <c r="R784" s="13"/>
    </row>
    <row r="785" spans="1:18" s="14" customFormat="1" x14ac:dyDescent="0.25">
      <c r="A785" s="15"/>
      <c r="B785" s="117"/>
      <c r="C785" s="117"/>
      <c r="D785" s="118"/>
      <c r="E785" s="118"/>
      <c r="F785" s="122"/>
      <c r="G785" s="117"/>
      <c r="H785" s="117"/>
      <c r="I785" s="117"/>
      <c r="J785" s="117"/>
      <c r="K785" s="119"/>
      <c r="L785" s="120" t="str">
        <f>IFERROR(_xlfn.IFNA(VLOOKUP($K785,коммент!$B:$C,2,0),""),"")</f>
        <v/>
      </c>
      <c r="M785" s="119"/>
      <c r="N785" s="121"/>
      <c r="O785" s="121"/>
      <c r="P785" s="121"/>
      <c r="Q785" s="13"/>
      <c r="R785" s="13"/>
    </row>
    <row r="786" spans="1:18" s="14" customFormat="1" x14ac:dyDescent="0.25">
      <c r="A786" s="15"/>
      <c r="B786" s="117"/>
      <c r="C786" s="117"/>
      <c r="D786" s="118"/>
      <c r="E786" s="118"/>
      <c r="F786" s="122"/>
      <c r="G786" s="117"/>
      <c r="H786" s="117"/>
      <c r="I786" s="117"/>
      <c r="J786" s="117"/>
      <c r="K786" s="119"/>
      <c r="L786" s="120" t="str">
        <f>IFERROR(_xlfn.IFNA(VLOOKUP($K786,коммент!$B:$C,2,0),""),"")</f>
        <v/>
      </c>
      <c r="M786" s="119"/>
      <c r="N786" s="121"/>
      <c r="O786" s="121"/>
      <c r="P786" s="121"/>
      <c r="Q786" s="13"/>
      <c r="R786" s="13"/>
    </row>
    <row r="787" spans="1:18" s="14" customFormat="1" x14ac:dyDescent="0.25">
      <c r="A787" s="15"/>
      <c r="B787" s="117"/>
      <c r="C787" s="117"/>
      <c r="D787" s="118"/>
      <c r="E787" s="118"/>
      <c r="F787" s="122"/>
      <c r="G787" s="117"/>
      <c r="H787" s="117"/>
      <c r="I787" s="117"/>
      <c r="J787" s="117"/>
      <c r="K787" s="119"/>
      <c r="L787" s="120" t="str">
        <f>IFERROR(_xlfn.IFNA(VLOOKUP($K787,коммент!$B:$C,2,0),""),"")</f>
        <v/>
      </c>
      <c r="M787" s="119"/>
      <c r="N787" s="121"/>
      <c r="O787" s="121"/>
      <c r="P787" s="121"/>
      <c r="Q787" s="13"/>
      <c r="R787" s="13"/>
    </row>
    <row r="788" spans="1:18" s="14" customFormat="1" x14ac:dyDescent="0.25">
      <c r="A788" s="15"/>
      <c r="B788" s="117"/>
      <c r="C788" s="117"/>
      <c r="D788" s="118"/>
      <c r="E788" s="118"/>
      <c r="F788" s="122"/>
      <c r="G788" s="117"/>
      <c r="H788" s="117"/>
      <c r="I788" s="117"/>
      <c r="J788" s="117"/>
      <c r="K788" s="119"/>
      <c r="L788" s="120" t="str">
        <f>IFERROR(_xlfn.IFNA(VLOOKUP($K788,коммент!$B:$C,2,0),""),"")</f>
        <v/>
      </c>
      <c r="M788" s="119"/>
      <c r="N788" s="121"/>
      <c r="O788" s="121"/>
      <c r="P788" s="121"/>
      <c r="Q788" s="13"/>
      <c r="R788" s="13"/>
    </row>
    <row r="789" spans="1:18" s="14" customFormat="1" x14ac:dyDescent="0.25">
      <c r="A789" s="15"/>
      <c r="B789" s="117"/>
      <c r="C789" s="117"/>
      <c r="D789" s="118"/>
      <c r="E789" s="118"/>
      <c r="F789" s="122"/>
      <c r="G789" s="117"/>
      <c r="H789" s="117"/>
      <c r="I789" s="117"/>
      <c r="J789" s="117"/>
      <c r="K789" s="119"/>
      <c r="L789" s="120" t="str">
        <f>IFERROR(_xlfn.IFNA(VLOOKUP($K789,коммент!$B:$C,2,0),""),"")</f>
        <v/>
      </c>
      <c r="M789" s="119"/>
      <c r="N789" s="121"/>
      <c r="O789" s="121"/>
      <c r="P789" s="121"/>
      <c r="Q789" s="13"/>
      <c r="R789" s="13"/>
    </row>
    <row r="790" spans="1:18" s="14" customFormat="1" x14ac:dyDescent="0.25">
      <c r="A790" s="15"/>
      <c r="B790" s="117"/>
      <c r="C790" s="117"/>
      <c r="D790" s="118"/>
      <c r="E790" s="118"/>
      <c r="F790" s="122"/>
      <c r="G790" s="117"/>
      <c r="H790" s="117"/>
      <c r="I790" s="117"/>
      <c r="J790" s="117"/>
      <c r="K790" s="119"/>
      <c r="L790" s="120" t="str">
        <f>IFERROR(_xlfn.IFNA(VLOOKUP($K790,коммент!$B:$C,2,0),""),"")</f>
        <v/>
      </c>
      <c r="M790" s="119"/>
      <c r="N790" s="121"/>
      <c r="O790" s="121"/>
      <c r="P790" s="121"/>
      <c r="Q790" s="13"/>
      <c r="R790" s="13"/>
    </row>
    <row r="791" spans="1:18" s="14" customFormat="1" x14ac:dyDescent="0.25">
      <c r="A791" s="15"/>
      <c r="B791" s="117"/>
      <c r="C791" s="117"/>
      <c r="D791" s="118"/>
      <c r="E791" s="118"/>
      <c r="F791" s="122"/>
      <c r="G791" s="117"/>
      <c r="H791" s="117"/>
      <c r="I791" s="117"/>
      <c r="J791" s="117"/>
      <c r="K791" s="119"/>
      <c r="L791" s="120" t="str">
        <f>IFERROR(_xlfn.IFNA(VLOOKUP($K791,коммент!$B:$C,2,0),""),"")</f>
        <v/>
      </c>
      <c r="M791" s="119"/>
      <c r="N791" s="121"/>
      <c r="O791" s="121"/>
      <c r="P791" s="121"/>
      <c r="Q791" s="13"/>
      <c r="R791" s="13"/>
    </row>
    <row r="792" spans="1:18" s="14" customFormat="1" x14ac:dyDescent="0.25">
      <c r="A792" s="15"/>
      <c r="B792" s="117"/>
      <c r="C792" s="117"/>
      <c r="D792" s="118"/>
      <c r="E792" s="118"/>
      <c r="F792" s="122"/>
      <c r="G792" s="117"/>
      <c r="H792" s="117"/>
      <c r="I792" s="117"/>
      <c r="J792" s="117"/>
      <c r="K792" s="119"/>
      <c r="L792" s="120" t="str">
        <f>IFERROR(_xlfn.IFNA(VLOOKUP($K792,коммент!$B:$C,2,0),""),"")</f>
        <v/>
      </c>
      <c r="M792" s="119"/>
      <c r="N792" s="121"/>
      <c r="O792" s="121"/>
      <c r="P792" s="121"/>
      <c r="Q792" s="13"/>
      <c r="R792" s="13"/>
    </row>
    <row r="793" spans="1:18" s="14" customFormat="1" x14ac:dyDescent="0.25">
      <c r="A793" s="15"/>
      <c r="B793" s="117"/>
      <c r="C793" s="117"/>
      <c r="D793" s="118"/>
      <c r="E793" s="118"/>
      <c r="F793" s="122"/>
      <c r="G793" s="117"/>
      <c r="H793" s="117"/>
      <c r="I793" s="117"/>
      <c r="J793" s="117"/>
      <c r="K793" s="119"/>
      <c r="L793" s="120" t="str">
        <f>IFERROR(_xlfn.IFNA(VLOOKUP($K793,коммент!$B:$C,2,0),""),"")</f>
        <v/>
      </c>
      <c r="M793" s="119"/>
      <c r="N793" s="121"/>
      <c r="O793" s="121"/>
      <c r="P793" s="121"/>
      <c r="Q793" s="13"/>
      <c r="R793" s="13"/>
    </row>
    <row r="794" spans="1:18" s="14" customFormat="1" x14ac:dyDescent="0.25">
      <c r="A794" s="15"/>
      <c r="B794" s="117"/>
      <c r="C794" s="117"/>
      <c r="D794" s="118"/>
      <c r="E794" s="118"/>
      <c r="F794" s="122"/>
      <c r="G794" s="117"/>
      <c r="H794" s="117"/>
      <c r="I794" s="117"/>
      <c r="J794" s="117"/>
      <c r="K794" s="119"/>
      <c r="L794" s="120" t="str">
        <f>IFERROR(_xlfn.IFNA(VLOOKUP($K794,коммент!$B:$C,2,0),""),"")</f>
        <v/>
      </c>
      <c r="M794" s="119"/>
      <c r="N794" s="121"/>
      <c r="O794" s="121"/>
      <c r="P794" s="121"/>
      <c r="Q794" s="13"/>
      <c r="R794" s="13"/>
    </row>
    <row r="795" spans="1:18" s="14" customFormat="1" x14ac:dyDescent="0.25">
      <c r="A795" s="15"/>
      <c r="B795" s="117"/>
      <c r="C795" s="117"/>
      <c r="D795" s="118"/>
      <c r="E795" s="118"/>
      <c r="F795" s="122"/>
      <c r="G795" s="117"/>
      <c r="H795" s="117"/>
      <c r="I795" s="117"/>
      <c r="J795" s="117"/>
      <c r="K795" s="119"/>
      <c r="L795" s="120" t="str">
        <f>IFERROR(_xlfn.IFNA(VLOOKUP($K795,коммент!$B:$C,2,0),""),"")</f>
        <v/>
      </c>
      <c r="M795" s="119"/>
      <c r="N795" s="121"/>
      <c r="O795" s="121"/>
      <c r="P795" s="121"/>
      <c r="Q795" s="13"/>
      <c r="R795" s="13"/>
    </row>
    <row r="796" spans="1:18" s="14" customFormat="1" x14ac:dyDescent="0.25">
      <c r="A796" s="15"/>
      <c r="B796" s="117"/>
      <c r="C796" s="117"/>
      <c r="D796" s="118"/>
      <c r="E796" s="118"/>
      <c r="F796" s="122"/>
      <c r="G796" s="117"/>
      <c r="H796" s="117"/>
      <c r="I796" s="117"/>
      <c r="J796" s="117"/>
      <c r="K796" s="119"/>
      <c r="L796" s="120" t="str">
        <f>IFERROR(_xlfn.IFNA(VLOOKUP($K796,коммент!$B:$C,2,0),""),"")</f>
        <v/>
      </c>
      <c r="M796" s="119"/>
      <c r="N796" s="121"/>
      <c r="O796" s="121"/>
      <c r="P796" s="121"/>
      <c r="Q796" s="13"/>
      <c r="R796" s="13"/>
    </row>
    <row r="797" spans="1:18" s="14" customFormat="1" x14ac:dyDescent="0.25">
      <c r="A797" s="15"/>
      <c r="B797" s="117"/>
      <c r="C797" s="117"/>
      <c r="D797" s="118"/>
      <c r="E797" s="118"/>
      <c r="F797" s="122"/>
      <c r="G797" s="117"/>
      <c r="H797" s="117"/>
      <c r="I797" s="117"/>
      <c r="J797" s="117"/>
      <c r="K797" s="119"/>
      <c r="L797" s="120" t="str">
        <f>IFERROR(_xlfn.IFNA(VLOOKUP($K797,коммент!$B:$C,2,0),""),"")</f>
        <v/>
      </c>
      <c r="M797" s="119"/>
      <c r="N797" s="121"/>
      <c r="O797" s="121"/>
      <c r="P797" s="121"/>
      <c r="Q797" s="13"/>
      <c r="R797" s="13"/>
    </row>
    <row r="798" spans="1:18" s="14" customFormat="1" x14ac:dyDescent="0.25">
      <c r="A798" s="15"/>
      <c r="B798" s="117"/>
      <c r="C798" s="117"/>
      <c r="D798" s="118"/>
      <c r="E798" s="118"/>
      <c r="F798" s="122"/>
      <c r="G798" s="117"/>
      <c r="H798" s="117"/>
      <c r="I798" s="117"/>
      <c r="J798" s="117"/>
      <c r="K798" s="119"/>
      <c r="L798" s="120" t="str">
        <f>IFERROR(_xlfn.IFNA(VLOOKUP($K798,коммент!$B:$C,2,0),""),"")</f>
        <v/>
      </c>
      <c r="M798" s="119"/>
      <c r="N798" s="121"/>
      <c r="O798" s="121"/>
      <c r="P798" s="121"/>
      <c r="Q798" s="13"/>
      <c r="R798" s="13"/>
    </row>
    <row r="799" spans="1:18" s="14" customFormat="1" x14ac:dyDescent="0.25">
      <c r="A799" s="15"/>
      <c r="B799" s="117"/>
      <c r="C799" s="117"/>
      <c r="D799" s="118"/>
      <c r="E799" s="118"/>
      <c r="F799" s="122"/>
      <c r="G799" s="117"/>
      <c r="H799" s="117"/>
      <c r="I799" s="117"/>
      <c r="J799" s="117"/>
      <c r="K799" s="119"/>
      <c r="L799" s="120" t="str">
        <f>IFERROR(_xlfn.IFNA(VLOOKUP($K799,коммент!$B:$C,2,0),""),"")</f>
        <v/>
      </c>
      <c r="M799" s="119"/>
      <c r="N799" s="121"/>
      <c r="O799" s="121"/>
      <c r="P799" s="121"/>
      <c r="Q799" s="13"/>
      <c r="R799" s="13"/>
    </row>
    <row r="800" spans="1:18" s="14" customFormat="1" x14ac:dyDescent="0.25">
      <c r="A800" s="15"/>
      <c r="B800" s="117"/>
      <c r="C800" s="117"/>
      <c r="D800" s="118"/>
      <c r="E800" s="118"/>
      <c r="F800" s="122"/>
      <c r="G800" s="117"/>
      <c r="H800" s="117"/>
      <c r="I800" s="117"/>
      <c r="J800" s="117"/>
      <c r="K800" s="119"/>
      <c r="L800" s="120" t="str">
        <f>IFERROR(_xlfn.IFNA(VLOOKUP($K800,коммент!$B:$C,2,0),""),"")</f>
        <v/>
      </c>
      <c r="M800" s="119"/>
      <c r="N800" s="121"/>
      <c r="O800" s="121"/>
      <c r="P800" s="121"/>
      <c r="Q800" s="13"/>
      <c r="R800" s="13"/>
    </row>
    <row r="801" spans="1:18" s="14" customFormat="1" x14ac:dyDescent="0.25">
      <c r="A801" s="15"/>
      <c r="B801" s="117"/>
      <c r="C801" s="117"/>
      <c r="D801" s="118"/>
      <c r="E801" s="118"/>
      <c r="F801" s="122"/>
      <c r="G801" s="117"/>
      <c r="H801" s="117"/>
      <c r="I801" s="117"/>
      <c r="J801" s="117"/>
      <c r="K801" s="119"/>
      <c r="L801" s="120" t="str">
        <f>IFERROR(_xlfn.IFNA(VLOOKUP($K801,коммент!$B:$C,2,0),""),"")</f>
        <v/>
      </c>
      <c r="M801" s="119"/>
      <c r="N801" s="121"/>
      <c r="O801" s="121"/>
      <c r="P801" s="121"/>
      <c r="Q801" s="13"/>
      <c r="R801" s="13"/>
    </row>
    <row r="802" spans="1:18" s="14" customFormat="1" x14ac:dyDescent="0.25">
      <c r="A802" s="15"/>
      <c r="B802" s="117"/>
      <c r="C802" s="117"/>
      <c r="D802" s="118"/>
      <c r="E802" s="118"/>
      <c r="F802" s="122"/>
      <c r="G802" s="117"/>
      <c r="H802" s="117"/>
      <c r="I802" s="117"/>
      <c r="J802" s="117"/>
      <c r="K802" s="119"/>
      <c r="L802" s="120" t="str">
        <f>IFERROR(_xlfn.IFNA(VLOOKUP($K802,коммент!$B:$C,2,0),""),"")</f>
        <v/>
      </c>
      <c r="M802" s="119"/>
      <c r="N802" s="121"/>
      <c r="O802" s="121"/>
      <c r="P802" s="121"/>
      <c r="Q802" s="13"/>
      <c r="R802" s="13"/>
    </row>
    <row r="803" spans="1:18" s="14" customFormat="1" x14ac:dyDescent="0.25">
      <c r="A803" s="15"/>
      <c r="B803" s="117"/>
      <c r="C803" s="117"/>
      <c r="D803" s="118"/>
      <c r="E803" s="118"/>
      <c r="F803" s="122"/>
      <c r="G803" s="117"/>
      <c r="H803" s="117"/>
      <c r="I803" s="117"/>
      <c r="J803" s="117"/>
      <c r="K803" s="119"/>
      <c r="L803" s="120" t="str">
        <f>IFERROR(_xlfn.IFNA(VLOOKUP($K803,коммент!$B:$C,2,0),""),"")</f>
        <v/>
      </c>
      <c r="M803" s="119"/>
      <c r="N803" s="121"/>
      <c r="O803" s="121"/>
      <c r="P803" s="121"/>
      <c r="Q803" s="13"/>
      <c r="R803" s="13"/>
    </row>
    <row r="804" spans="1:18" s="14" customFormat="1" x14ac:dyDescent="0.25">
      <c r="A804" s="15"/>
      <c r="B804" s="117"/>
      <c r="C804" s="117"/>
      <c r="D804" s="118"/>
      <c r="E804" s="118"/>
      <c r="F804" s="122"/>
      <c r="G804" s="117"/>
      <c r="H804" s="117"/>
      <c r="I804" s="117"/>
      <c r="J804" s="117"/>
      <c r="K804" s="119"/>
      <c r="L804" s="120" t="str">
        <f>IFERROR(_xlfn.IFNA(VLOOKUP($K804,коммент!$B:$C,2,0),""),"")</f>
        <v/>
      </c>
      <c r="M804" s="119"/>
      <c r="N804" s="121"/>
      <c r="O804" s="121"/>
      <c r="P804" s="121"/>
      <c r="Q804" s="13"/>
      <c r="R804" s="13"/>
    </row>
    <row r="805" spans="1:18" s="14" customFormat="1" x14ac:dyDescent="0.25">
      <c r="A805" s="15"/>
      <c r="B805" s="117"/>
      <c r="C805" s="117"/>
      <c r="D805" s="118"/>
      <c r="E805" s="118"/>
      <c r="F805" s="122"/>
      <c r="G805" s="117"/>
      <c r="H805" s="117"/>
      <c r="I805" s="117"/>
      <c r="J805" s="117"/>
      <c r="K805" s="119"/>
      <c r="L805" s="120" t="str">
        <f>IFERROR(_xlfn.IFNA(VLOOKUP($K805,коммент!$B:$C,2,0),""),"")</f>
        <v/>
      </c>
      <c r="M805" s="119"/>
      <c r="N805" s="121"/>
      <c r="O805" s="121"/>
      <c r="P805" s="121"/>
      <c r="Q805" s="13"/>
      <c r="R805" s="13"/>
    </row>
    <row r="806" spans="1:18" s="14" customFormat="1" x14ac:dyDescent="0.25">
      <c r="A806" s="15"/>
      <c r="B806" s="117"/>
      <c r="C806" s="117"/>
      <c r="D806" s="118"/>
      <c r="E806" s="118"/>
      <c r="F806" s="122"/>
      <c r="G806" s="117"/>
      <c r="H806" s="117"/>
      <c r="I806" s="117"/>
      <c r="J806" s="117"/>
      <c r="K806" s="119"/>
      <c r="L806" s="120" t="str">
        <f>IFERROR(_xlfn.IFNA(VLOOKUP($K806,коммент!$B:$C,2,0),""),"")</f>
        <v/>
      </c>
      <c r="M806" s="119"/>
      <c r="N806" s="121"/>
      <c r="O806" s="121"/>
      <c r="P806" s="121"/>
      <c r="Q806" s="13"/>
      <c r="R806" s="13"/>
    </row>
    <row r="807" spans="1:18" s="14" customFormat="1" x14ac:dyDescent="0.25">
      <c r="A807" s="15"/>
      <c r="B807" s="117"/>
      <c r="C807" s="117"/>
      <c r="D807" s="118"/>
      <c r="E807" s="118"/>
      <c r="F807" s="122"/>
      <c r="G807" s="117"/>
      <c r="H807" s="117"/>
      <c r="I807" s="117"/>
      <c r="J807" s="117"/>
      <c r="K807" s="119"/>
      <c r="L807" s="120" t="str">
        <f>IFERROR(_xlfn.IFNA(VLOOKUP($K807,коммент!$B:$C,2,0),""),"")</f>
        <v/>
      </c>
      <c r="M807" s="119"/>
      <c r="N807" s="121"/>
      <c r="O807" s="121"/>
      <c r="P807" s="121"/>
      <c r="Q807" s="13"/>
      <c r="R807" s="13"/>
    </row>
    <row r="808" spans="1:18" s="14" customFormat="1" x14ac:dyDescent="0.25">
      <c r="A808" s="15"/>
      <c r="B808" s="117"/>
      <c r="C808" s="117"/>
      <c r="D808" s="118"/>
      <c r="E808" s="118"/>
      <c r="F808" s="122"/>
      <c r="G808" s="117"/>
      <c r="H808" s="117"/>
      <c r="I808" s="117"/>
      <c r="J808" s="117"/>
      <c r="K808" s="119"/>
      <c r="L808" s="120" t="str">
        <f>IFERROR(_xlfn.IFNA(VLOOKUP($K808,коммент!$B:$C,2,0),""),"")</f>
        <v/>
      </c>
      <c r="M808" s="119"/>
      <c r="N808" s="121"/>
      <c r="O808" s="121"/>
      <c r="P808" s="121"/>
      <c r="Q808" s="13"/>
      <c r="R808" s="13"/>
    </row>
    <row r="809" spans="1:18" s="14" customFormat="1" x14ac:dyDescent="0.25">
      <c r="A809" s="15"/>
      <c r="B809" s="117"/>
      <c r="C809" s="117"/>
      <c r="D809" s="118"/>
      <c r="E809" s="118"/>
      <c r="F809" s="122"/>
      <c r="G809" s="117"/>
      <c r="H809" s="117"/>
      <c r="I809" s="117"/>
      <c r="J809" s="117"/>
      <c r="K809" s="119"/>
      <c r="L809" s="120" t="str">
        <f>IFERROR(_xlfn.IFNA(VLOOKUP($K809,коммент!$B:$C,2,0),""),"")</f>
        <v/>
      </c>
      <c r="M809" s="119"/>
      <c r="N809" s="121"/>
      <c r="O809" s="121"/>
      <c r="P809" s="121"/>
      <c r="Q809" s="13"/>
      <c r="R809" s="13"/>
    </row>
    <row r="810" spans="1:18" s="14" customFormat="1" x14ac:dyDescent="0.25">
      <c r="A810" s="15"/>
      <c r="B810" s="117"/>
      <c r="C810" s="117"/>
      <c r="D810" s="118"/>
      <c r="E810" s="118"/>
      <c r="F810" s="122"/>
      <c r="G810" s="117"/>
      <c r="H810" s="117"/>
      <c r="I810" s="117"/>
      <c r="J810" s="117"/>
      <c r="K810" s="119"/>
      <c r="L810" s="120" t="str">
        <f>IFERROR(_xlfn.IFNA(VLOOKUP($K810,коммент!$B:$C,2,0),""),"")</f>
        <v/>
      </c>
      <c r="M810" s="119"/>
      <c r="N810" s="121"/>
      <c r="O810" s="121"/>
      <c r="P810" s="121"/>
      <c r="Q810" s="13"/>
      <c r="R810" s="13"/>
    </row>
    <row r="811" spans="1:18" s="14" customFormat="1" x14ac:dyDescent="0.25">
      <c r="A811" s="15"/>
      <c r="B811" s="117"/>
      <c r="C811" s="117"/>
      <c r="D811" s="118"/>
      <c r="E811" s="118"/>
      <c r="F811" s="122"/>
      <c r="G811" s="117"/>
      <c r="H811" s="117"/>
      <c r="I811" s="117"/>
      <c r="J811" s="117"/>
      <c r="K811" s="119"/>
      <c r="L811" s="120" t="str">
        <f>IFERROR(_xlfn.IFNA(VLOOKUP($K811,коммент!$B:$C,2,0),""),"")</f>
        <v/>
      </c>
      <c r="M811" s="119"/>
      <c r="N811" s="121"/>
      <c r="O811" s="121"/>
      <c r="P811" s="121"/>
      <c r="Q811" s="13"/>
      <c r="R811" s="13"/>
    </row>
    <row r="812" spans="1:18" s="14" customFormat="1" x14ac:dyDescent="0.25">
      <c r="A812" s="15"/>
      <c r="B812" s="117"/>
      <c r="C812" s="117"/>
      <c r="D812" s="118"/>
      <c r="E812" s="118"/>
      <c r="F812" s="122"/>
      <c r="G812" s="117"/>
      <c r="H812" s="117"/>
      <c r="I812" s="117"/>
      <c r="J812" s="117"/>
      <c r="K812" s="119"/>
      <c r="L812" s="120" t="str">
        <f>IFERROR(_xlfn.IFNA(VLOOKUP($K812,коммент!$B:$C,2,0),""),"")</f>
        <v/>
      </c>
      <c r="M812" s="119"/>
      <c r="N812" s="121"/>
      <c r="O812" s="121"/>
      <c r="P812" s="121"/>
      <c r="Q812" s="13"/>
      <c r="R812" s="13"/>
    </row>
    <row r="813" spans="1:18" s="14" customFormat="1" x14ac:dyDescent="0.25">
      <c r="A813" s="15"/>
      <c r="B813" s="117"/>
      <c r="C813" s="117"/>
      <c r="D813" s="118"/>
      <c r="E813" s="118"/>
      <c r="F813" s="122"/>
      <c r="G813" s="117"/>
      <c r="H813" s="117"/>
      <c r="I813" s="117"/>
      <c r="J813" s="117"/>
      <c r="K813" s="119"/>
      <c r="L813" s="120" t="str">
        <f>IFERROR(_xlfn.IFNA(VLOOKUP($K813,коммент!$B:$C,2,0),""),"")</f>
        <v/>
      </c>
      <c r="M813" s="119"/>
      <c r="N813" s="121"/>
      <c r="O813" s="121"/>
      <c r="P813" s="121"/>
      <c r="Q813" s="13"/>
      <c r="R813" s="13"/>
    </row>
    <row r="814" spans="1:18" s="14" customFormat="1" x14ac:dyDescent="0.25">
      <c r="A814" s="15"/>
      <c r="B814" s="117"/>
      <c r="C814" s="117"/>
      <c r="D814" s="118"/>
      <c r="E814" s="118"/>
      <c r="F814" s="122"/>
      <c r="G814" s="117"/>
      <c r="H814" s="117"/>
      <c r="I814" s="117"/>
      <c r="J814" s="117"/>
      <c r="K814" s="119"/>
      <c r="L814" s="120" t="str">
        <f>IFERROR(_xlfn.IFNA(VLOOKUP($K814,коммент!$B:$C,2,0),""),"")</f>
        <v/>
      </c>
      <c r="M814" s="119"/>
      <c r="N814" s="121"/>
      <c r="O814" s="121"/>
      <c r="P814" s="121"/>
      <c r="Q814" s="13"/>
      <c r="R814" s="13"/>
    </row>
    <row r="815" spans="1:18" s="14" customFormat="1" x14ac:dyDescent="0.25">
      <c r="A815" s="15"/>
      <c r="B815" s="117"/>
      <c r="C815" s="117"/>
      <c r="D815" s="118"/>
      <c r="E815" s="118"/>
      <c r="F815" s="122"/>
      <c r="G815" s="117"/>
      <c r="H815" s="117"/>
      <c r="I815" s="117"/>
      <c r="J815" s="117"/>
      <c r="K815" s="119"/>
      <c r="L815" s="120" t="str">
        <f>IFERROR(_xlfn.IFNA(VLOOKUP($K815,коммент!$B:$C,2,0),""),"")</f>
        <v/>
      </c>
      <c r="M815" s="119"/>
      <c r="N815" s="121"/>
      <c r="O815" s="121"/>
      <c r="P815" s="121"/>
      <c r="Q815" s="13"/>
      <c r="R815" s="13"/>
    </row>
    <row r="816" spans="1:18" s="14" customFormat="1" x14ac:dyDescent="0.25">
      <c r="A816" s="15"/>
      <c r="B816" s="117"/>
      <c r="C816" s="117"/>
      <c r="D816" s="118"/>
      <c r="E816" s="118"/>
      <c r="F816" s="122"/>
      <c r="G816" s="117"/>
      <c r="H816" s="117"/>
      <c r="I816" s="117"/>
      <c r="J816" s="117"/>
      <c r="K816" s="119"/>
      <c r="L816" s="120" t="str">
        <f>IFERROR(_xlfn.IFNA(VLOOKUP($K816,коммент!$B:$C,2,0),""),"")</f>
        <v/>
      </c>
      <c r="M816" s="119"/>
      <c r="N816" s="121"/>
      <c r="O816" s="121"/>
      <c r="P816" s="121"/>
      <c r="Q816" s="13"/>
      <c r="R816" s="13"/>
    </row>
    <row r="817" spans="1:18" s="14" customFormat="1" x14ac:dyDescent="0.25">
      <c r="A817" s="15"/>
      <c r="B817" s="117"/>
      <c r="C817" s="117"/>
      <c r="D817" s="118"/>
      <c r="E817" s="118"/>
      <c r="F817" s="122"/>
      <c r="G817" s="117"/>
      <c r="H817" s="117"/>
      <c r="I817" s="117"/>
      <c r="J817" s="117"/>
      <c r="K817" s="119"/>
      <c r="L817" s="120" t="str">
        <f>IFERROR(_xlfn.IFNA(VLOOKUP($K817,коммент!$B:$C,2,0),""),"")</f>
        <v/>
      </c>
      <c r="M817" s="119"/>
      <c r="N817" s="121"/>
      <c r="O817" s="121"/>
      <c r="P817" s="121"/>
      <c r="Q817" s="13"/>
      <c r="R817" s="13"/>
    </row>
    <row r="818" spans="1:18" s="14" customFormat="1" x14ac:dyDescent="0.25">
      <c r="A818" s="15"/>
      <c r="B818" s="117"/>
      <c r="C818" s="117"/>
      <c r="D818" s="118"/>
      <c r="E818" s="118"/>
      <c r="F818" s="122"/>
      <c r="G818" s="117"/>
      <c r="H818" s="117"/>
      <c r="I818" s="117"/>
      <c r="J818" s="117"/>
      <c r="K818" s="119"/>
      <c r="L818" s="120" t="str">
        <f>IFERROR(_xlfn.IFNA(VLOOKUP($K818,коммент!$B:$C,2,0),""),"")</f>
        <v/>
      </c>
      <c r="M818" s="119"/>
      <c r="N818" s="121"/>
      <c r="O818" s="121"/>
      <c r="P818" s="121"/>
      <c r="Q818" s="13"/>
      <c r="R818" s="13"/>
    </row>
    <row r="819" spans="1:18" s="14" customFormat="1" x14ac:dyDescent="0.25">
      <c r="A819" s="15"/>
      <c r="B819" s="117"/>
      <c r="C819" s="117"/>
      <c r="D819" s="118"/>
      <c r="E819" s="118"/>
      <c r="F819" s="122"/>
      <c r="G819" s="117"/>
      <c r="H819" s="117"/>
      <c r="I819" s="117"/>
      <c r="J819" s="117"/>
      <c r="K819" s="119"/>
      <c r="L819" s="120" t="str">
        <f>IFERROR(_xlfn.IFNA(VLOOKUP($K819,коммент!$B:$C,2,0),""),"")</f>
        <v/>
      </c>
      <c r="M819" s="119"/>
      <c r="N819" s="121"/>
      <c r="O819" s="121"/>
      <c r="P819" s="121"/>
      <c r="Q819" s="13"/>
      <c r="R819" s="13"/>
    </row>
    <row r="820" spans="1:18" s="14" customFormat="1" x14ac:dyDescent="0.25">
      <c r="A820" s="15"/>
      <c r="B820" s="117"/>
      <c r="C820" s="117"/>
      <c r="D820" s="118"/>
      <c r="E820" s="118"/>
      <c r="F820" s="122"/>
      <c r="G820" s="117"/>
      <c r="H820" s="117"/>
      <c r="I820" s="117"/>
      <c r="J820" s="117"/>
      <c r="K820" s="119"/>
      <c r="L820" s="120" t="str">
        <f>IFERROR(_xlfn.IFNA(VLOOKUP($K820,коммент!$B:$C,2,0),""),"")</f>
        <v/>
      </c>
      <c r="M820" s="119"/>
      <c r="N820" s="121"/>
      <c r="O820" s="121"/>
      <c r="P820" s="121"/>
      <c r="Q820" s="13"/>
      <c r="R820" s="13"/>
    </row>
    <row r="821" spans="1:18" s="14" customFormat="1" x14ac:dyDescent="0.25">
      <c r="A821" s="15"/>
      <c r="B821" s="117"/>
      <c r="C821" s="117"/>
      <c r="D821" s="118"/>
      <c r="E821" s="118"/>
      <c r="F821" s="122"/>
      <c r="G821" s="117"/>
      <c r="H821" s="117"/>
      <c r="I821" s="117"/>
      <c r="J821" s="117"/>
      <c r="K821" s="119"/>
      <c r="L821" s="120" t="str">
        <f>IFERROR(_xlfn.IFNA(VLOOKUP($K821,коммент!$B:$C,2,0),""),"")</f>
        <v/>
      </c>
      <c r="M821" s="119"/>
      <c r="N821" s="121"/>
      <c r="O821" s="121"/>
      <c r="P821" s="121"/>
      <c r="Q821" s="13"/>
      <c r="R821" s="13"/>
    </row>
    <row r="822" spans="1:18" s="14" customFormat="1" x14ac:dyDescent="0.25">
      <c r="A822" s="15"/>
      <c r="B822" s="117"/>
      <c r="C822" s="117"/>
      <c r="D822" s="118"/>
      <c r="E822" s="118"/>
      <c r="F822" s="122"/>
      <c r="G822" s="117"/>
      <c r="H822" s="117"/>
      <c r="I822" s="117"/>
      <c r="J822" s="117"/>
      <c r="K822" s="119"/>
      <c r="L822" s="120" t="str">
        <f>IFERROR(_xlfn.IFNA(VLOOKUP($K822,коммент!$B:$C,2,0),""),"")</f>
        <v/>
      </c>
      <c r="M822" s="119"/>
      <c r="N822" s="121"/>
      <c r="O822" s="121"/>
      <c r="P822" s="121"/>
      <c r="Q822" s="13"/>
      <c r="R822" s="13"/>
    </row>
    <row r="823" spans="1:18" s="14" customFormat="1" x14ac:dyDescent="0.25">
      <c r="A823" s="15"/>
      <c r="B823" s="117"/>
      <c r="C823" s="117"/>
      <c r="D823" s="118"/>
      <c r="E823" s="118"/>
      <c r="F823" s="122"/>
      <c r="G823" s="117"/>
      <c r="H823" s="117"/>
      <c r="I823" s="117"/>
      <c r="J823" s="117"/>
      <c r="K823" s="119"/>
      <c r="L823" s="120" t="str">
        <f>IFERROR(_xlfn.IFNA(VLOOKUP($K823,коммент!$B:$C,2,0),""),"")</f>
        <v/>
      </c>
      <c r="M823" s="119"/>
      <c r="N823" s="121"/>
      <c r="O823" s="121"/>
      <c r="P823" s="121"/>
      <c r="Q823" s="13"/>
      <c r="R823" s="13"/>
    </row>
    <row r="824" spans="1:18" s="14" customFormat="1" x14ac:dyDescent="0.25">
      <c r="A824" s="15"/>
      <c r="B824" s="117"/>
      <c r="C824" s="117"/>
      <c r="D824" s="118"/>
      <c r="E824" s="118"/>
      <c r="F824" s="122"/>
      <c r="G824" s="117"/>
      <c r="H824" s="117"/>
      <c r="I824" s="117"/>
      <c r="J824" s="117"/>
      <c r="K824" s="119"/>
      <c r="L824" s="120" t="str">
        <f>IFERROR(_xlfn.IFNA(VLOOKUP($K824,коммент!$B:$C,2,0),""),"")</f>
        <v/>
      </c>
      <c r="M824" s="119"/>
      <c r="N824" s="121"/>
      <c r="O824" s="121"/>
      <c r="P824" s="121"/>
      <c r="Q824" s="13"/>
      <c r="R824" s="13"/>
    </row>
    <row r="825" spans="1:18" s="14" customFormat="1" x14ac:dyDescent="0.25">
      <c r="A825" s="15"/>
      <c r="B825" s="117"/>
      <c r="C825" s="117"/>
      <c r="D825" s="118"/>
      <c r="E825" s="118"/>
      <c r="F825" s="122"/>
      <c r="G825" s="117"/>
      <c r="H825" s="117"/>
      <c r="I825" s="117"/>
      <c r="J825" s="117"/>
      <c r="K825" s="119"/>
      <c r="L825" s="120" t="str">
        <f>IFERROR(_xlfn.IFNA(VLOOKUP($K825,коммент!$B:$C,2,0),""),"")</f>
        <v/>
      </c>
      <c r="M825" s="119"/>
      <c r="N825" s="121"/>
      <c r="O825" s="121"/>
      <c r="P825" s="121"/>
      <c r="Q825" s="13"/>
      <c r="R825" s="13"/>
    </row>
    <row r="826" spans="1:18" s="14" customFormat="1" x14ac:dyDescent="0.25">
      <c r="A826" s="15"/>
      <c r="B826" s="117"/>
      <c r="C826" s="117"/>
      <c r="D826" s="118"/>
      <c r="E826" s="118"/>
      <c r="F826" s="122"/>
      <c r="G826" s="117"/>
      <c r="H826" s="117"/>
      <c r="I826" s="117"/>
      <c r="J826" s="117"/>
      <c r="K826" s="119"/>
      <c r="L826" s="120" t="str">
        <f>IFERROR(_xlfn.IFNA(VLOOKUP($K826,коммент!$B:$C,2,0),""),"")</f>
        <v/>
      </c>
      <c r="M826" s="119"/>
      <c r="N826" s="121"/>
      <c r="O826" s="121"/>
      <c r="P826" s="121"/>
      <c r="Q826" s="13"/>
      <c r="R826" s="13"/>
    </row>
    <row r="827" spans="1:18" s="14" customFormat="1" x14ac:dyDescent="0.25">
      <c r="A827" s="15"/>
      <c r="B827" s="117"/>
      <c r="C827" s="117"/>
      <c r="D827" s="118"/>
      <c r="E827" s="118"/>
      <c r="F827" s="122"/>
      <c r="G827" s="117"/>
      <c r="H827" s="117"/>
      <c r="I827" s="117"/>
      <c r="J827" s="117"/>
      <c r="K827" s="119"/>
      <c r="L827" s="120" t="str">
        <f>IFERROR(_xlfn.IFNA(VLOOKUP($K827,коммент!$B:$C,2,0),""),"")</f>
        <v/>
      </c>
      <c r="M827" s="119"/>
      <c r="N827" s="121"/>
      <c r="O827" s="121"/>
      <c r="P827" s="121"/>
      <c r="Q827" s="13"/>
      <c r="R827" s="13"/>
    </row>
    <row r="828" spans="1:18" s="14" customFormat="1" x14ac:dyDescent="0.25">
      <c r="A828" s="15"/>
      <c r="B828" s="117"/>
      <c r="C828" s="117"/>
      <c r="D828" s="118"/>
      <c r="E828" s="118"/>
      <c r="F828" s="122"/>
      <c r="G828" s="117"/>
      <c r="H828" s="117"/>
      <c r="I828" s="117"/>
      <c r="J828" s="117"/>
      <c r="K828" s="119"/>
      <c r="L828" s="120" t="str">
        <f>IFERROR(_xlfn.IFNA(VLOOKUP($K828,коммент!$B:$C,2,0),""),"")</f>
        <v/>
      </c>
      <c r="M828" s="119"/>
      <c r="N828" s="121"/>
      <c r="O828" s="121"/>
      <c r="P828" s="121"/>
      <c r="Q828" s="13"/>
      <c r="R828" s="13"/>
    </row>
    <row r="829" spans="1:18" s="14" customFormat="1" x14ac:dyDescent="0.25">
      <c r="A829" s="15"/>
      <c r="B829" s="117"/>
      <c r="C829" s="117"/>
      <c r="D829" s="118"/>
      <c r="E829" s="118"/>
      <c r="F829" s="122"/>
      <c r="G829" s="117"/>
      <c r="H829" s="117"/>
      <c r="I829" s="117"/>
      <c r="J829" s="117"/>
      <c r="K829" s="119"/>
      <c r="L829" s="120" t="str">
        <f>IFERROR(_xlfn.IFNA(VLOOKUP($K829,коммент!$B:$C,2,0),""),"")</f>
        <v/>
      </c>
      <c r="M829" s="119"/>
      <c r="N829" s="121"/>
      <c r="O829" s="121"/>
      <c r="P829" s="121"/>
      <c r="Q829" s="13"/>
      <c r="R829" s="13"/>
    </row>
    <row r="830" spans="1:18" s="14" customFormat="1" x14ac:dyDescent="0.25">
      <c r="A830" s="15"/>
      <c r="B830" s="117"/>
      <c r="C830" s="117"/>
      <c r="D830" s="118"/>
      <c r="E830" s="118"/>
      <c r="F830" s="122"/>
      <c r="G830" s="117"/>
      <c r="H830" s="117"/>
      <c r="I830" s="117"/>
      <c r="J830" s="117"/>
      <c r="K830" s="119"/>
      <c r="L830" s="120" t="str">
        <f>IFERROR(_xlfn.IFNA(VLOOKUP($K830,коммент!$B:$C,2,0),""),"")</f>
        <v/>
      </c>
      <c r="M830" s="119"/>
      <c r="N830" s="121"/>
      <c r="O830" s="121"/>
      <c r="P830" s="121"/>
      <c r="Q830" s="13"/>
      <c r="R830" s="13"/>
    </row>
    <row r="831" spans="1:18" s="14" customFormat="1" x14ac:dyDescent="0.25">
      <c r="A831" s="15"/>
      <c r="B831" s="117"/>
      <c r="C831" s="117"/>
      <c r="D831" s="118"/>
      <c r="E831" s="118"/>
      <c r="F831" s="122"/>
      <c r="G831" s="117"/>
      <c r="H831" s="117"/>
      <c r="I831" s="117"/>
      <c r="J831" s="117"/>
      <c r="K831" s="119"/>
      <c r="L831" s="120" t="str">
        <f>IFERROR(_xlfn.IFNA(VLOOKUP($K831,коммент!$B:$C,2,0),""),"")</f>
        <v/>
      </c>
      <c r="M831" s="119"/>
      <c r="N831" s="121"/>
      <c r="O831" s="121"/>
      <c r="P831" s="121"/>
      <c r="Q831" s="13"/>
      <c r="R831" s="13"/>
    </row>
    <row r="832" spans="1:18" s="14" customFormat="1" x14ac:dyDescent="0.25">
      <c r="A832" s="15"/>
      <c r="B832" s="117"/>
      <c r="C832" s="117"/>
      <c r="D832" s="118"/>
      <c r="E832" s="118"/>
      <c r="F832" s="122"/>
      <c r="G832" s="117"/>
      <c r="H832" s="117"/>
      <c r="I832" s="117"/>
      <c r="J832" s="117"/>
      <c r="K832" s="119"/>
      <c r="L832" s="120" t="str">
        <f>IFERROR(_xlfn.IFNA(VLOOKUP($K832,коммент!$B:$C,2,0),""),"")</f>
        <v/>
      </c>
      <c r="M832" s="119"/>
      <c r="N832" s="121"/>
      <c r="O832" s="121"/>
      <c r="P832" s="121"/>
      <c r="Q832" s="13"/>
      <c r="R832" s="13"/>
    </row>
    <row r="833" spans="1:18" s="14" customFormat="1" x14ac:dyDescent="0.25">
      <c r="A833" s="15"/>
      <c r="B833" s="117"/>
      <c r="C833" s="117"/>
      <c r="D833" s="118"/>
      <c r="E833" s="118"/>
      <c r="F833" s="122"/>
      <c r="G833" s="117"/>
      <c r="H833" s="117"/>
      <c r="I833" s="117"/>
      <c r="J833" s="117"/>
      <c r="K833" s="119"/>
      <c r="L833" s="120" t="str">
        <f>IFERROR(_xlfn.IFNA(VLOOKUP($K833,коммент!$B:$C,2,0),""),"")</f>
        <v/>
      </c>
      <c r="M833" s="119"/>
      <c r="N833" s="121"/>
      <c r="O833" s="121"/>
      <c r="P833" s="121"/>
      <c r="Q833" s="13"/>
      <c r="R833" s="13"/>
    </row>
    <row r="834" spans="1:18" s="14" customFormat="1" x14ac:dyDescent="0.25">
      <c r="A834" s="15"/>
      <c r="B834" s="117"/>
      <c r="C834" s="117"/>
      <c r="D834" s="118"/>
      <c r="E834" s="118"/>
      <c r="F834" s="122"/>
      <c r="G834" s="117"/>
      <c r="H834" s="117"/>
      <c r="I834" s="117"/>
      <c r="J834" s="117"/>
      <c r="K834" s="119"/>
      <c r="L834" s="120" t="str">
        <f>IFERROR(_xlfn.IFNA(VLOOKUP($K834,коммент!$B:$C,2,0),""),"")</f>
        <v/>
      </c>
      <c r="M834" s="119"/>
      <c r="N834" s="121"/>
      <c r="O834" s="121"/>
      <c r="P834" s="121"/>
      <c r="Q834" s="13"/>
      <c r="R834" s="13"/>
    </row>
    <row r="835" spans="1:18" s="14" customFormat="1" x14ac:dyDescent="0.25">
      <c r="A835" s="15"/>
      <c r="B835" s="117"/>
      <c r="C835" s="117"/>
      <c r="D835" s="118"/>
      <c r="E835" s="118"/>
      <c r="F835" s="122"/>
      <c r="G835" s="117"/>
      <c r="H835" s="117"/>
      <c r="I835" s="117"/>
      <c r="J835" s="117"/>
      <c r="K835" s="119"/>
      <c r="L835" s="120" t="str">
        <f>IFERROR(_xlfn.IFNA(VLOOKUP($K835,коммент!$B:$C,2,0),""),"")</f>
        <v/>
      </c>
      <c r="M835" s="119"/>
      <c r="N835" s="121"/>
      <c r="O835" s="121"/>
      <c r="P835" s="121"/>
      <c r="Q835" s="13"/>
      <c r="R835" s="13"/>
    </row>
    <row r="836" spans="1:18" s="14" customFormat="1" x14ac:dyDescent="0.25">
      <c r="A836" s="15"/>
      <c r="B836" s="117"/>
      <c r="C836" s="117"/>
      <c r="D836" s="118"/>
      <c r="E836" s="118"/>
      <c r="F836" s="122"/>
      <c r="G836" s="117"/>
      <c r="H836" s="117"/>
      <c r="I836" s="117"/>
      <c r="J836" s="117"/>
      <c r="K836" s="119"/>
      <c r="L836" s="120" t="str">
        <f>IFERROR(_xlfn.IFNA(VLOOKUP($K836,коммент!$B:$C,2,0),""),"")</f>
        <v/>
      </c>
      <c r="M836" s="119"/>
      <c r="N836" s="121"/>
      <c r="O836" s="121"/>
      <c r="P836" s="121"/>
      <c r="Q836" s="13"/>
      <c r="R836" s="13"/>
    </row>
    <row r="837" spans="1:18" s="14" customFormat="1" x14ac:dyDescent="0.25">
      <c r="A837" s="15"/>
      <c r="B837" s="117"/>
      <c r="C837" s="117"/>
      <c r="D837" s="118"/>
      <c r="E837" s="118"/>
      <c r="F837" s="122"/>
      <c r="G837" s="117"/>
      <c r="H837" s="117"/>
      <c r="I837" s="117"/>
      <c r="J837" s="117"/>
      <c r="K837" s="119"/>
      <c r="L837" s="120" t="str">
        <f>IFERROR(_xlfn.IFNA(VLOOKUP($K837,коммент!$B:$C,2,0),""),"")</f>
        <v/>
      </c>
      <c r="M837" s="119"/>
      <c r="N837" s="121"/>
      <c r="O837" s="121"/>
      <c r="P837" s="121"/>
      <c r="Q837" s="13"/>
      <c r="R837" s="13"/>
    </row>
    <row r="838" spans="1:18" s="14" customFormat="1" x14ac:dyDescent="0.25">
      <c r="A838" s="15"/>
      <c r="B838" s="117"/>
      <c r="C838" s="117"/>
      <c r="D838" s="118"/>
      <c r="E838" s="118"/>
      <c r="F838" s="122"/>
      <c r="G838" s="117"/>
      <c r="H838" s="117"/>
      <c r="I838" s="117"/>
      <c r="J838" s="117"/>
      <c r="K838" s="119"/>
      <c r="L838" s="120" t="str">
        <f>IFERROR(_xlfn.IFNA(VLOOKUP($K838,коммент!$B:$C,2,0),""),"")</f>
        <v/>
      </c>
      <c r="M838" s="119"/>
      <c r="N838" s="121"/>
      <c r="O838" s="121"/>
      <c r="P838" s="121"/>
      <c r="Q838" s="13"/>
      <c r="R838" s="13"/>
    </row>
    <row r="839" spans="1:18" s="14" customFormat="1" x14ac:dyDescent="0.25">
      <c r="A839" s="15"/>
      <c r="B839" s="117"/>
      <c r="C839" s="117"/>
      <c r="D839" s="118"/>
      <c r="E839" s="118"/>
      <c r="F839" s="122"/>
      <c r="G839" s="117"/>
      <c r="H839" s="117"/>
      <c r="I839" s="117"/>
      <c r="J839" s="117"/>
      <c r="K839" s="119"/>
      <c r="L839" s="120" t="str">
        <f>IFERROR(_xlfn.IFNA(VLOOKUP($K839,коммент!$B:$C,2,0),""),"")</f>
        <v/>
      </c>
      <c r="M839" s="119"/>
      <c r="N839" s="121"/>
      <c r="O839" s="121"/>
      <c r="P839" s="121"/>
      <c r="Q839" s="13"/>
      <c r="R839" s="13"/>
    </row>
    <row r="840" spans="1:18" s="14" customFormat="1" x14ac:dyDescent="0.25">
      <c r="A840" s="15"/>
      <c r="B840" s="117"/>
      <c r="C840" s="117"/>
      <c r="D840" s="118"/>
      <c r="E840" s="118"/>
      <c r="F840" s="122"/>
      <c r="G840" s="117"/>
      <c r="H840" s="117"/>
      <c r="I840" s="117"/>
      <c r="J840" s="117"/>
      <c r="K840" s="119"/>
      <c r="L840" s="120" t="str">
        <f>IFERROR(_xlfn.IFNA(VLOOKUP($K840,коммент!$B:$C,2,0),""),"")</f>
        <v/>
      </c>
      <c r="M840" s="119"/>
      <c r="N840" s="121"/>
      <c r="O840" s="121"/>
      <c r="P840" s="121"/>
      <c r="Q840" s="13"/>
      <c r="R840" s="13"/>
    </row>
    <row r="841" spans="1:18" s="14" customFormat="1" x14ac:dyDescent="0.25">
      <c r="A841" s="15"/>
      <c r="B841" s="117"/>
      <c r="C841" s="117"/>
      <c r="D841" s="118"/>
      <c r="E841" s="118"/>
      <c r="F841" s="122"/>
      <c r="G841" s="117"/>
      <c r="H841" s="117"/>
      <c r="I841" s="117"/>
      <c r="J841" s="117"/>
      <c r="K841" s="119"/>
      <c r="L841" s="120" t="str">
        <f>IFERROR(_xlfn.IFNA(VLOOKUP($K841,коммент!$B:$C,2,0),""),"")</f>
        <v/>
      </c>
      <c r="M841" s="119"/>
      <c r="N841" s="121"/>
      <c r="O841" s="121"/>
      <c r="P841" s="121"/>
      <c r="Q841" s="13"/>
      <c r="R841" s="13"/>
    </row>
    <row r="842" spans="1:18" s="14" customFormat="1" x14ac:dyDescent="0.25">
      <c r="A842" s="15"/>
      <c r="B842" s="117"/>
      <c r="C842" s="117"/>
      <c r="D842" s="118"/>
      <c r="E842" s="118"/>
      <c r="F842" s="122"/>
      <c r="G842" s="117"/>
      <c r="H842" s="117"/>
      <c r="I842" s="117"/>
      <c r="J842" s="117"/>
      <c r="K842" s="119"/>
      <c r="L842" s="120" t="str">
        <f>IFERROR(_xlfn.IFNA(VLOOKUP($K842,коммент!$B:$C,2,0),""),"")</f>
        <v/>
      </c>
      <c r="M842" s="119"/>
      <c r="N842" s="121"/>
      <c r="O842" s="121"/>
      <c r="P842" s="121"/>
      <c r="Q842" s="13"/>
      <c r="R842" s="13"/>
    </row>
    <row r="843" spans="1:18" s="14" customFormat="1" x14ac:dyDescent="0.25">
      <c r="A843" s="15"/>
      <c r="B843" s="117"/>
      <c r="C843" s="117"/>
      <c r="D843" s="118"/>
      <c r="E843" s="118"/>
      <c r="F843" s="122"/>
      <c r="G843" s="117"/>
      <c r="H843" s="117"/>
      <c r="I843" s="117"/>
      <c r="J843" s="117"/>
      <c r="K843" s="119"/>
      <c r="L843" s="120" t="str">
        <f>IFERROR(_xlfn.IFNA(VLOOKUP($K843,коммент!$B:$C,2,0),""),"")</f>
        <v/>
      </c>
      <c r="M843" s="119"/>
      <c r="N843" s="121"/>
      <c r="O843" s="121"/>
      <c r="P843" s="121"/>
      <c r="Q843" s="13"/>
      <c r="R843" s="13"/>
    </row>
    <row r="844" spans="1:18" s="14" customFormat="1" x14ac:dyDescent="0.25">
      <c r="A844" s="15"/>
      <c r="B844" s="117"/>
      <c r="C844" s="117"/>
      <c r="D844" s="118"/>
      <c r="E844" s="118"/>
      <c r="F844" s="122"/>
      <c r="G844" s="117"/>
      <c r="H844" s="117"/>
      <c r="I844" s="117"/>
      <c r="J844" s="117"/>
      <c r="K844" s="119"/>
      <c r="L844" s="120" t="str">
        <f>IFERROR(_xlfn.IFNA(VLOOKUP($K844,коммент!$B:$C,2,0),""),"")</f>
        <v/>
      </c>
      <c r="M844" s="119"/>
      <c r="N844" s="121"/>
      <c r="O844" s="121"/>
      <c r="P844" s="121"/>
      <c r="Q844" s="13"/>
      <c r="R844" s="13"/>
    </row>
    <row r="845" spans="1:18" s="14" customFormat="1" x14ac:dyDescent="0.25">
      <c r="A845" s="15"/>
      <c r="B845" s="117"/>
      <c r="C845" s="117"/>
      <c r="D845" s="118"/>
      <c r="E845" s="118"/>
      <c r="F845" s="122"/>
      <c r="G845" s="117"/>
      <c r="H845" s="117"/>
      <c r="I845" s="117"/>
      <c r="J845" s="117"/>
      <c r="K845" s="119"/>
      <c r="L845" s="120" t="str">
        <f>IFERROR(_xlfn.IFNA(VLOOKUP($K845,коммент!$B:$C,2,0),""),"")</f>
        <v/>
      </c>
      <c r="M845" s="119"/>
      <c r="N845" s="121"/>
      <c r="O845" s="121"/>
      <c r="P845" s="121"/>
      <c r="Q845" s="13"/>
      <c r="R845" s="13"/>
    </row>
    <row r="846" spans="1:18" s="14" customFormat="1" x14ac:dyDescent="0.25">
      <c r="A846" s="15"/>
      <c r="B846" s="117"/>
      <c r="C846" s="117"/>
      <c r="D846" s="118"/>
      <c r="E846" s="118"/>
      <c r="F846" s="122"/>
      <c r="G846" s="117"/>
      <c r="H846" s="117"/>
      <c r="I846" s="117"/>
      <c r="J846" s="117"/>
      <c r="K846" s="119"/>
      <c r="L846" s="120" t="str">
        <f>IFERROR(_xlfn.IFNA(VLOOKUP($K846,коммент!$B:$C,2,0),""),"")</f>
        <v/>
      </c>
      <c r="M846" s="119"/>
      <c r="N846" s="121"/>
      <c r="O846" s="121"/>
      <c r="P846" s="121"/>
      <c r="Q846" s="13"/>
      <c r="R846" s="13"/>
    </row>
    <row r="847" spans="1:18" s="14" customFormat="1" x14ac:dyDescent="0.25">
      <c r="A847" s="15"/>
      <c r="B847" s="117"/>
      <c r="C847" s="117"/>
      <c r="D847" s="118"/>
      <c r="E847" s="118"/>
      <c r="F847" s="122"/>
      <c r="G847" s="117"/>
      <c r="H847" s="117"/>
      <c r="I847" s="117"/>
      <c r="J847" s="117"/>
      <c r="K847" s="119"/>
      <c r="L847" s="120" t="str">
        <f>IFERROR(_xlfn.IFNA(VLOOKUP($K847,коммент!$B:$C,2,0),""),"")</f>
        <v/>
      </c>
      <c r="M847" s="119"/>
      <c r="N847" s="121"/>
      <c r="O847" s="121"/>
      <c r="P847" s="121"/>
      <c r="Q847" s="13"/>
      <c r="R847" s="13"/>
    </row>
    <row r="848" spans="1:18" s="14" customFormat="1" x14ac:dyDescent="0.25">
      <c r="A848" s="15"/>
      <c r="B848" s="117"/>
      <c r="C848" s="117"/>
      <c r="D848" s="118"/>
      <c r="E848" s="118"/>
      <c r="F848" s="122"/>
      <c r="G848" s="117"/>
      <c r="H848" s="117"/>
      <c r="I848" s="117"/>
      <c r="J848" s="117"/>
      <c r="K848" s="119"/>
      <c r="L848" s="120" t="str">
        <f>IFERROR(_xlfn.IFNA(VLOOKUP($K848,коммент!$B:$C,2,0),""),"")</f>
        <v/>
      </c>
      <c r="M848" s="119"/>
      <c r="N848" s="121"/>
      <c r="O848" s="121"/>
      <c r="P848" s="121"/>
      <c r="Q848" s="13"/>
      <c r="R848" s="13"/>
    </row>
    <row r="849" spans="1:18" s="14" customFormat="1" x14ac:dyDescent="0.25">
      <c r="A849" s="15"/>
      <c r="B849" s="117"/>
      <c r="C849" s="117"/>
      <c r="D849" s="118"/>
      <c r="E849" s="118"/>
      <c r="F849" s="122"/>
      <c r="G849" s="117"/>
      <c r="H849" s="117"/>
      <c r="I849" s="117"/>
      <c r="J849" s="117"/>
      <c r="K849" s="119"/>
      <c r="L849" s="120" t="str">
        <f>IFERROR(_xlfn.IFNA(VLOOKUP($K849,коммент!$B:$C,2,0),""),"")</f>
        <v/>
      </c>
      <c r="M849" s="119"/>
      <c r="N849" s="121"/>
      <c r="O849" s="121"/>
      <c r="P849" s="121"/>
      <c r="Q849" s="13"/>
      <c r="R849" s="13"/>
    </row>
    <row r="850" spans="1:18" s="14" customFormat="1" x14ac:dyDescent="0.25">
      <c r="A850" s="15"/>
      <c r="B850" s="117"/>
      <c r="C850" s="117"/>
      <c r="D850" s="118"/>
      <c r="E850" s="118"/>
      <c r="F850" s="122"/>
      <c r="G850" s="117"/>
      <c r="H850" s="117"/>
      <c r="I850" s="117"/>
      <c r="J850" s="117"/>
      <c r="K850" s="119"/>
      <c r="L850" s="120" t="str">
        <f>IFERROR(_xlfn.IFNA(VLOOKUP($K850,коммент!$B:$C,2,0),""),"")</f>
        <v/>
      </c>
      <c r="M850" s="119"/>
      <c r="N850" s="121"/>
      <c r="O850" s="121"/>
      <c r="P850" s="121"/>
      <c r="Q850" s="13"/>
      <c r="R850" s="13"/>
    </row>
    <row r="851" spans="1:18" s="14" customFormat="1" x14ac:dyDescent="0.25">
      <c r="A851" s="15"/>
      <c r="B851" s="117"/>
      <c r="C851" s="117"/>
      <c r="D851" s="118"/>
      <c r="E851" s="118"/>
      <c r="F851" s="122"/>
      <c r="G851" s="117"/>
      <c r="H851" s="117"/>
      <c r="I851" s="117"/>
      <c r="J851" s="117"/>
      <c r="K851" s="119"/>
      <c r="L851" s="120" t="str">
        <f>IFERROR(_xlfn.IFNA(VLOOKUP($K851,коммент!$B:$C,2,0),""),"")</f>
        <v/>
      </c>
      <c r="M851" s="119"/>
      <c r="N851" s="121"/>
      <c r="O851" s="121"/>
      <c r="P851" s="121"/>
      <c r="Q851" s="13"/>
      <c r="R851" s="13"/>
    </row>
    <row r="852" spans="1:18" s="14" customFormat="1" x14ac:dyDescent="0.25">
      <c r="A852" s="15"/>
      <c r="B852" s="117"/>
      <c r="C852" s="117"/>
      <c r="D852" s="118"/>
      <c r="E852" s="118"/>
      <c r="F852" s="122"/>
      <c r="G852" s="117"/>
      <c r="H852" s="117"/>
      <c r="I852" s="117"/>
      <c r="J852" s="117"/>
      <c r="K852" s="119"/>
      <c r="L852" s="120" t="str">
        <f>IFERROR(_xlfn.IFNA(VLOOKUP($K852,коммент!$B:$C,2,0),""),"")</f>
        <v/>
      </c>
      <c r="M852" s="119"/>
      <c r="N852" s="121"/>
      <c r="O852" s="121"/>
      <c r="P852" s="121"/>
      <c r="Q852" s="13"/>
      <c r="R852" s="13"/>
    </row>
    <row r="853" spans="1:18" s="14" customFormat="1" x14ac:dyDescent="0.25">
      <c r="A853" s="15"/>
      <c r="B853" s="117"/>
      <c r="C853" s="117"/>
      <c r="D853" s="118"/>
      <c r="E853" s="118"/>
      <c r="F853" s="122"/>
      <c r="G853" s="117"/>
      <c r="H853" s="117"/>
      <c r="I853" s="117"/>
      <c r="J853" s="117"/>
      <c r="K853" s="119"/>
      <c r="L853" s="120" t="str">
        <f>IFERROR(_xlfn.IFNA(VLOOKUP($K853,коммент!$B:$C,2,0),""),"")</f>
        <v/>
      </c>
      <c r="M853" s="119"/>
      <c r="N853" s="121"/>
      <c r="O853" s="121"/>
      <c r="P853" s="121"/>
      <c r="Q853" s="13"/>
      <c r="R853" s="13"/>
    </row>
    <row r="854" spans="1:18" s="14" customFormat="1" x14ac:dyDescent="0.25">
      <c r="A854" s="15"/>
      <c r="B854" s="117"/>
      <c r="C854" s="117"/>
      <c r="D854" s="118"/>
      <c r="E854" s="118"/>
      <c r="F854" s="122"/>
      <c r="G854" s="117"/>
      <c r="H854" s="117"/>
      <c r="I854" s="117"/>
      <c r="J854" s="117"/>
      <c r="K854" s="119"/>
      <c r="L854" s="120" t="str">
        <f>IFERROR(_xlfn.IFNA(VLOOKUP($K854,коммент!$B:$C,2,0),""),"")</f>
        <v/>
      </c>
      <c r="M854" s="119"/>
      <c r="N854" s="121"/>
      <c r="O854" s="121"/>
      <c r="P854" s="121"/>
      <c r="Q854" s="13"/>
      <c r="R854" s="13"/>
    </row>
    <row r="855" spans="1:18" s="14" customFormat="1" x14ac:dyDescent="0.25">
      <c r="A855" s="15"/>
      <c r="B855" s="117"/>
      <c r="C855" s="117"/>
      <c r="D855" s="118"/>
      <c r="E855" s="118"/>
      <c r="F855" s="122"/>
      <c r="G855" s="117"/>
      <c r="H855" s="117"/>
      <c r="I855" s="117"/>
      <c r="J855" s="117"/>
      <c r="K855" s="119"/>
      <c r="L855" s="120" t="str">
        <f>IFERROR(_xlfn.IFNA(VLOOKUP($K855,коммент!$B:$C,2,0),""),"")</f>
        <v/>
      </c>
      <c r="M855" s="119"/>
      <c r="N855" s="121"/>
      <c r="O855" s="121"/>
      <c r="P855" s="121"/>
      <c r="Q855" s="13"/>
      <c r="R855" s="13"/>
    </row>
    <row r="856" spans="1:18" s="14" customFormat="1" x14ac:dyDescent="0.25">
      <c r="A856" s="15"/>
      <c r="B856" s="117"/>
      <c r="C856" s="117"/>
      <c r="D856" s="118"/>
      <c r="E856" s="118"/>
      <c r="F856" s="122"/>
      <c r="G856" s="117"/>
      <c r="H856" s="117"/>
      <c r="I856" s="117"/>
      <c r="J856" s="117"/>
      <c r="K856" s="119"/>
      <c r="L856" s="120" t="str">
        <f>IFERROR(_xlfn.IFNA(VLOOKUP($K856,коммент!$B:$C,2,0),""),"")</f>
        <v/>
      </c>
      <c r="M856" s="119"/>
      <c r="N856" s="121"/>
      <c r="O856" s="121"/>
      <c r="P856" s="121"/>
      <c r="Q856" s="13"/>
      <c r="R856" s="13"/>
    </row>
    <row r="857" spans="1:18" s="14" customFormat="1" x14ac:dyDescent="0.25">
      <c r="A857" s="15"/>
      <c r="B857" s="117"/>
      <c r="C857" s="117"/>
      <c r="D857" s="118"/>
      <c r="E857" s="118"/>
      <c r="F857" s="122"/>
      <c r="G857" s="117"/>
      <c r="H857" s="117"/>
      <c r="I857" s="117"/>
      <c r="J857" s="117"/>
      <c r="K857" s="119"/>
      <c r="L857" s="120" t="str">
        <f>IFERROR(_xlfn.IFNA(VLOOKUP($K857,коммент!$B:$C,2,0),""),"")</f>
        <v/>
      </c>
      <c r="M857" s="119"/>
      <c r="N857" s="121"/>
      <c r="O857" s="121"/>
      <c r="P857" s="121"/>
      <c r="Q857" s="13"/>
      <c r="R857" s="13"/>
    </row>
    <row r="858" spans="1:18" s="14" customFormat="1" x14ac:dyDescent="0.25">
      <c r="A858" s="15"/>
      <c r="B858" s="117"/>
      <c r="C858" s="117"/>
      <c r="D858" s="118"/>
      <c r="E858" s="118"/>
      <c r="F858" s="122"/>
      <c r="G858" s="117"/>
      <c r="H858" s="117"/>
      <c r="I858" s="117"/>
      <c r="J858" s="117"/>
      <c r="K858" s="119"/>
      <c r="L858" s="120" t="str">
        <f>IFERROR(_xlfn.IFNA(VLOOKUP($K858,коммент!$B:$C,2,0),""),"")</f>
        <v/>
      </c>
      <c r="M858" s="119"/>
      <c r="N858" s="121"/>
      <c r="O858" s="121"/>
      <c r="P858" s="121"/>
      <c r="Q858" s="13"/>
      <c r="R858" s="13"/>
    </row>
    <row r="859" spans="1:18" s="14" customFormat="1" x14ac:dyDescent="0.25">
      <c r="A859" s="15"/>
      <c r="B859" s="117"/>
      <c r="C859" s="117"/>
      <c r="D859" s="118"/>
      <c r="E859" s="118"/>
      <c r="F859" s="122"/>
      <c r="G859" s="117"/>
      <c r="H859" s="117"/>
      <c r="I859" s="117"/>
      <c r="J859" s="117"/>
      <c r="K859" s="119"/>
      <c r="L859" s="120" t="str">
        <f>IFERROR(_xlfn.IFNA(VLOOKUP($K859,коммент!$B:$C,2,0),""),"")</f>
        <v/>
      </c>
      <c r="M859" s="119"/>
      <c r="N859" s="121"/>
      <c r="O859" s="121"/>
      <c r="P859" s="121"/>
      <c r="Q859" s="13"/>
      <c r="R859" s="13"/>
    </row>
    <row r="860" spans="1:18" s="14" customFormat="1" x14ac:dyDescent="0.25">
      <c r="A860" s="15"/>
      <c r="B860" s="117"/>
      <c r="C860" s="117"/>
      <c r="D860" s="118"/>
      <c r="E860" s="118"/>
      <c r="F860" s="122"/>
      <c r="G860" s="117"/>
      <c r="H860" s="117"/>
      <c r="I860" s="117"/>
      <c r="J860" s="117"/>
      <c r="K860" s="119"/>
      <c r="L860" s="120" t="str">
        <f>IFERROR(_xlfn.IFNA(VLOOKUP($K860,коммент!$B:$C,2,0),""),"")</f>
        <v/>
      </c>
      <c r="M860" s="119"/>
      <c r="N860" s="121"/>
      <c r="O860" s="121"/>
      <c r="P860" s="121"/>
      <c r="Q860" s="13"/>
      <c r="R860" s="13"/>
    </row>
    <row r="861" spans="1:18" s="14" customFormat="1" x14ac:dyDescent="0.25">
      <c r="A861" s="15"/>
      <c r="B861" s="117"/>
      <c r="C861" s="117"/>
      <c r="D861" s="118"/>
      <c r="E861" s="118"/>
      <c r="F861" s="122"/>
      <c r="G861" s="117"/>
      <c r="H861" s="117"/>
      <c r="I861" s="117"/>
      <c r="J861" s="117"/>
      <c r="K861" s="119"/>
      <c r="L861" s="120" t="str">
        <f>IFERROR(_xlfn.IFNA(VLOOKUP($K861,коммент!$B:$C,2,0),""),"")</f>
        <v/>
      </c>
      <c r="M861" s="119"/>
      <c r="N861" s="121"/>
      <c r="O861" s="121"/>
      <c r="P861" s="121"/>
      <c r="Q861" s="13"/>
      <c r="R861" s="13"/>
    </row>
    <row r="862" spans="1:18" s="14" customFormat="1" x14ac:dyDescent="0.25">
      <c r="A862" s="15"/>
      <c r="B862" s="117"/>
      <c r="C862" s="117"/>
      <c r="D862" s="118"/>
      <c r="E862" s="118"/>
      <c r="F862" s="122"/>
      <c r="G862" s="117"/>
      <c r="H862" s="117"/>
      <c r="I862" s="117"/>
      <c r="J862" s="117"/>
      <c r="K862" s="119"/>
      <c r="L862" s="120" t="str">
        <f>IFERROR(_xlfn.IFNA(VLOOKUP($K862,коммент!$B:$C,2,0),""),"")</f>
        <v/>
      </c>
      <c r="M862" s="119"/>
      <c r="N862" s="121"/>
      <c r="O862" s="121"/>
      <c r="P862" s="121"/>
      <c r="Q862" s="13"/>
      <c r="R862" s="13"/>
    </row>
    <row r="863" spans="1:18" s="14" customFormat="1" x14ac:dyDescent="0.25">
      <c r="A863" s="15"/>
      <c r="B863" s="117"/>
      <c r="C863" s="117"/>
      <c r="D863" s="118"/>
      <c r="E863" s="118"/>
      <c r="F863" s="122"/>
      <c r="G863" s="117"/>
      <c r="H863" s="117"/>
      <c r="I863" s="117"/>
      <c r="J863" s="117"/>
      <c r="K863" s="119"/>
      <c r="L863" s="120" t="str">
        <f>IFERROR(_xlfn.IFNA(VLOOKUP($K863,коммент!$B:$C,2,0),""),"")</f>
        <v/>
      </c>
      <c r="M863" s="119"/>
      <c r="N863" s="121"/>
      <c r="O863" s="121"/>
      <c r="P863" s="121"/>
      <c r="Q863" s="13"/>
      <c r="R863" s="13"/>
    </row>
    <row r="864" spans="1:18" s="14" customFormat="1" x14ac:dyDescent="0.25">
      <c r="A864" s="15"/>
      <c r="B864" s="117"/>
      <c r="C864" s="117"/>
      <c r="D864" s="118"/>
      <c r="E864" s="118"/>
      <c r="F864" s="122"/>
      <c r="G864" s="117"/>
      <c r="H864" s="117"/>
      <c r="I864" s="117"/>
      <c r="J864" s="117"/>
      <c r="K864" s="119"/>
      <c r="L864" s="120" t="str">
        <f>IFERROR(_xlfn.IFNA(VLOOKUP($K864,коммент!$B:$C,2,0),""),"")</f>
        <v/>
      </c>
      <c r="M864" s="119"/>
      <c r="N864" s="121"/>
      <c r="O864" s="121"/>
      <c r="P864" s="121"/>
      <c r="Q864" s="13"/>
      <c r="R864" s="13"/>
    </row>
    <row r="865" spans="1:18" s="14" customFormat="1" x14ac:dyDescent="0.25">
      <c r="A865" s="15"/>
      <c r="B865" s="117"/>
      <c r="C865" s="117"/>
      <c r="D865" s="118"/>
      <c r="E865" s="118"/>
      <c r="F865" s="122"/>
      <c r="G865" s="117"/>
      <c r="H865" s="117"/>
      <c r="I865" s="117"/>
      <c r="J865" s="117"/>
      <c r="K865" s="119"/>
      <c r="L865" s="120" t="str">
        <f>IFERROR(_xlfn.IFNA(VLOOKUP($K865,коммент!$B:$C,2,0),""),"")</f>
        <v/>
      </c>
      <c r="M865" s="119"/>
      <c r="N865" s="121"/>
      <c r="O865" s="121"/>
      <c r="P865" s="121"/>
      <c r="Q865" s="13"/>
      <c r="R865" s="13"/>
    </row>
    <row r="866" spans="1:18" s="14" customFormat="1" x14ac:dyDescent="0.25">
      <c r="A866" s="15"/>
      <c r="B866" s="117"/>
      <c r="C866" s="117"/>
      <c r="D866" s="118"/>
      <c r="E866" s="118"/>
      <c r="F866" s="122"/>
      <c r="G866" s="117"/>
      <c r="H866" s="117"/>
      <c r="I866" s="117"/>
      <c r="J866" s="117"/>
      <c r="K866" s="119"/>
      <c r="L866" s="120" t="str">
        <f>IFERROR(_xlfn.IFNA(VLOOKUP($K866,коммент!$B:$C,2,0),""),"")</f>
        <v/>
      </c>
      <c r="M866" s="119"/>
      <c r="N866" s="121"/>
      <c r="O866" s="121"/>
      <c r="P866" s="121"/>
      <c r="Q866" s="13"/>
      <c r="R866" s="13"/>
    </row>
    <row r="867" spans="1:18" s="14" customFormat="1" x14ac:dyDescent="0.25">
      <c r="A867" s="15"/>
      <c r="B867" s="117"/>
      <c r="C867" s="117"/>
      <c r="D867" s="118"/>
      <c r="E867" s="118"/>
      <c r="F867" s="122"/>
      <c r="G867" s="117"/>
      <c r="H867" s="117"/>
      <c r="I867" s="117"/>
      <c r="J867" s="117"/>
      <c r="K867" s="119"/>
      <c r="L867" s="120" t="str">
        <f>IFERROR(_xlfn.IFNA(VLOOKUP($K867,коммент!$B:$C,2,0),""),"")</f>
        <v/>
      </c>
      <c r="M867" s="119"/>
      <c r="N867" s="121"/>
      <c r="O867" s="121"/>
      <c r="P867" s="121"/>
      <c r="Q867" s="13"/>
      <c r="R867" s="13"/>
    </row>
    <row r="868" spans="1:18" s="14" customFormat="1" x14ac:dyDescent="0.25">
      <c r="A868" s="15"/>
      <c r="B868" s="117"/>
      <c r="C868" s="117"/>
      <c r="D868" s="118"/>
      <c r="E868" s="118"/>
      <c r="F868" s="122"/>
      <c r="G868" s="117"/>
      <c r="H868" s="117"/>
      <c r="I868" s="117"/>
      <c r="J868" s="117"/>
      <c r="K868" s="119"/>
      <c r="L868" s="120" t="str">
        <f>IFERROR(_xlfn.IFNA(VLOOKUP($K868,коммент!$B:$C,2,0),""),"")</f>
        <v/>
      </c>
      <c r="M868" s="119"/>
      <c r="N868" s="121"/>
      <c r="O868" s="121"/>
      <c r="P868" s="121"/>
      <c r="Q868" s="13"/>
      <c r="R868" s="13"/>
    </row>
    <row r="869" spans="1:18" s="14" customFormat="1" x14ac:dyDescent="0.25">
      <c r="A869" s="15"/>
      <c r="B869" s="117"/>
      <c r="C869" s="117"/>
      <c r="D869" s="118"/>
      <c r="E869" s="118"/>
      <c r="F869" s="122"/>
      <c r="G869" s="117"/>
      <c r="H869" s="117"/>
      <c r="I869" s="117"/>
      <c r="J869" s="117"/>
      <c r="K869" s="119"/>
      <c r="L869" s="120" t="str">
        <f>IFERROR(_xlfn.IFNA(VLOOKUP($K869,коммент!$B:$C,2,0),""),"")</f>
        <v/>
      </c>
      <c r="M869" s="119"/>
      <c r="N869" s="121"/>
      <c r="O869" s="121"/>
      <c r="P869" s="121"/>
      <c r="Q869" s="13"/>
      <c r="R869" s="13"/>
    </row>
    <row r="870" spans="1:18" s="14" customFormat="1" x14ac:dyDescent="0.25">
      <c r="A870" s="15"/>
      <c r="B870" s="117"/>
      <c r="C870" s="117"/>
      <c r="D870" s="118"/>
      <c r="E870" s="118"/>
      <c r="F870" s="122"/>
      <c r="G870" s="117"/>
      <c r="H870" s="117"/>
      <c r="I870" s="117"/>
      <c r="J870" s="117"/>
      <c r="K870" s="119"/>
      <c r="L870" s="120" t="str">
        <f>IFERROR(_xlfn.IFNA(VLOOKUP($K870,коммент!$B:$C,2,0),""),"")</f>
        <v/>
      </c>
      <c r="M870" s="119"/>
      <c r="N870" s="121"/>
      <c r="O870" s="121"/>
      <c r="P870" s="121"/>
      <c r="Q870" s="13"/>
      <c r="R870" s="13"/>
    </row>
    <row r="871" spans="1:18" s="14" customFormat="1" x14ac:dyDescent="0.25">
      <c r="A871" s="15"/>
      <c r="B871" s="117"/>
      <c r="C871" s="117"/>
      <c r="D871" s="118"/>
      <c r="E871" s="118"/>
      <c r="F871" s="122"/>
      <c r="G871" s="117"/>
      <c r="H871" s="117"/>
      <c r="I871" s="117"/>
      <c r="J871" s="117"/>
      <c r="K871" s="119"/>
      <c r="L871" s="120" t="str">
        <f>IFERROR(_xlfn.IFNA(VLOOKUP($K871,коммент!$B:$C,2,0),""),"")</f>
        <v/>
      </c>
      <c r="M871" s="119"/>
      <c r="N871" s="121"/>
      <c r="O871" s="121"/>
      <c r="P871" s="121"/>
      <c r="Q871" s="13"/>
      <c r="R871" s="13"/>
    </row>
    <row r="872" spans="1:18" s="14" customFormat="1" x14ac:dyDescent="0.25">
      <c r="A872" s="15"/>
      <c r="B872" s="117"/>
      <c r="C872" s="117"/>
      <c r="D872" s="118"/>
      <c r="E872" s="118"/>
      <c r="F872" s="122"/>
      <c r="G872" s="117"/>
      <c r="H872" s="117"/>
      <c r="I872" s="117"/>
      <c r="J872" s="117"/>
      <c r="K872" s="119"/>
      <c r="L872" s="120" t="str">
        <f>IFERROR(_xlfn.IFNA(VLOOKUP($K872,коммент!$B:$C,2,0),""),"")</f>
        <v/>
      </c>
      <c r="M872" s="119"/>
      <c r="N872" s="121"/>
      <c r="O872" s="121"/>
      <c r="P872" s="121"/>
      <c r="Q872" s="13"/>
      <c r="R872" s="13"/>
    </row>
    <row r="873" spans="1:18" s="14" customFormat="1" x14ac:dyDescent="0.25">
      <c r="A873" s="15"/>
      <c r="B873" s="117"/>
      <c r="C873" s="117"/>
      <c r="D873" s="118"/>
      <c r="E873" s="118"/>
      <c r="F873" s="122"/>
      <c r="G873" s="117"/>
      <c r="H873" s="117"/>
      <c r="I873" s="117"/>
      <c r="J873" s="117"/>
      <c r="K873" s="119"/>
      <c r="L873" s="120" t="str">
        <f>IFERROR(_xlfn.IFNA(VLOOKUP($K873,коммент!$B:$C,2,0),""),"")</f>
        <v/>
      </c>
      <c r="M873" s="119"/>
      <c r="N873" s="121"/>
      <c r="O873" s="121"/>
      <c r="P873" s="121"/>
      <c r="Q873" s="13"/>
      <c r="R873" s="13"/>
    </row>
    <row r="874" spans="1:18" s="14" customFormat="1" x14ac:dyDescent="0.25">
      <c r="A874" s="15"/>
      <c r="B874" s="117"/>
      <c r="C874" s="117"/>
      <c r="D874" s="118"/>
      <c r="E874" s="118"/>
      <c r="F874" s="122"/>
      <c r="G874" s="117"/>
      <c r="H874" s="117"/>
      <c r="I874" s="117"/>
      <c r="J874" s="117"/>
      <c r="K874" s="119"/>
      <c r="L874" s="120" t="str">
        <f>IFERROR(_xlfn.IFNA(VLOOKUP($K874,коммент!$B:$C,2,0),""),"")</f>
        <v/>
      </c>
      <c r="M874" s="119"/>
      <c r="N874" s="121"/>
      <c r="O874" s="121"/>
      <c r="P874" s="121"/>
      <c r="Q874" s="13"/>
      <c r="R874" s="13"/>
    </row>
    <row r="875" spans="1:18" s="14" customFormat="1" x14ac:dyDescent="0.25">
      <c r="A875" s="15"/>
      <c r="B875" s="117"/>
      <c r="C875" s="117"/>
      <c r="D875" s="118"/>
      <c r="E875" s="118"/>
      <c r="F875" s="122"/>
      <c r="G875" s="117"/>
      <c r="H875" s="117"/>
      <c r="I875" s="117"/>
      <c r="J875" s="117"/>
      <c r="K875" s="119"/>
      <c r="L875" s="120" t="str">
        <f>IFERROR(_xlfn.IFNA(VLOOKUP($K875,коммент!$B:$C,2,0),""),"")</f>
        <v/>
      </c>
      <c r="M875" s="119"/>
      <c r="N875" s="121"/>
      <c r="O875" s="121"/>
      <c r="P875" s="121"/>
      <c r="Q875" s="13"/>
      <c r="R875" s="13"/>
    </row>
    <row r="876" spans="1:18" s="14" customFormat="1" x14ac:dyDescent="0.25">
      <c r="A876" s="15"/>
      <c r="B876" s="117"/>
      <c r="C876" s="117"/>
      <c r="D876" s="118"/>
      <c r="E876" s="118"/>
      <c r="F876" s="122"/>
      <c r="G876" s="117"/>
      <c r="H876" s="117"/>
      <c r="I876" s="117"/>
      <c r="J876" s="117"/>
      <c r="K876" s="119"/>
      <c r="L876" s="120" t="str">
        <f>IFERROR(_xlfn.IFNA(VLOOKUP($K876,коммент!$B:$C,2,0),""),"")</f>
        <v/>
      </c>
      <c r="M876" s="119"/>
      <c r="N876" s="121"/>
      <c r="O876" s="121"/>
      <c r="P876" s="121"/>
      <c r="Q876" s="13"/>
      <c r="R876" s="13"/>
    </row>
    <row r="877" spans="1:18" s="14" customFormat="1" x14ac:dyDescent="0.25">
      <c r="A877" s="15"/>
      <c r="B877" s="117"/>
      <c r="C877" s="117"/>
      <c r="D877" s="118"/>
      <c r="E877" s="118"/>
      <c r="F877" s="122"/>
      <c r="G877" s="117"/>
      <c r="H877" s="117"/>
      <c r="I877" s="117"/>
      <c r="J877" s="117"/>
      <c r="K877" s="119"/>
      <c r="L877" s="120" t="str">
        <f>IFERROR(_xlfn.IFNA(VLOOKUP($K877,коммент!$B:$C,2,0),""),"")</f>
        <v/>
      </c>
      <c r="M877" s="119"/>
      <c r="N877" s="121"/>
      <c r="O877" s="121"/>
      <c r="P877" s="121"/>
      <c r="Q877" s="13"/>
      <c r="R877" s="13"/>
    </row>
    <row r="878" spans="1:18" s="14" customFormat="1" x14ac:dyDescent="0.25">
      <c r="A878" s="15"/>
      <c r="B878" s="117"/>
      <c r="C878" s="117"/>
      <c r="D878" s="118"/>
      <c r="E878" s="118"/>
      <c r="F878" s="122"/>
      <c r="G878" s="117"/>
      <c r="H878" s="117"/>
      <c r="I878" s="117"/>
      <c r="J878" s="117"/>
      <c r="K878" s="119"/>
      <c r="L878" s="120" t="str">
        <f>IFERROR(_xlfn.IFNA(VLOOKUP($K878,коммент!$B:$C,2,0),""),"")</f>
        <v/>
      </c>
      <c r="M878" s="119"/>
      <c r="N878" s="121"/>
      <c r="O878" s="121"/>
      <c r="P878" s="121"/>
      <c r="Q878" s="13"/>
      <c r="R878" s="13"/>
    </row>
    <row r="879" spans="1:18" s="14" customFormat="1" x14ac:dyDescent="0.25">
      <c r="A879" s="15"/>
      <c r="B879" s="117"/>
      <c r="C879" s="117"/>
      <c r="D879" s="118"/>
      <c r="E879" s="118"/>
      <c r="F879" s="122"/>
      <c r="G879" s="117"/>
      <c r="H879" s="117"/>
      <c r="I879" s="117"/>
      <c r="J879" s="117"/>
      <c r="K879" s="119"/>
      <c r="L879" s="120" t="str">
        <f>IFERROR(_xlfn.IFNA(VLOOKUP($K879,коммент!$B:$C,2,0),""),"")</f>
        <v/>
      </c>
      <c r="M879" s="119"/>
      <c r="N879" s="121"/>
      <c r="O879" s="121"/>
      <c r="P879" s="121"/>
      <c r="Q879" s="13"/>
      <c r="R879" s="13"/>
    </row>
    <row r="880" spans="1:18" s="14" customFormat="1" x14ac:dyDescent="0.25">
      <c r="A880" s="15"/>
      <c r="B880" s="117"/>
      <c r="C880" s="117"/>
      <c r="D880" s="118"/>
      <c r="E880" s="118"/>
      <c r="F880" s="122"/>
      <c r="G880" s="117"/>
      <c r="H880" s="117"/>
      <c r="I880" s="117"/>
      <c r="J880" s="117"/>
      <c r="K880" s="119"/>
      <c r="L880" s="120" t="str">
        <f>IFERROR(_xlfn.IFNA(VLOOKUP($K880,коммент!$B:$C,2,0),""),"")</f>
        <v/>
      </c>
      <c r="M880" s="119"/>
      <c r="N880" s="121"/>
      <c r="O880" s="121"/>
      <c r="P880" s="121"/>
      <c r="Q880" s="13"/>
      <c r="R880" s="13"/>
    </row>
    <row r="881" spans="1:18" s="14" customFormat="1" x14ac:dyDescent="0.25">
      <c r="A881" s="15"/>
      <c r="B881" s="117"/>
      <c r="C881" s="117"/>
      <c r="D881" s="118"/>
      <c r="E881" s="118"/>
      <c r="F881" s="122"/>
      <c r="G881" s="117"/>
      <c r="H881" s="117"/>
      <c r="I881" s="117"/>
      <c r="J881" s="117"/>
      <c r="K881" s="119"/>
      <c r="L881" s="120" t="str">
        <f>IFERROR(_xlfn.IFNA(VLOOKUP($K881,коммент!$B:$C,2,0),""),"")</f>
        <v/>
      </c>
      <c r="M881" s="119"/>
      <c r="N881" s="121"/>
      <c r="O881" s="121"/>
      <c r="P881" s="121"/>
      <c r="Q881" s="13"/>
      <c r="R881" s="13"/>
    </row>
    <row r="882" spans="1:18" s="14" customFormat="1" x14ac:dyDescent="0.25">
      <c r="A882" s="15"/>
      <c r="B882" s="117"/>
      <c r="C882" s="117"/>
      <c r="D882" s="118"/>
      <c r="E882" s="118"/>
      <c r="F882" s="122"/>
      <c r="G882" s="117"/>
      <c r="H882" s="117"/>
      <c r="I882" s="117"/>
      <c r="J882" s="117"/>
      <c r="K882" s="119"/>
      <c r="L882" s="120" t="str">
        <f>IFERROR(_xlfn.IFNA(VLOOKUP($K882,коммент!$B:$C,2,0),""),"")</f>
        <v/>
      </c>
      <c r="M882" s="119"/>
      <c r="N882" s="121"/>
      <c r="O882" s="121"/>
      <c r="P882" s="121"/>
      <c r="Q882" s="13"/>
      <c r="R882" s="13"/>
    </row>
    <row r="883" spans="1:18" s="14" customFormat="1" x14ac:dyDescent="0.25">
      <c r="A883" s="15"/>
      <c r="B883" s="117"/>
      <c r="C883" s="117"/>
      <c r="D883" s="118"/>
      <c r="E883" s="118"/>
      <c r="F883" s="122"/>
      <c r="G883" s="117"/>
      <c r="H883" s="117"/>
      <c r="I883" s="117"/>
      <c r="J883" s="117"/>
      <c r="K883" s="119"/>
      <c r="L883" s="120" t="str">
        <f>IFERROR(_xlfn.IFNA(VLOOKUP($K883,коммент!$B:$C,2,0),""),"")</f>
        <v/>
      </c>
      <c r="M883" s="119"/>
      <c r="N883" s="121"/>
      <c r="O883" s="121"/>
      <c r="P883" s="121"/>
      <c r="Q883" s="13"/>
      <c r="R883" s="13"/>
    </row>
    <row r="884" spans="1:18" s="14" customFormat="1" x14ac:dyDescent="0.25">
      <c r="A884" s="15"/>
      <c r="B884" s="117"/>
      <c r="C884" s="117"/>
      <c r="D884" s="118"/>
      <c r="E884" s="118"/>
      <c r="F884" s="122"/>
      <c r="G884" s="117"/>
      <c r="H884" s="117"/>
      <c r="I884" s="117"/>
      <c r="J884" s="117"/>
      <c r="K884" s="119"/>
      <c r="L884" s="120" t="str">
        <f>IFERROR(_xlfn.IFNA(VLOOKUP($K884,коммент!$B:$C,2,0),""),"")</f>
        <v/>
      </c>
      <c r="M884" s="119"/>
      <c r="N884" s="121"/>
      <c r="O884" s="121"/>
      <c r="P884" s="121"/>
      <c r="Q884" s="13"/>
      <c r="R884" s="13"/>
    </row>
    <row r="885" spans="1:18" s="14" customFormat="1" x14ac:dyDescent="0.25">
      <c r="A885" s="15"/>
      <c r="B885" s="117"/>
      <c r="C885" s="117"/>
      <c r="D885" s="118"/>
      <c r="E885" s="118"/>
      <c r="F885" s="122"/>
      <c r="G885" s="117"/>
      <c r="H885" s="117"/>
      <c r="I885" s="117"/>
      <c r="J885" s="117"/>
      <c r="K885" s="119"/>
      <c r="L885" s="120" t="str">
        <f>IFERROR(_xlfn.IFNA(VLOOKUP($K885,коммент!$B:$C,2,0),""),"")</f>
        <v/>
      </c>
      <c r="M885" s="119"/>
      <c r="N885" s="121"/>
      <c r="O885" s="121"/>
      <c r="P885" s="121"/>
      <c r="Q885" s="13"/>
      <c r="R885" s="13"/>
    </row>
    <row r="886" spans="1:18" s="14" customFormat="1" x14ac:dyDescent="0.25">
      <c r="A886" s="15"/>
      <c r="B886" s="117"/>
      <c r="C886" s="117"/>
      <c r="D886" s="118"/>
      <c r="E886" s="118"/>
      <c r="F886" s="122"/>
      <c r="G886" s="117"/>
      <c r="H886" s="117"/>
      <c r="I886" s="117"/>
      <c r="J886" s="117"/>
      <c r="K886" s="119"/>
      <c r="L886" s="120" t="str">
        <f>IFERROR(_xlfn.IFNA(VLOOKUP($K886,коммент!$B:$C,2,0),""),"")</f>
        <v/>
      </c>
      <c r="M886" s="119"/>
      <c r="N886" s="121"/>
      <c r="O886" s="121"/>
      <c r="P886" s="121"/>
      <c r="Q886" s="13"/>
      <c r="R886" s="13"/>
    </row>
    <row r="887" spans="1:18" s="14" customFormat="1" x14ac:dyDescent="0.25">
      <c r="A887" s="15"/>
      <c r="B887" s="117"/>
      <c r="C887" s="117"/>
      <c r="D887" s="118"/>
      <c r="E887" s="118"/>
      <c r="F887" s="122"/>
      <c r="G887" s="117"/>
      <c r="H887" s="117"/>
      <c r="I887" s="117"/>
      <c r="J887" s="117"/>
      <c r="K887" s="119"/>
      <c r="L887" s="120" t="str">
        <f>IFERROR(_xlfn.IFNA(VLOOKUP($K887,коммент!$B:$C,2,0),""),"")</f>
        <v/>
      </c>
      <c r="M887" s="119"/>
      <c r="N887" s="121"/>
      <c r="O887" s="121"/>
      <c r="P887" s="121"/>
      <c r="Q887" s="13"/>
      <c r="R887" s="13"/>
    </row>
    <row r="888" spans="1:18" s="14" customFormat="1" x14ac:dyDescent="0.25">
      <c r="A888" s="15"/>
      <c r="B888" s="117"/>
      <c r="C888" s="117"/>
      <c r="D888" s="118"/>
      <c r="E888" s="118"/>
      <c r="F888" s="122"/>
      <c r="G888" s="117"/>
      <c r="H888" s="117"/>
      <c r="I888" s="117"/>
      <c r="J888" s="117"/>
      <c r="K888" s="119"/>
      <c r="L888" s="120" t="str">
        <f>IFERROR(_xlfn.IFNA(VLOOKUP($K888,коммент!$B:$C,2,0),""),"")</f>
        <v/>
      </c>
      <c r="M888" s="119"/>
      <c r="N888" s="121"/>
      <c r="O888" s="121"/>
      <c r="P888" s="121"/>
      <c r="Q888" s="13"/>
      <c r="R888" s="13"/>
    </row>
    <row r="889" spans="1:18" s="14" customFormat="1" x14ac:dyDescent="0.25">
      <c r="A889" s="15"/>
      <c r="B889" s="117"/>
      <c r="C889" s="117"/>
      <c r="D889" s="118"/>
      <c r="E889" s="118"/>
      <c r="F889" s="122"/>
      <c r="G889" s="117"/>
      <c r="H889" s="117"/>
      <c r="I889" s="117"/>
      <c r="J889" s="117"/>
      <c r="K889" s="119"/>
      <c r="L889" s="120" t="str">
        <f>IFERROR(_xlfn.IFNA(VLOOKUP($K889,коммент!$B:$C,2,0),""),"")</f>
        <v/>
      </c>
      <c r="M889" s="119"/>
      <c r="N889" s="121"/>
      <c r="O889" s="121"/>
      <c r="P889" s="121"/>
      <c r="Q889" s="13"/>
      <c r="R889" s="13"/>
    </row>
    <row r="890" spans="1:18" s="14" customFormat="1" x14ac:dyDescent="0.25">
      <c r="A890" s="15"/>
      <c r="B890" s="117"/>
      <c r="C890" s="117"/>
      <c r="D890" s="118"/>
      <c r="E890" s="118"/>
      <c r="F890" s="122"/>
      <c r="G890" s="117"/>
      <c r="H890" s="117"/>
      <c r="I890" s="117"/>
      <c r="J890" s="117"/>
      <c r="K890" s="119"/>
      <c r="L890" s="120" t="str">
        <f>IFERROR(_xlfn.IFNA(VLOOKUP($K890,коммент!$B:$C,2,0),""),"")</f>
        <v/>
      </c>
      <c r="M890" s="119"/>
      <c r="N890" s="121"/>
      <c r="O890" s="121"/>
      <c r="P890" s="121"/>
      <c r="Q890" s="13"/>
      <c r="R890" s="13"/>
    </row>
    <row r="891" spans="1:18" s="14" customFormat="1" x14ac:dyDescent="0.25">
      <c r="A891" s="15"/>
      <c r="B891" s="117"/>
      <c r="C891" s="117"/>
      <c r="D891" s="118"/>
      <c r="E891" s="118"/>
      <c r="F891" s="122"/>
      <c r="G891" s="117"/>
      <c r="H891" s="117"/>
      <c r="I891" s="117"/>
      <c r="J891" s="117"/>
      <c r="K891" s="119"/>
      <c r="L891" s="120" t="str">
        <f>IFERROR(_xlfn.IFNA(VLOOKUP($K891,коммент!$B:$C,2,0),""),"")</f>
        <v/>
      </c>
      <c r="M891" s="119"/>
      <c r="N891" s="121"/>
      <c r="O891" s="121"/>
      <c r="P891" s="121"/>
      <c r="Q891" s="13"/>
      <c r="R891" s="13"/>
    </row>
    <row r="892" spans="1:18" s="14" customFormat="1" x14ac:dyDescent="0.25">
      <c r="A892" s="15"/>
      <c r="B892" s="117"/>
      <c r="C892" s="117"/>
      <c r="D892" s="118"/>
      <c r="E892" s="118"/>
      <c r="F892" s="122"/>
      <c r="G892" s="117"/>
      <c r="H892" s="117"/>
      <c r="I892" s="117"/>
      <c r="J892" s="117"/>
      <c r="K892" s="119"/>
      <c r="L892" s="120" t="str">
        <f>IFERROR(_xlfn.IFNA(VLOOKUP($K892,коммент!$B:$C,2,0),""),"")</f>
        <v/>
      </c>
      <c r="M892" s="119"/>
      <c r="N892" s="121"/>
      <c r="O892" s="121"/>
      <c r="P892" s="121"/>
      <c r="Q892" s="13"/>
      <c r="R892" s="13"/>
    </row>
    <row r="893" spans="1:18" s="14" customFormat="1" x14ac:dyDescent="0.25">
      <c r="A893" s="15"/>
      <c r="B893" s="117"/>
      <c r="C893" s="117"/>
      <c r="D893" s="118"/>
      <c r="E893" s="118"/>
      <c r="F893" s="122"/>
      <c r="G893" s="117"/>
      <c r="H893" s="117"/>
      <c r="I893" s="117"/>
      <c r="J893" s="117"/>
      <c r="K893" s="119"/>
      <c r="L893" s="120" t="str">
        <f>IFERROR(_xlfn.IFNA(VLOOKUP($K893,коммент!$B:$C,2,0),""),"")</f>
        <v/>
      </c>
      <c r="M893" s="119"/>
      <c r="N893" s="121"/>
      <c r="O893" s="121"/>
      <c r="P893" s="121"/>
      <c r="Q893" s="13"/>
      <c r="R893" s="13"/>
    </row>
    <row r="894" spans="1:18" s="14" customFormat="1" x14ac:dyDescent="0.25">
      <c r="A894" s="15"/>
      <c r="B894" s="117"/>
      <c r="C894" s="117"/>
      <c r="D894" s="118"/>
      <c r="E894" s="118"/>
      <c r="F894" s="122"/>
      <c r="G894" s="117"/>
      <c r="H894" s="117"/>
      <c r="I894" s="117"/>
      <c r="J894" s="117"/>
      <c r="K894" s="119"/>
      <c r="L894" s="120" t="str">
        <f>IFERROR(_xlfn.IFNA(VLOOKUP($K894,коммент!$B:$C,2,0),""),"")</f>
        <v/>
      </c>
      <c r="M894" s="119"/>
      <c r="N894" s="121"/>
      <c r="O894" s="121"/>
      <c r="P894" s="121"/>
      <c r="Q894" s="13"/>
      <c r="R894" s="13"/>
    </row>
    <row r="895" spans="1:18" s="14" customFormat="1" x14ac:dyDescent="0.25">
      <c r="A895" s="15"/>
      <c r="B895" s="117"/>
      <c r="C895" s="117"/>
      <c r="D895" s="118"/>
      <c r="E895" s="118"/>
      <c r="F895" s="122"/>
      <c r="G895" s="117"/>
      <c r="H895" s="117"/>
      <c r="I895" s="117"/>
      <c r="J895" s="117"/>
      <c r="K895" s="119"/>
      <c r="L895" s="120" t="str">
        <f>IFERROR(_xlfn.IFNA(VLOOKUP($K895,коммент!$B:$C,2,0),""),"")</f>
        <v/>
      </c>
      <c r="M895" s="119"/>
      <c r="N895" s="121"/>
      <c r="O895" s="121"/>
      <c r="P895" s="121"/>
      <c r="Q895" s="13"/>
      <c r="R895" s="13"/>
    </row>
    <row r="896" spans="1:18" s="14" customFormat="1" x14ac:dyDescent="0.25">
      <c r="A896" s="15"/>
      <c r="B896" s="117"/>
      <c r="C896" s="117"/>
      <c r="D896" s="118"/>
      <c r="E896" s="118"/>
      <c r="F896" s="122"/>
      <c r="G896" s="117"/>
      <c r="H896" s="117"/>
      <c r="I896" s="117"/>
      <c r="J896" s="117"/>
      <c r="K896" s="119"/>
      <c r="L896" s="120" t="str">
        <f>IFERROR(_xlfn.IFNA(VLOOKUP($K896,коммент!$B:$C,2,0),""),"")</f>
        <v/>
      </c>
      <c r="M896" s="119"/>
      <c r="N896" s="121"/>
      <c r="O896" s="121"/>
      <c r="P896" s="121"/>
      <c r="Q896" s="13"/>
      <c r="R896" s="13"/>
    </row>
    <row r="897" spans="1:18" s="14" customFormat="1" x14ac:dyDescent="0.25">
      <c r="A897" s="15"/>
      <c r="B897" s="117"/>
      <c r="C897" s="117"/>
      <c r="D897" s="118"/>
      <c r="E897" s="118"/>
      <c r="F897" s="122"/>
      <c r="G897" s="117"/>
      <c r="H897" s="117"/>
      <c r="I897" s="117"/>
      <c r="J897" s="117"/>
      <c r="K897" s="119"/>
      <c r="L897" s="120" t="str">
        <f>IFERROR(_xlfn.IFNA(VLOOKUP($K897,коммент!$B:$C,2,0),""),"")</f>
        <v/>
      </c>
      <c r="M897" s="119"/>
      <c r="N897" s="121"/>
      <c r="O897" s="121"/>
      <c r="P897" s="121"/>
      <c r="Q897" s="13"/>
      <c r="R897" s="13"/>
    </row>
    <row r="898" spans="1:18" s="14" customFormat="1" x14ac:dyDescent="0.25">
      <c r="A898" s="15"/>
      <c r="B898" s="117"/>
      <c r="C898" s="117"/>
      <c r="D898" s="118"/>
      <c r="E898" s="118"/>
      <c r="F898" s="122"/>
      <c r="G898" s="117"/>
      <c r="H898" s="117"/>
      <c r="I898" s="117"/>
      <c r="J898" s="117"/>
      <c r="K898" s="119"/>
      <c r="L898" s="120" t="str">
        <f>IFERROR(_xlfn.IFNA(VLOOKUP($K898,коммент!$B:$C,2,0),""),"")</f>
        <v/>
      </c>
      <c r="M898" s="119"/>
      <c r="N898" s="121"/>
      <c r="O898" s="121"/>
      <c r="P898" s="121"/>
      <c r="Q898" s="13"/>
      <c r="R898" s="13"/>
    </row>
    <row r="899" spans="1:18" s="14" customFormat="1" x14ac:dyDescent="0.25">
      <c r="A899" s="15"/>
      <c r="B899" s="117"/>
      <c r="C899" s="117"/>
      <c r="D899" s="118"/>
      <c r="E899" s="118"/>
      <c r="F899" s="122"/>
      <c r="G899" s="117"/>
      <c r="H899" s="117"/>
      <c r="I899" s="117"/>
      <c r="J899" s="117"/>
      <c r="K899" s="119"/>
      <c r="L899" s="120" t="str">
        <f>IFERROR(_xlfn.IFNA(VLOOKUP($K899,коммент!$B:$C,2,0),""),"")</f>
        <v/>
      </c>
      <c r="M899" s="119"/>
      <c r="N899" s="121"/>
      <c r="O899" s="121"/>
      <c r="P899" s="121"/>
      <c r="Q899" s="13"/>
      <c r="R899" s="13"/>
    </row>
    <row r="900" spans="1:18" s="14" customFormat="1" x14ac:dyDescent="0.25">
      <c r="A900" s="15"/>
      <c r="B900" s="117"/>
      <c r="C900" s="117"/>
      <c r="D900" s="118"/>
      <c r="E900" s="118"/>
      <c r="F900" s="122"/>
      <c r="G900" s="117"/>
      <c r="H900" s="117"/>
      <c r="I900" s="117"/>
      <c r="J900" s="117"/>
      <c r="K900" s="119"/>
      <c r="L900" s="120" t="str">
        <f>IFERROR(_xlfn.IFNA(VLOOKUP($K900,коммент!$B:$C,2,0),""),"")</f>
        <v/>
      </c>
      <c r="M900" s="119"/>
      <c r="N900" s="121"/>
      <c r="O900" s="121"/>
      <c r="P900" s="121"/>
      <c r="Q900" s="13"/>
      <c r="R900" s="13"/>
    </row>
    <row r="901" spans="1:18" s="14" customFormat="1" x14ac:dyDescent="0.25">
      <c r="A901" s="15"/>
      <c r="B901" s="117"/>
      <c r="C901" s="117"/>
      <c r="D901" s="118"/>
      <c r="E901" s="118"/>
      <c r="F901" s="122"/>
      <c r="G901" s="117"/>
      <c r="H901" s="117"/>
      <c r="I901" s="117"/>
      <c r="J901" s="117"/>
      <c r="K901" s="119"/>
      <c r="L901" s="120" t="str">
        <f>IFERROR(_xlfn.IFNA(VLOOKUP($K901,коммент!$B:$C,2,0),""),"")</f>
        <v/>
      </c>
      <c r="M901" s="119"/>
      <c r="N901" s="121"/>
      <c r="O901" s="121"/>
      <c r="P901" s="121"/>
      <c r="Q901" s="13"/>
      <c r="R901" s="13"/>
    </row>
    <row r="902" spans="1:18" s="14" customFormat="1" x14ac:dyDescent="0.25">
      <c r="A902" s="15"/>
      <c r="B902" s="117"/>
      <c r="C902" s="117"/>
      <c r="D902" s="118"/>
      <c r="E902" s="118"/>
      <c r="F902" s="122"/>
      <c r="G902" s="117"/>
      <c r="H902" s="117"/>
      <c r="I902" s="117"/>
      <c r="J902" s="117"/>
      <c r="K902" s="119"/>
      <c r="L902" s="120" t="str">
        <f>IFERROR(_xlfn.IFNA(VLOOKUP($K902,коммент!$B:$C,2,0),""),"")</f>
        <v/>
      </c>
      <c r="M902" s="119"/>
      <c r="N902" s="121"/>
      <c r="O902" s="121"/>
      <c r="P902" s="121"/>
      <c r="Q902" s="13"/>
      <c r="R902" s="13"/>
    </row>
    <row r="903" spans="1:18" s="14" customFormat="1" x14ac:dyDescent="0.25">
      <c r="A903" s="15"/>
      <c r="B903" s="117"/>
      <c r="C903" s="117"/>
      <c r="D903" s="118"/>
      <c r="E903" s="118"/>
      <c r="F903" s="122"/>
      <c r="G903" s="117"/>
      <c r="H903" s="117"/>
      <c r="I903" s="117"/>
      <c r="J903" s="117"/>
      <c r="K903" s="119"/>
      <c r="L903" s="120" t="str">
        <f>IFERROR(_xlfn.IFNA(VLOOKUP($K903,коммент!$B:$C,2,0),""),"")</f>
        <v/>
      </c>
      <c r="M903" s="119"/>
      <c r="N903" s="121"/>
      <c r="O903" s="121"/>
      <c r="P903" s="121"/>
      <c r="Q903" s="13"/>
      <c r="R903" s="13"/>
    </row>
    <row r="904" spans="1:18" s="14" customFormat="1" x14ac:dyDescent="0.25">
      <c r="A904" s="15"/>
      <c r="B904" s="117"/>
      <c r="C904" s="117"/>
      <c r="D904" s="118"/>
      <c r="E904" s="118"/>
      <c r="F904" s="122"/>
      <c r="G904" s="117"/>
      <c r="H904" s="117"/>
      <c r="I904" s="117"/>
      <c r="J904" s="117"/>
      <c r="K904" s="119"/>
      <c r="L904" s="120" t="str">
        <f>IFERROR(_xlfn.IFNA(VLOOKUP($K904,коммент!$B:$C,2,0),""),"")</f>
        <v/>
      </c>
      <c r="M904" s="119"/>
      <c r="N904" s="121"/>
      <c r="O904" s="121"/>
      <c r="P904" s="121"/>
      <c r="Q904" s="13"/>
      <c r="R904" s="13"/>
    </row>
    <row r="905" spans="1:18" s="14" customFormat="1" x14ac:dyDescent="0.25">
      <c r="A905" s="15"/>
      <c r="B905" s="117"/>
      <c r="C905" s="117"/>
      <c r="D905" s="118"/>
      <c r="E905" s="118"/>
      <c r="F905" s="122"/>
      <c r="G905" s="117"/>
      <c r="H905" s="117"/>
      <c r="I905" s="117"/>
      <c r="J905" s="117"/>
      <c r="K905" s="119"/>
      <c r="L905" s="120" t="str">
        <f>IFERROR(_xlfn.IFNA(VLOOKUP($K905,коммент!$B:$C,2,0),""),"")</f>
        <v/>
      </c>
      <c r="M905" s="119"/>
      <c r="N905" s="121"/>
      <c r="O905" s="121"/>
      <c r="P905" s="121"/>
      <c r="Q905" s="13"/>
      <c r="R905" s="13"/>
    </row>
    <row r="906" spans="1:18" s="14" customFormat="1" x14ac:dyDescent="0.25">
      <c r="A906" s="15"/>
      <c r="B906" s="117"/>
      <c r="C906" s="117"/>
      <c r="D906" s="118"/>
      <c r="E906" s="118"/>
      <c r="F906" s="122"/>
      <c r="G906" s="117"/>
      <c r="H906" s="117"/>
      <c r="I906" s="117"/>
      <c r="J906" s="117"/>
      <c r="K906" s="119"/>
      <c r="L906" s="120" t="str">
        <f>IFERROR(_xlfn.IFNA(VLOOKUP($K906,коммент!$B:$C,2,0),""),"")</f>
        <v/>
      </c>
      <c r="M906" s="119"/>
      <c r="N906" s="121"/>
      <c r="O906" s="121"/>
      <c r="P906" s="121"/>
      <c r="Q906" s="13"/>
      <c r="R906" s="13"/>
    </row>
    <row r="907" spans="1:18" s="14" customFormat="1" x14ac:dyDescent="0.25">
      <c r="A907" s="15"/>
      <c r="B907" s="117"/>
      <c r="C907" s="117"/>
      <c r="D907" s="118"/>
      <c r="E907" s="118"/>
      <c r="F907" s="122"/>
      <c r="G907" s="117"/>
      <c r="H907" s="117"/>
      <c r="I907" s="117"/>
      <c r="J907" s="117"/>
      <c r="K907" s="119"/>
      <c r="L907" s="120" t="str">
        <f>IFERROR(_xlfn.IFNA(VLOOKUP($K907,коммент!$B:$C,2,0),""),"")</f>
        <v/>
      </c>
      <c r="M907" s="119"/>
      <c r="N907" s="121"/>
      <c r="O907" s="121"/>
      <c r="P907" s="121"/>
      <c r="Q907" s="13"/>
      <c r="R907" s="13"/>
    </row>
    <row r="908" spans="1:18" s="14" customFormat="1" x14ac:dyDescent="0.25">
      <c r="A908" s="15"/>
      <c r="B908" s="117"/>
      <c r="C908" s="117"/>
      <c r="D908" s="118"/>
      <c r="E908" s="118"/>
      <c r="F908" s="122"/>
      <c r="G908" s="117"/>
      <c r="H908" s="117"/>
      <c r="I908" s="117"/>
      <c r="J908" s="117"/>
      <c r="K908" s="119"/>
      <c r="L908" s="120" t="str">
        <f>IFERROR(_xlfn.IFNA(VLOOKUP($K908,коммент!$B:$C,2,0),""),"")</f>
        <v/>
      </c>
      <c r="M908" s="119"/>
      <c r="N908" s="121"/>
      <c r="O908" s="121"/>
      <c r="P908" s="121"/>
      <c r="Q908" s="13"/>
      <c r="R908" s="13"/>
    </row>
    <row r="909" spans="1:18" s="14" customFormat="1" x14ac:dyDescent="0.25">
      <c r="A909" s="15"/>
      <c r="B909" s="117"/>
      <c r="C909" s="117"/>
      <c r="D909" s="118"/>
      <c r="E909" s="118"/>
      <c r="F909" s="122"/>
      <c r="G909" s="117"/>
      <c r="H909" s="117"/>
      <c r="I909" s="117"/>
      <c r="J909" s="117"/>
      <c r="K909" s="119"/>
      <c r="L909" s="120" t="str">
        <f>IFERROR(_xlfn.IFNA(VLOOKUP($K909,коммент!$B:$C,2,0),""),"")</f>
        <v/>
      </c>
      <c r="M909" s="119"/>
      <c r="N909" s="121"/>
      <c r="O909" s="121"/>
      <c r="P909" s="121"/>
      <c r="Q909" s="13"/>
      <c r="R909" s="13"/>
    </row>
    <row r="910" spans="1:18" s="14" customFormat="1" x14ac:dyDescent="0.25">
      <c r="A910" s="15"/>
      <c r="B910" s="117"/>
      <c r="C910" s="117"/>
      <c r="D910" s="118"/>
      <c r="E910" s="118"/>
      <c r="F910" s="122"/>
      <c r="G910" s="117"/>
      <c r="H910" s="117"/>
      <c r="I910" s="117"/>
      <c r="J910" s="117"/>
      <c r="K910" s="119"/>
      <c r="L910" s="120" t="str">
        <f>IFERROR(_xlfn.IFNA(VLOOKUP($K910,коммент!$B:$C,2,0),""),"")</f>
        <v/>
      </c>
      <c r="M910" s="119"/>
      <c r="N910" s="121"/>
      <c r="O910" s="121"/>
      <c r="P910" s="121"/>
      <c r="Q910" s="13"/>
      <c r="R910" s="13"/>
    </row>
    <row r="911" spans="1:18" s="14" customFormat="1" x14ac:dyDescent="0.25">
      <c r="A911" s="15"/>
      <c r="B911" s="117"/>
      <c r="C911" s="117"/>
      <c r="D911" s="118"/>
      <c r="E911" s="118"/>
      <c r="F911" s="122"/>
      <c r="G911" s="117"/>
      <c r="H911" s="117"/>
      <c r="I911" s="117"/>
      <c r="J911" s="117"/>
      <c r="K911" s="119"/>
      <c r="L911" s="120" t="str">
        <f>IFERROR(_xlfn.IFNA(VLOOKUP($K911,коммент!$B:$C,2,0),""),"")</f>
        <v/>
      </c>
      <c r="M911" s="119"/>
      <c r="N911" s="121"/>
      <c r="O911" s="121"/>
      <c r="P911" s="121"/>
      <c r="Q911" s="13"/>
      <c r="R911" s="13"/>
    </row>
    <row r="912" spans="1:18" s="14" customFormat="1" x14ac:dyDescent="0.25">
      <c r="A912" s="15"/>
      <c r="B912" s="117"/>
      <c r="C912" s="117"/>
      <c r="D912" s="118"/>
      <c r="E912" s="118"/>
      <c r="F912" s="122"/>
      <c r="G912" s="117"/>
      <c r="H912" s="117"/>
      <c r="I912" s="117"/>
      <c r="J912" s="117"/>
      <c r="K912" s="119"/>
      <c r="L912" s="120" t="str">
        <f>IFERROR(_xlfn.IFNA(VLOOKUP($K912,коммент!$B:$C,2,0),""),"")</f>
        <v/>
      </c>
      <c r="M912" s="119"/>
      <c r="N912" s="121"/>
      <c r="O912" s="121"/>
      <c r="P912" s="121"/>
      <c r="Q912" s="13"/>
      <c r="R912" s="13"/>
    </row>
    <row r="913" spans="1:18" s="14" customFormat="1" x14ac:dyDescent="0.25">
      <c r="A913" s="15"/>
      <c r="B913" s="117"/>
      <c r="C913" s="117"/>
      <c r="D913" s="118"/>
      <c r="E913" s="118"/>
      <c r="F913" s="122"/>
      <c r="G913" s="117"/>
      <c r="H913" s="117"/>
      <c r="I913" s="117"/>
      <c r="J913" s="117"/>
      <c r="K913" s="119"/>
      <c r="L913" s="120" t="str">
        <f>IFERROR(_xlfn.IFNA(VLOOKUP($K913,коммент!$B:$C,2,0),""),"")</f>
        <v/>
      </c>
      <c r="M913" s="119"/>
      <c r="N913" s="121"/>
      <c r="O913" s="121"/>
      <c r="P913" s="121"/>
      <c r="Q913" s="13"/>
      <c r="R913" s="13"/>
    </row>
    <row r="914" spans="1:18" s="14" customFormat="1" x14ac:dyDescent="0.25">
      <c r="A914" s="15"/>
      <c r="B914" s="117"/>
      <c r="C914" s="117"/>
      <c r="D914" s="118"/>
      <c r="E914" s="118"/>
      <c r="F914" s="122"/>
      <c r="G914" s="117"/>
      <c r="H914" s="117"/>
      <c r="I914" s="117"/>
      <c r="J914" s="117"/>
      <c r="K914" s="119"/>
      <c r="L914" s="120" t="str">
        <f>IFERROR(_xlfn.IFNA(VLOOKUP($K914,коммент!$B:$C,2,0),""),"")</f>
        <v/>
      </c>
      <c r="M914" s="119"/>
      <c r="N914" s="121"/>
      <c r="O914" s="121"/>
      <c r="P914" s="121"/>
      <c r="Q914" s="13"/>
      <c r="R914" s="13"/>
    </row>
    <row r="915" spans="1:18" s="14" customFormat="1" x14ac:dyDescent="0.25">
      <c r="A915" s="15"/>
      <c r="B915" s="117"/>
      <c r="C915" s="117"/>
      <c r="D915" s="118"/>
      <c r="E915" s="118"/>
      <c r="F915" s="122"/>
      <c r="G915" s="117"/>
      <c r="H915" s="117"/>
      <c r="I915" s="117"/>
      <c r="J915" s="117"/>
      <c r="K915" s="119"/>
      <c r="L915" s="120" t="str">
        <f>IFERROR(_xlfn.IFNA(VLOOKUP($K915,коммент!$B:$C,2,0),""),"")</f>
        <v/>
      </c>
      <c r="M915" s="119"/>
      <c r="N915" s="121"/>
      <c r="O915" s="121"/>
      <c r="P915" s="121"/>
      <c r="Q915" s="13"/>
      <c r="R915" s="13"/>
    </row>
    <row r="916" spans="1:18" s="14" customFormat="1" x14ac:dyDescent="0.25">
      <c r="A916" s="15"/>
      <c r="B916" s="117"/>
      <c r="C916" s="117"/>
      <c r="D916" s="118"/>
      <c r="E916" s="118"/>
      <c r="F916" s="122"/>
      <c r="G916" s="117"/>
      <c r="H916" s="117"/>
      <c r="I916" s="117"/>
      <c r="J916" s="117"/>
      <c r="K916" s="119"/>
      <c r="L916" s="120" t="str">
        <f>IFERROR(_xlfn.IFNA(VLOOKUP($K916,коммент!$B:$C,2,0),""),"")</f>
        <v/>
      </c>
      <c r="M916" s="119"/>
      <c r="N916" s="121"/>
      <c r="O916" s="121"/>
      <c r="P916" s="121"/>
      <c r="Q916" s="13"/>
      <c r="R916" s="13"/>
    </row>
    <row r="917" spans="1:18" s="14" customFormat="1" x14ac:dyDescent="0.25">
      <c r="A917" s="15"/>
      <c r="B917" s="117"/>
      <c r="C917" s="117"/>
      <c r="D917" s="118"/>
      <c r="E917" s="118"/>
      <c r="F917" s="122"/>
      <c r="G917" s="117"/>
      <c r="H917" s="117"/>
      <c r="I917" s="117"/>
      <c r="J917" s="117"/>
      <c r="K917" s="119"/>
      <c r="L917" s="120" t="str">
        <f>IFERROR(_xlfn.IFNA(VLOOKUP($K917,коммент!$B:$C,2,0),""),"")</f>
        <v/>
      </c>
      <c r="M917" s="119"/>
      <c r="N917" s="121"/>
      <c r="O917" s="121"/>
      <c r="P917" s="121"/>
      <c r="Q917" s="13"/>
      <c r="R917" s="13"/>
    </row>
    <row r="918" spans="1:18" s="14" customFormat="1" x14ac:dyDescent="0.25">
      <c r="A918" s="15"/>
      <c r="B918" s="117"/>
      <c r="C918" s="117"/>
      <c r="D918" s="118"/>
      <c r="E918" s="118"/>
      <c r="F918" s="122"/>
      <c r="G918" s="117"/>
      <c r="H918" s="117"/>
      <c r="I918" s="117"/>
      <c r="J918" s="117"/>
      <c r="K918" s="119"/>
      <c r="L918" s="120" t="str">
        <f>IFERROR(_xlfn.IFNA(VLOOKUP($K918,коммент!$B:$C,2,0),""),"")</f>
        <v/>
      </c>
      <c r="M918" s="119"/>
      <c r="N918" s="121"/>
      <c r="O918" s="121"/>
      <c r="P918" s="121"/>
      <c r="Q918" s="13"/>
      <c r="R918" s="13"/>
    </row>
    <row r="919" spans="1:18" s="14" customFormat="1" x14ac:dyDescent="0.25">
      <c r="A919" s="15"/>
      <c r="B919" s="117"/>
      <c r="C919" s="117"/>
      <c r="D919" s="118"/>
      <c r="E919" s="118"/>
      <c r="F919" s="122"/>
      <c r="G919" s="117"/>
      <c r="H919" s="117"/>
      <c r="I919" s="117"/>
      <c r="J919" s="117"/>
      <c r="K919" s="119"/>
      <c r="L919" s="120" t="str">
        <f>IFERROR(_xlfn.IFNA(VLOOKUP($K919,коммент!$B:$C,2,0),""),"")</f>
        <v/>
      </c>
      <c r="M919" s="119"/>
      <c r="N919" s="121"/>
      <c r="O919" s="121"/>
      <c r="P919" s="121"/>
      <c r="Q919" s="13"/>
      <c r="R919" s="13"/>
    </row>
    <row r="920" spans="1:18" s="14" customFormat="1" x14ac:dyDescent="0.25">
      <c r="A920" s="15"/>
      <c r="B920" s="117"/>
      <c r="C920" s="117"/>
      <c r="D920" s="118"/>
      <c r="E920" s="118"/>
      <c r="F920" s="122"/>
      <c r="G920" s="117"/>
      <c r="H920" s="117"/>
      <c r="I920" s="117"/>
      <c r="J920" s="117"/>
      <c r="K920" s="119"/>
      <c r="L920" s="120" t="str">
        <f>IFERROR(_xlfn.IFNA(VLOOKUP($K920,коммент!$B:$C,2,0),""),"")</f>
        <v/>
      </c>
      <c r="M920" s="119"/>
      <c r="N920" s="121"/>
      <c r="O920" s="121"/>
      <c r="P920" s="121"/>
      <c r="Q920" s="13"/>
      <c r="R920" s="13"/>
    </row>
    <row r="921" spans="1:18" s="14" customFormat="1" x14ac:dyDescent="0.25">
      <c r="A921" s="15"/>
      <c r="B921" s="117"/>
      <c r="C921" s="117"/>
      <c r="D921" s="118"/>
      <c r="E921" s="118"/>
      <c r="F921" s="122"/>
      <c r="G921" s="117"/>
      <c r="H921" s="117"/>
      <c r="I921" s="117"/>
      <c r="J921" s="117"/>
      <c r="K921" s="119"/>
      <c r="L921" s="120" t="str">
        <f>IFERROR(_xlfn.IFNA(VLOOKUP($K921,коммент!$B:$C,2,0),""),"")</f>
        <v/>
      </c>
      <c r="M921" s="119"/>
      <c r="N921" s="121"/>
      <c r="O921" s="121"/>
      <c r="P921" s="121"/>
      <c r="Q921" s="13"/>
      <c r="R921" s="13"/>
    </row>
    <row r="922" spans="1:18" s="14" customFormat="1" x14ac:dyDescent="0.25">
      <c r="A922" s="15"/>
      <c r="B922" s="117"/>
      <c r="C922" s="117"/>
      <c r="D922" s="118"/>
      <c r="E922" s="118"/>
      <c r="F922" s="122"/>
      <c r="G922" s="117"/>
      <c r="H922" s="117"/>
      <c r="I922" s="117"/>
      <c r="J922" s="117"/>
      <c r="K922" s="119"/>
      <c r="L922" s="120" t="str">
        <f>IFERROR(_xlfn.IFNA(VLOOKUP($K922,коммент!$B:$C,2,0),""),"")</f>
        <v/>
      </c>
      <c r="M922" s="119"/>
      <c r="N922" s="121"/>
      <c r="O922" s="121"/>
      <c r="P922" s="121"/>
      <c r="Q922" s="13"/>
      <c r="R922" s="13"/>
    </row>
    <row r="923" spans="1:18" s="14" customFormat="1" x14ac:dyDescent="0.25">
      <c r="A923" s="15"/>
      <c r="B923" s="117"/>
      <c r="C923" s="117"/>
      <c r="D923" s="118"/>
      <c r="E923" s="118"/>
      <c r="F923" s="122"/>
      <c r="G923" s="117"/>
      <c r="H923" s="117"/>
      <c r="I923" s="117"/>
      <c r="J923" s="117"/>
      <c r="K923" s="119"/>
      <c r="L923" s="120" t="str">
        <f>IFERROR(_xlfn.IFNA(VLOOKUP($K923,коммент!$B:$C,2,0),""),"")</f>
        <v/>
      </c>
      <c r="M923" s="119"/>
      <c r="N923" s="121"/>
      <c r="O923" s="121"/>
      <c r="P923" s="121"/>
      <c r="Q923" s="13"/>
      <c r="R923" s="13"/>
    </row>
    <row r="924" spans="1:18" s="14" customFormat="1" x14ac:dyDescent="0.25">
      <c r="A924" s="15"/>
      <c r="B924" s="117"/>
      <c r="C924" s="117"/>
      <c r="D924" s="118"/>
      <c r="E924" s="118"/>
      <c r="F924" s="122"/>
      <c r="G924" s="117"/>
      <c r="H924" s="117"/>
      <c r="I924" s="117"/>
      <c r="J924" s="117"/>
      <c r="K924" s="119"/>
      <c r="L924" s="120" t="str">
        <f>IFERROR(_xlfn.IFNA(VLOOKUP($K924,коммент!$B:$C,2,0),""),"")</f>
        <v/>
      </c>
      <c r="M924" s="119"/>
      <c r="N924" s="121"/>
      <c r="O924" s="121"/>
      <c r="P924" s="121"/>
      <c r="Q924" s="13"/>
      <c r="R924" s="13"/>
    </row>
    <row r="925" spans="1:18" s="14" customFormat="1" x14ac:dyDescent="0.25">
      <c r="A925" s="15"/>
      <c r="B925" s="117"/>
      <c r="C925" s="117"/>
      <c r="D925" s="118"/>
      <c r="E925" s="118"/>
      <c r="F925" s="122"/>
      <c r="G925" s="117"/>
      <c r="H925" s="117"/>
      <c r="I925" s="117"/>
      <c r="J925" s="117"/>
      <c r="K925" s="119"/>
      <c r="L925" s="120" t="str">
        <f>IFERROR(_xlfn.IFNA(VLOOKUP($K925,коммент!$B:$C,2,0),""),"")</f>
        <v/>
      </c>
      <c r="M925" s="119"/>
      <c r="N925" s="121"/>
      <c r="O925" s="121"/>
      <c r="P925" s="121"/>
      <c r="Q925" s="13"/>
      <c r="R925" s="13"/>
    </row>
    <row r="926" spans="1:18" s="14" customFormat="1" x14ac:dyDescent="0.25">
      <c r="A926" s="15"/>
      <c r="B926" s="117"/>
      <c r="C926" s="117"/>
      <c r="D926" s="118"/>
      <c r="E926" s="118"/>
      <c r="F926" s="122"/>
      <c r="G926" s="117"/>
      <c r="H926" s="117"/>
      <c r="I926" s="117"/>
      <c r="J926" s="117"/>
      <c r="K926" s="119"/>
      <c r="L926" s="120" t="str">
        <f>IFERROR(_xlfn.IFNA(VLOOKUP($K926,коммент!$B:$C,2,0),""),"")</f>
        <v/>
      </c>
      <c r="M926" s="119"/>
      <c r="N926" s="121"/>
      <c r="O926" s="121"/>
      <c r="P926" s="121"/>
      <c r="Q926" s="13"/>
      <c r="R926" s="13"/>
    </row>
    <row r="927" spans="1:18" s="14" customFormat="1" x14ac:dyDescent="0.25">
      <c r="A927" s="15"/>
      <c r="B927" s="117"/>
      <c r="C927" s="117"/>
      <c r="D927" s="118"/>
      <c r="E927" s="118"/>
      <c r="F927" s="122"/>
      <c r="G927" s="117"/>
      <c r="H927" s="117"/>
      <c r="I927" s="117"/>
      <c r="J927" s="117"/>
      <c r="K927" s="119"/>
      <c r="L927" s="120" t="str">
        <f>IFERROR(_xlfn.IFNA(VLOOKUP($K927,коммент!$B:$C,2,0),""),"")</f>
        <v/>
      </c>
      <c r="M927" s="119"/>
      <c r="N927" s="121"/>
      <c r="O927" s="121"/>
      <c r="P927" s="121"/>
      <c r="Q927" s="13"/>
      <c r="R927" s="13"/>
    </row>
    <row r="928" spans="1:18" s="14" customFormat="1" x14ac:dyDescent="0.25">
      <c r="A928" s="15"/>
      <c r="B928" s="117"/>
      <c r="C928" s="117"/>
      <c r="D928" s="118"/>
      <c r="E928" s="118"/>
      <c r="F928" s="122"/>
      <c r="G928" s="117"/>
      <c r="H928" s="117"/>
      <c r="I928" s="117"/>
      <c r="J928" s="117"/>
      <c r="K928" s="119"/>
      <c r="L928" s="120" t="str">
        <f>IFERROR(_xlfn.IFNA(VLOOKUP($K928,коммент!$B:$C,2,0),""),"")</f>
        <v/>
      </c>
      <c r="M928" s="119"/>
      <c r="N928" s="121"/>
      <c r="O928" s="121"/>
      <c r="P928" s="121"/>
      <c r="Q928" s="13"/>
      <c r="R928" s="13"/>
    </row>
    <row r="929" spans="1:18" s="14" customFormat="1" x14ac:dyDescent="0.25">
      <c r="A929" s="15"/>
      <c r="B929" s="117"/>
      <c r="C929" s="117"/>
      <c r="D929" s="118"/>
      <c r="E929" s="118"/>
      <c r="F929" s="122"/>
      <c r="G929" s="117"/>
      <c r="H929" s="117"/>
      <c r="I929" s="117"/>
      <c r="J929" s="117"/>
      <c r="K929" s="119"/>
      <c r="L929" s="120" t="str">
        <f>IFERROR(_xlfn.IFNA(VLOOKUP($K929,коммент!$B:$C,2,0),""),"")</f>
        <v/>
      </c>
      <c r="M929" s="119"/>
      <c r="N929" s="121"/>
      <c r="O929" s="121"/>
      <c r="P929" s="121"/>
      <c r="Q929" s="13"/>
      <c r="R929" s="13"/>
    </row>
    <row r="930" spans="1:18" s="14" customFormat="1" x14ac:dyDescent="0.25">
      <c r="A930" s="15"/>
      <c r="B930" s="117"/>
      <c r="C930" s="117"/>
      <c r="D930" s="118"/>
      <c r="E930" s="118"/>
      <c r="F930" s="122"/>
      <c r="G930" s="117"/>
      <c r="H930" s="117"/>
      <c r="I930" s="117"/>
      <c r="J930" s="117"/>
      <c r="K930" s="119"/>
      <c r="L930" s="120" t="str">
        <f>IFERROR(_xlfn.IFNA(VLOOKUP($K930,коммент!$B:$C,2,0),""),"")</f>
        <v/>
      </c>
      <c r="M930" s="119"/>
      <c r="N930" s="121"/>
      <c r="O930" s="121"/>
      <c r="P930" s="121"/>
      <c r="Q930" s="13"/>
      <c r="R930" s="13"/>
    </row>
    <row r="931" spans="1:18" s="14" customFormat="1" x14ac:dyDescent="0.25">
      <c r="A931" s="15"/>
      <c r="B931" s="117"/>
      <c r="C931" s="117"/>
      <c r="D931" s="118"/>
      <c r="E931" s="118"/>
      <c r="F931" s="122"/>
      <c r="G931" s="117"/>
      <c r="H931" s="117"/>
      <c r="I931" s="117"/>
      <c r="J931" s="117"/>
      <c r="K931" s="119"/>
      <c r="L931" s="120" t="str">
        <f>IFERROR(_xlfn.IFNA(VLOOKUP($K931,коммент!$B:$C,2,0),""),"")</f>
        <v/>
      </c>
      <c r="M931" s="119"/>
      <c r="N931" s="121"/>
      <c r="O931" s="121"/>
      <c r="P931" s="121"/>
      <c r="Q931" s="13"/>
      <c r="R931" s="13"/>
    </row>
    <row r="932" spans="1:18" s="14" customFormat="1" x14ac:dyDescent="0.25">
      <c r="A932" s="15"/>
      <c r="B932" s="117"/>
      <c r="C932" s="117"/>
      <c r="D932" s="118"/>
      <c r="E932" s="118"/>
      <c r="F932" s="122"/>
      <c r="G932" s="117"/>
      <c r="H932" s="117"/>
      <c r="I932" s="117"/>
      <c r="J932" s="117"/>
      <c r="K932" s="119"/>
      <c r="L932" s="120" t="str">
        <f>IFERROR(_xlfn.IFNA(VLOOKUP($K932,коммент!$B:$C,2,0),""),"")</f>
        <v/>
      </c>
      <c r="M932" s="119"/>
      <c r="N932" s="121"/>
      <c r="O932" s="121"/>
      <c r="P932" s="121"/>
      <c r="Q932" s="13"/>
      <c r="R932" s="13"/>
    </row>
    <row r="933" spans="1:18" s="14" customFormat="1" x14ac:dyDescent="0.25">
      <c r="A933" s="15"/>
      <c r="B933" s="117"/>
      <c r="C933" s="117"/>
      <c r="D933" s="118"/>
      <c r="E933" s="118"/>
      <c r="F933" s="122"/>
      <c r="G933" s="117"/>
      <c r="H933" s="117"/>
      <c r="I933" s="117"/>
      <c r="J933" s="117"/>
      <c r="K933" s="119"/>
      <c r="L933" s="120" t="str">
        <f>IFERROR(_xlfn.IFNA(VLOOKUP($K933,коммент!$B:$C,2,0),""),"")</f>
        <v/>
      </c>
      <c r="M933" s="119"/>
      <c r="N933" s="121"/>
      <c r="O933" s="121"/>
      <c r="P933" s="121"/>
      <c r="Q933" s="13"/>
      <c r="R933" s="13"/>
    </row>
    <row r="934" spans="1:18" s="14" customFormat="1" x14ac:dyDescent="0.25">
      <c r="A934" s="15"/>
      <c r="B934" s="117"/>
      <c r="C934" s="117"/>
      <c r="D934" s="118"/>
      <c r="E934" s="118"/>
      <c r="F934" s="122"/>
      <c r="G934" s="117"/>
      <c r="H934" s="117"/>
      <c r="I934" s="117"/>
      <c r="J934" s="117"/>
      <c r="K934" s="119"/>
      <c r="L934" s="120" t="str">
        <f>IFERROR(_xlfn.IFNA(VLOOKUP($K934,коммент!$B:$C,2,0),""),"")</f>
        <v/>
      </c>
      <c r="M934" s="119"/>
      <c r="N934" s="121"/>
      <c r="O934" s="121"/>
      <c r="P934" s="121"/>
      <c r="Q934" s="13"/>
      <c r="R934" s="13"/>
    </row>
    <row r="935" spans="1:18" s="14" customFormat="1" x14ac:dyDescent="0.25">
      <c r="A935" s="15"/>
      <c r="B935" s="117"/>
      <c r="C935" s="117"/>
      <c r="D935" s="118"/>
      <c r="E935" s="118"/>
      <c r="F935" s="122"/>
      <c r="G935" s="117"/>
      <c r="H935" s="117"/>
      <c r="I935" s="117"/>
      <c r="J935" s="117"/>
      <c r="K935" s="119"/>
      <c r="L935" s="120" t="str">
        <f>IFERROR(_xlfn.IFNA(VLOOKUP($K935,коммент!$B:$C,2,0),""),"")</f>
        <v/>
      </c>
      <c r="M935" s="119"/>
      <c r="N935" s="121"/>
      <c r="O935" s="121"/>
      <c r="P935" s="121"/>
      <c r="Q935" s="13"/>
      <c r="R935" s="13"/>
    </row>
    <row r="936" spans="1:18" s="14" customFormat="1" x14ac:dyDescent="0.25">
      <c r="A936" s="15"/>
      <c r="B936" s="117"/>
      <c r="C936" s="117"/>
      <c r="D936" s="118"/>
      <c r="E936" s="118"/>
      <c r="F936" s="122"/>
      <c r="G936" s="117"/>
      <c r="H936" s="117"/>
      <c r="I936" s="117"/>
      <c r="J936" s="117"/>
      <c r="K936" s="119"/>
      <c r="L936" s="120" t="str">
        <f>IFERROR(_xlfn.IFNA(VLOOKUP($K936,коммент!$B:$C,2,0),""),"")</f>
        <v/>
      </c>
      <c r="M936" s="119"/>
      <c r="N936" s="121"/>
      <c r="O936" s="121"/>
      <c r="P936" s="121"/>
      <c r="Q936" s="13"/>
      <c r="R936" s="13"/>
    </row>
    <row r="937" spans="1:18" s="14" customFormat="1" x14ac:dyDescent="0.25">
      <c r="A937" s="15"/>
      <c r="B937" s="117"/>
      <c r="C937" s="117"/>
      <c r="D937" s="118"/>
      <c r="E937" s="118"/>
      <c r="F937" s="122"/>
      <c r="G937" s="117"/>
      <c r="H937" s="117"/>
      <c r="I937" s="117"/>
      <c r="J937" s="117"/>
      <c r="K937" s="119"/>
      <c r="L937" s="120" t="str">
        <f>IFERROR(_xlfn.IFNA(VLOOKUP($K937,коммент!$B:$C,2,0),""),"")</f>
        <v/>
      </c>
      <c r="M937" s="119"/>
      <c r="N937" s="121"/>
      <c r="O937" s="121"/>
      <c r="P937" s="121"/>
      <c r="Q937" s="13"/>
      <c r="R937" s="13"/>
    </row>
    <row r="938" spans="1:18" s="14" customFormat="1" x14ac:dyDescent="0.25">
      <c r="A938" s="15"/>
      <c r="B938" s="117"/>
      <c r="C938" s="117"/>
      <c r="D938" s="118"/>
      <c r="E938" s="118"/>
      <c r="F938" s="122"/>
      <c r="G938" s="117"/>
      <c r="H938" s="117"/>
      <c r="I938" s="117"/>
      <c r="J938" s="117"/>
      <c r="K938" s="119"/>
      <c r="L938" s="120" t="str">
        <f>IFERROR(_xlfn.IFNA(VLOOKUP($K938,коммент!$B:$C,2,0),""),"")</f>
        <v/>
      </c>
      <c r="M938" s="119"/>
      <c r="N938" s="121"/>
      <c r="O938" s="121"/>
      <c r="P938" s="121"/>
      <c r="Q938" s="13"/>
      <c r="R938" s="13"/>
    </row>
    <row r="939" spans="1:18" s="14" customFormat="1" x14ac:dyDescent="0.25">
      <c r="A939" s="15"/>
      <c r="B939" s="117"/>
      <c r="C939" s="117"/>
      <c r="D939" s="118"/>
      <c r="E939" s="118"/>
      <c r="F939" s="122"/>
      <c r="G939" s="117"/>
      <c r="H939" s="117"/>
      <c r="I939" s="117"/>
      <c r="J939" s="117"/>
      <c r="K939" s="119"/>
      <c r="L939" s="120" t="str">
        <f>IFERROR(_xlfn.IFNA(VLOOKUP($K939,коммент!$B:$C,2,0),""),"")</f>
        <v/>
      </c>
      <c r="M939" s="119"/>
      <c r="N939" s="121"/>
      <c r="O939" s="121"/>
      <c r="P939" s="121"/>
      <c r="Q939" s="13"/>
      <c r="R939" s="13"/>
    </row>
    <row r="940" spans="1:18" s="14" customFormat="1" x14ac:dyDescent="0.25">
      <c r="A940" s="15"/>
      <c r="B940" s="117"/>
      <c r="C940" s="117"/>
      <c r="D940" s="118"/>
      <c r="E940" s="118"/>
      <c r="F940" s="122"/>
      <c r="G940" s="117"/>
      <c r="H940" s="117"/>
      <c r="I940" s="117"/>
      <c r="J940" s="117"/>
      <c r="K940" s="119"/>
      <c r="L940" s="120" t="str">
        <f>IFERROR(_xlfn.IFNA(VLOOKUP($K940,коммент!$B:$C,2,0),""),"")</f>
        <v/>
      </c>
      <c r="M940" s="119"/>
      <c r="N940" s="121"/>
      <c r="O940" s="121"/>
      <c r="P940" s="121"/>
      <c r="Q940" s="13"/>
      <c r="R940" s="13"/>
    </row>
    <row r="941" spans="1:18" s="14" customFormat="1" x14ac:dyDescent="0.25">
      <c r="A941" s="15"/>
      <c r="B941" s="117"/>
      <c r="C941" s="117"/>
      <c r="D941" s="118"/>
      <c r="E941" s="118"/>
      <c r="F941" s="122"/>
      <c r="G941" s="117"/>
      <c r="H941" s="117"/>
      <c r="I941" s="117"/>
      <c r="J941" s="117"/>
      <c r="K941" s="119"/>
      <c r="L941" s="120" t="str">
        <f>IFERROR(_xlfn.IFNA(VLOOKUP($K941,коммент!$B:$C,2,0),""),"")</f>
        <v/>
      </c>
      <c r="M941" s="119"/>
      <c r="N941" s="121"/>
      <c r="O941" s="121"/>
      <c r="P941" s="121"/>
      <c r="Q941" s="13"/>
      <c r="R941" s="13"/>
    </row>
    <row r="942" spans="1:18" s="14" customFormat="1" x14ac:dyDescent="0.25">
      <c r="A942" s="15"/>
      <c r="B942" s="117"/>
      <c r="C942" s="117"/>
      <c r="D942" s="118"/>
      <c r="E942" s="118"/>
      <c r="F942" s="122"/>
      <c r="G942" s="117"/>
      <c r="H942" s="117"/>
      <c r="I942" s="117"/>
      <c r="J942" s="117"/>
      <c r="K942" s="119"/>
      <c r="L942" s="120" t="str">
        <f>IFERROR(_xlfn.IFNA(VLOOKUP($K942,коммент!$B:$C,2,0),""),"")</f>
        <v/>
      </c>
      <c r="M942" s="119"/>
      <c r="N942" s="121"/>
      <c r="O942" s="121"/>
      <c r="P942" s="121"/>
      <c r="Q942" s="13"/>
      <c r="R942" s="13"/>
    </row>
    <row r="943" spans="1:18" s="14" customFormat="1" x14ac:dyDescent="0.25">
      <c r="A943" s="15"/>
      <c r="B943" s="117"/>
      <c r="C943" s="117"/>
      <c r="D943" s="118"/>
      <c r="E943" s="118"/>
      <c r="F943" s="122"/>
      <c r="G943" s="117"/>
      <c r="H943" s="117"/>
      <c r="I943" s="117"/>
      <c r="J943" s="117"/>
      <c r="K943" s="119"/>
      <c r="L943" s="120" t="str">
        <f>IFERROR(_xlfn.IFNA(VLOOKUP($K943,коммент!$B:$C,2,0),""),"")</f>
        <v/>
      </c>
      <c r="M943" s="119"/>
      <c r="N943" s="121"/>
      <c r="O943" s="121"/>
      <c r="P943" s="121"/>
      <c r="Q943" s="13"/>
      <c r="R943" s="13"/>
    </row>
    <row r="944" spans="1:18" s="14" customFormat="1" x14ac:dyDescent="0.25">
      <c r="A944" s="15"/>
      <c r="B944" s="117"/>
      <c r="C944" s="117"/>
      <c r="D944" s="118"/>
      <c r="E944" s="118"/>
      <c r="F944" s="122"/>
      <c r="G944" s="117"/>
      <c r="H944" s="117"/>
      <c r="I944" s="117"/>
      <c r="J944" s="117"/>
      <c r="K944" s="119"/>
      <c r="L944" s="120" t="str">
        <f>IFERROR(_xlfn.IFNA(VLOOKUP($K944,коммент!$B:$C,2,0),""),"")</f>
        <v/>
      </c>
      <c r="M944" s="119"/>
      <c r="N944" s="121"/>
      <c r="O944" s="121"/>
      <c r="P944" s="121"/>
      <c r="Q944" s="13"/>
      <c r="R944" s="13"/>
    </row>
    <row r="945" spans="1:18" s="14" customFormat="1" x14ac:dyDescent="0.25">
      <c r="A945" s="15"/>
      <c r="B945" s="117"/>
      <c r="C945" s="117"/>
      <c r="D945" s="118"/>
      <c r="E945" s="118"/>
      <c r="F945" s="122"/>
      <c r="G945" s="117"/>
      <c r="H945" s="117"/>
      <c r="I945" s="117"/>
      <c r="J945" s="117"/>
      <c r="K945" s="119"/>
      <c r="L945" s="120" t="str">
        <f>IFERROR(_xlfn.IFNA(VLOOKUP($K945,коммент!$B:$C,2,0),""),"")</f>
        <v/>
      </c>
      <c r="M945" s="119"/>
      <c r="N945" s="121"/>
      <c r="O945" s="121"/>
      <c r="P945" s="121"/>
      <c r="Q945" s="13"/>
      <c r="R945" s="13"/>
    </row>
    <row r="946" spans="1:18" s="14" customFormat="1" x14ac:dyDescent="0.25">
      <c r="A946" s="15"/>
      <c r="B946" s="117"/>
      <c r="C946" s="117"/>
      <c r="D946" s="118"/>
      <c r="E946" s="118"/>
      <c r="F946" s="122"/>
      <c r="G946" s="117"/>
      <c r="H946" s="117"/>
      <c r="I946" s="117"/>
      <c r="J946" s="117"/>
      <c r="K946" s="119"/>
      <c r="L946" s="120" t="str">
        <f>IFERROR(_xlfn.IFNA(VLOOKUP($K946,коммент!$B:$C,2,0),""),"")</f>
        <v/>
      </c>
      <c r="M946" s="119"/>
      <c r="N946" s="121"/>
      <c r="O946" s="121"/>
      <c r="P946" s="121"/>
      <c r="Q946" s="13"/>
      <c r="R946" s="13"/>
    </row>
    <row r="947" spans="1:18" s="14" customFormat="1" x14ac:dyDescent="0.25">
      <c r="A947" s="15"/>
      <c r="B947" s="117"/>
      <c r="C947" s="117"/>
      <c r="D947" s="118"/>
      <c r="E947" s="118"/>
      <c r="F947" s="122"/>
      <c r="G947" s="117"/>
      <c r="H947" s="117"/>
      <c r="I947" s="117"/>
      <c r="J947" s="117"/>
      <c r="K947" s="119"/>
      <c r="L947" s="120" t="str">
        <f>IFERROR(_xlfn.IFNA(VLOOKUP($K947,коммент!$B:$C,2,0),""),"")</f>
        <v/>
      </c>
      <c r="M947" s="119"/>
      <c r="N947" s="121"/>
      <c r="O947" s="121"/>
      <c r="P947" s="121"/>
      <c r="Q947" s="13"/>
      <c r="R947" s="13"/>
    </row>
    <row r="948" spans="1:18" s="14" customFormat="1" x14ac:dyDescent="0.25">
      <c r="A948" s="15"/>
      <c r="B948" s="117"/>
      <c r="C948" s="117"/>
      <c r="D948" s="118"/>
      <c r="E948" s="118"/>
      <c r="F948" s="122"/>
      <c r="G948" s="117"/>
      <c r="H948" s="117"/>
      <c r="I948" s="117"/>
      <c r="J948" s="117"/>
      <c r="K948" s="119"/>
      <c r="L948" s="120" t="str">
        <f>IFERROR(_xlfn.IFNA(VLOOKUP($K948,коммент!$B:$C,2,0),""),"")</f>
        <v/>
      </c>
      <c r="M948" s="119"/>
      <c r="N948" s="121"/>
      <c r="O948" s="121"/>
      <c r="P948" s="121"/>
      <c r="Q948" s="13"/>
      <c r="R948" s="13"/>
    </row>
    <row r="949" spans="1:18" s="14" customFormat="1" x14ac:dyDescent="0.25">
      <c r="A949" s="15"/>
      <c r="B949" s="117"/>
      <c r="C949" s="117"/>
      <c r="D949" s="118"/>
      <c r="E949" s="118"/>
      <c r="F949" s="122"/>
      <c r="G949" s="117"/>
      <c r="H949" s="117"/>
      <c r="I949" s="117"/>
      <c r="J949" s="117"/>
      <c r="K949" s="119"/>
      <c r="L949" s="120" t="str">
        <f>IFERROR(_xlfn.IFNA(VLOOKUP($K949,коммент!$B:$C,2,0),""),"")</f>
        <v/>
      </c>
      <c r="M949" s="119"/>
      <c r="N949" s="121"/>
      <c r="O949" s="121"/>
      <c r="P949" s="121"/>
      <c r="Q949" s="13"/>
      <c r="R949" s="13"/>
    </row>
    <row r="950" spans="1:18" s="14" customFormat="1" x14ac:dyDescent="0.25">
      <c r="A950" s="15"/>
      <c r="B950" s="117"/>
      <c r="C950" s="117"/>
      <c r="D950" s="118"/>
      <c r="E950" s="118"/>
      <c r="F950" s="122"/>
      <c r="G950" s="117"/>
      <c r="H950" s="117"/>
      <c r="I950" s="117"/>
      <c r="J950" s="117"/>
      <c r="K950" s="119"/>
      <c r="L950" s="120" t="str">
        <f>IFERROR(_xlfn.IFNA(VLOOKUP($K950,коммент!$B:$C,2,0),""),"")</f>
        <v/>
      </c>
      <c r="M950" s="119"/>
      <c r="N950" s="121"/>
      <c r="O950" s="121"/>
      <c r="P950" s="121"/>
      <c r="Q950" s="13"/>
      <c r="R950" s="13"/>
    </row>
    <row r="951" spans="1:18" s="14" customFormat="1" x14ac:dyDescent="0.25">
      <c r="A951" s="15"/>
      <c r="B951" s="117"/>
      <c r="C951" s="117"/>
      <c r="D951" s="118"/>
      <c r="E951" s="118"/>
      <c r="F951" s="122"/>
      <c r="G951" s="117"/>
      <c r="H951" s="117"/>
      <c r="I951" s="117"/>
      <c r="J951" s="117"/>
      <c r="K951" s="119"/>
      <c r="L951" s="120" t="str">
        <f>IFERROR(_xlfn.IFNA(VLOOKUP($K951,коммент!$B:$C,2,0),""),"")</f>
        <v/>
      </c>
      <c r="M951" s="119"/>
      <c r="N951" s="121"/>
      <c r="O951" s="121"/>
      <c r="P951" s="121"/>
      <c r="Q951" s="13"/>
      <c r="R951" s="13"/>
    </row>
    <row r="952" spans="1:18" s="14" customFormat="1" x14ac:dyDescent="0.25">
      <c r="A952" s="15"/>
      <c r="B952" s="117"/>
      <c r="C952" s="117"/>
      <c r="D952" s="118"/>
      <c r="E952" s="118"/>
      <c r="F952" s="122"/>
      <c r="G952" s="117"/>
      <c r="H952" s="117"/>
      <c r="I952" s="117"/>
      <c r="J952" s="117"/>
      <c r="K952" s="119"/>
      <c r="L952" s="120" t="str">
        <f>IFERROR(_xlfn.IFNA(VLOOKUP($K952,коммент!$B:$C,2,0),""),"")</f>
        <v/>
      </c>
      <c r="M952" s="119"/>
      <c r="N952" s="121"/>
      <c r="O952" s="121"/>
      <c r="P952" s="121"/>
      <c r="Q952" s="13"/>
      <c r="R952" s="13"/>
    </row>
    <row r="953" spans="1:18" s="14" customFormat="1" x14ac:dyDescent="0.25">
      <c r="A953" s="15"/>
      <c r="B953" s="117"/>
      <c r="C953" s="117"/>
      <c r="D953" s="118"/>
      <c r="E953" s="118"/>
      <c r="F953" s="122"/>
      <c r="G953" s="117"/>
      <c r="H953" s="117"/>
      <c r="I953" s="117"/>
      <c r="J953" s="117"/>
      <c r="K953" s="119"/>
      <c r="L953" s="120" t="str">
        <f>IFERROR(_xlfn.IFNA(VLOOKUP($K953,коммент!$B:$C,2,0),""),"")</f>
        <v/>
      </c>
      <c r="M953" s="119"/>
      <c r="N953" s="121"/>
      <c r="O953" s="121"/>
      <c r="P953" s="121"/>
      <c r="Q953" s="13"/>
      <c r="R953" s="13"/>
    </row>
    <row r="954" spans="1:18" s="14" customFormat="1" x14ac:dyDescent="0.25">
      <c r="A954" s="15"/>
      <c r="B954" s="117"/>
      <c r="C954" s="117"/>
      <c r="D954" s="118"/>
      <c r="E954" s="118"/>
      <c r="F954" s="122"/>
      <c r="G954" s="117"/>
      <c r="H954" s="117"/>
      <c r="I954" s="117"/>
      <c r="J954" s="117"/>
      <c r="K954" s="119"/>
      <c r="L954" s="120" t="str">
        <f>IFERROR(_xlfn.IFNA(VLOOKUP($K954,коммент!$B:$C,2,0),""),"")</f>
        <v/>
      </c>
      <c r="M954" s="119"/>
      <c r="N954" s="121"/>
      <c r="O954" s="121"/>
      <c r="P954" s="121"/>
      <c r="Q954" s="13"/>
      <c r="R954" s="13"/>
    </row>
    <row r="955" spans="1:18" s="14" customFormat="1" x14ac:dyDescent="0.25">
      <c r="A955" s="15"/>
      <c r="B955" s="117"/>
      <c r="C955" s="117"/>
      <c r="D955" s="118"/>
      <c r="E955" s="118"/>
      <c r="F955" s="122"/>
      <c r="G955" s="117"/>
      <c r="H955" s="117"/>
      <c r="I955" s="117"/>
      <c r="J955" s="117"/>
      <c r="K955" s="119"/>
      <c r="L955" s="120" t="str">
        <f>IFERROR(_xlfn.IFNA(VLOOKUP($K955,коммент!$B:$C,2,0),""),"")</f>
        <v/>
      </c>
      <c r="M955" s="119"/>
      <c r="N955" s="121"/>
      <c r="O955" s="121"/>
      <c r="P955" s="121"/>
      <c r="Q955" s="13"/>
      <c r="R955" s="13"/>
    </row>
    <row r="956" spans="1:18" s="14" customFormat="1" x14ac:dyDescent="0.25">
      <c r="A956" s="15"/>
      <c r="B956" s="117"/>
      <c r="C956" s="117"/>
      <c r="D956" s="118"/>
      <c r="E956" s="118"/>
      <c r="F956" s="122"/>
      <c r="G956" s="117"/>
      <c r="H956" s="117"/>
      <c r="I956" s="117"/>
      <c r="J956" s="117"/>
      <c r="K956" s="119"/>
      <c r="L956" s="120" t="str">
        <f>IFERROR(_xlfn.IFNA(VLOOKUP($K956,коммент!$B:$C,2,0),""),"")</f>
        <v/>
      </c>
      <c r="M956" s="119"/>
      <c r="N956" s="121"/>
      <c r="O956" s="121"/>
      <c r="P956" s="121"/>
      <c r="Q956" s="13"/>
      <c r="R956" s="13"/>
    </row>
    <row r="957" spans="1:18" s="14" customFormat="1" x14ac:dyDescent="0.25">
      <c r="A957" s="15"/>
      <c r="B957" s="117"/>
      <c r="C957" s="117"/>
      <c r="D957" s="118"/>
      <c r="E957" s="118"/>
      <c r="F957" s="122"/>
      <c r="G957" s="117"/>
      <c r="H957" s="117"/>
      <c r="I957" s="117"/>
      <c r="J957" s="117"/>
      <c r="K957" s="119"/>
      <c r="L957" s="120" t="str">
        <f>IFERROR(_xlfn.IFNA(VLOOKUP($K957,коммент!$B:$C,2,0),""),"")</f>
        <v/>
      </c>
      <c r="M957" s="119"/>
      <c r="N957" s="121"/>
      <c r="O957" s="121"/>
      <c r="P957" s="121"/>
      <c r="Q957" s="13"/>
      <c r="R957" s="13"/>
    </row>
    <row r="958" spans="1:18" s="14" customFormat="1" x14ac:dyDescent="0.25">
      <c r="A958" s="15"/>
      <c r="B958" s="117"/>
      <c r="C958" s="117"/>
      <c r="D958" s="118"/>
      <c r="E958" s="118"/>
      <c r="F958" s="122"/>
      <c r="G958" s="117"/>
      <c r="H958" s="117"/>
      <c r="I958" s="117"/>
      <c r="J958" s="117"/>
      <c r="K958" s="119"/>
      <c r="L958" s="120" t="str">
        <f>IFERROR(_xlfn.IFNA(VLOOKUP($K958,коммент!$B:$C,2,0),""),"")</f>
        <v/>
      </c>
      <c r="M958" s="119"/>
      <c r="N958" s="121"/>
      <c r="O958" s="121"/>
      <c r="P958" s="121"/>
      <c r="Q958" s="13"/>
      <c r="R958" s="13"/>
    </row>
    <row r="959" spans="1:18" s="14" customFormat="1" x14ac:dyDescent="0.25">
      <c r="A959" s="15"/>
      <c r="B959" s="117"/>
      <c r="C959" s="117"/>
      <c r="D959" s="118"/>
      <c r="E959" s="118"/>
      <c r="F959" s="122"/>
      <c r="G959" s="117"/>
      <c r="H959" s="117"/>
      <c r="I959" s="117"/>
      <c r="J959" s="117"/>
      <c r="K959" s="119"/>
      <c r="L959" s="120" t="str">
        <f>IFERROR(_xlfn.IFNA(VLOOKUP($K959,коммент!$B:$C,2,0),""),"")</f>
        <v/>
      </c>
      <c r="M959" s="119"/>
      <c r="N959" s="121"/>
      <c r="O959" s="121"/>
      <c r="P959" s="121"/>
      <c r="Q959" s="13"/>
      <c r="R959" s="13"/>
    </row>
    <row r="960" spans="1:18" s="14" customFormat="1" x14ac:dyDescent="0.25">
      <c r="A960" s="15"/>
      <c r="B960" s="117"/>
      <c r="C960" s="117"/>
      <c r="D960" s="118"/>
      <c r="E960" s="118"/>
      <c r="F960" s="122"/>
      <c r="G960" s="117"/>
      <c r="H960" s="117"/>
      <c r="I960" s="117"/>
      <c r="J960" s="117"/>
      <c r="K960" s="119"/>
      <c r="L960" s="120" t="str">
        <f>IFERROR(_xlfn.IFNA(VLOOKUP($K960,коммент!$B:$C,2,0),""),"")</f>
        <v/>
      </c>
      <c r="M960" s="119"/>
      <c r="N960" s="121"/>
      <c r="O960" s="121"/>
      <c r="P960" s="121"/>
      <c r="Q960" s="13"/>
      <c r="R960" s="13"/>
    </row>
    <row r="961" spans="1:18" s="14" customFormat="1" x14ac:dyDescent="0.25">
      <c r="A961" s="15"/>
      <c r="B961" s="117"/>
      <c r="C961" s="117"/>
      <c r="D961" s="118"/>
      <c r="E961" s="118"/>
      <c r="F961" s="122"/>
      <c r="G961" s="117"/>
      <c r="H961" s="117"/>
      <c r="I961" s="117"/>
      <c r="J961" s="117"/>
      <c r="K961" s="119"/>
      <c r="L961" s="120" t="str">
        <f>IFERROR(_xlfn.IFNA(VLOOKUP($K961,коммент!$B:$C,2,0),""),"")</f>
        <v/>
      </c>
      <c r="M961" s="119"/>
      <c r="N961" s="121"/>
      <c r="O961" s="121"/>
      <c r="P961" s="121"/>
      <c r="Q961" s="13"/>
      <c r="R961" s="13"/>
    </row>
    <row r="962" spans="1:18" s="14" customFormat="1" x14ac:dyDescent="0.25">
      <c r="A962" s="15"/>
      <c r="B962" s="117"/>
      <c r="C962" s="117"/>
      <c r="D962" s="118"/>
      <c r="E962" s="118"/>
      <c r="F962" s="122"/>
      <c r="G962" s="117"/>
      <c r="H962" s="117"/>
      <c r="I962" s="117"/>
      <c r="J962" s="117"/>
      <c r="K962" s="119"/>
      <c r="L962" s="120" t="str">
        <f>IFERROR(_xlfn.IFNA(VLOOKUP($K962,коммент!$B:$C,2,0),""),"")</f>
        <v/>
      </c>
      <c r="M962" s="119"/>
      <c r="N962" s="121"/>
      <c r="O962" s="121"/>
      <c r="P962" s="121"/>
      <c r="Q962" s="13"/>
      <c r="R962" s="13"/>
    </row>
    <row r="963" spans="1:18" s="14" customFormat="1" x14ac:dyDescent="0.25">
      <c r="A963" s="15"/>
      <c r="B963" s="117"/>
      <c r="C963" s="117"/>
      <c r="D963" s="118"/>
      <c r="E963" s="118"/>
      <c r="F963" s="122"/>
      <c r="G963" s="117"/>
      <c r="H963" s="117"/>
      <c r="I963" s="117"/>
      <c r="J963" s="117"/>
      <c r="K963" s="119"/>
      <c r="L963" s="120" t="str">
        <f>IFERROR(_xlfn.IFNA(VLOOKUP($K963,коммент!$B:$C,2,0),""),"")</f>
        <v/>
      </c>
      <c r="M963" s="119"/>
      <c r="N963" s="121"/>
      <c r="O963" s="121"/>
      <c r="P963" s="121"/>
      <c r="Q963" s="13"/>
      <c r="R963" s="13"/>
    </row>
    <row r="964" spans="1:18" s="14" customFormat="1" x14ac:dyDescent="0.25">
      <c r="A964" s="15"/>
      <c r="B964" s="117"/>
      <c r="C964" s="117"/>
      <c r="D964" s="118"/>
      <c r="E964" s="118"/>
      <c r="F964" s="122"/>
      <c r="G964" s="117"/>
      <c r="H964" s="117"/>
      <c r="I964" s="117"/>
      <c r="J964" s="117"/>
      <c r="K964" s="119"/>
      <c r="L964" s="120" t="str">
        <f>IFERROR(_xlfn.IFNA(VLOOKUP($K964,коммент!$B:$C,2,0),""),"")</f>
        <v/>
      </c>
      <c r="M964" s="119"/>
      <c r="N964" s="121"/>
      <c r="O964" s="121"/>
      <c r="P964" s="121"/>
      <c r="Q964" s="13"/>
      <c r="R964" s="13"/>
    </row>
    <row r="965" spans="1:18" s="14" customFormat="1" x14ac:dyDescent="0.25">
      <c r="A965" s="15"/>
      <c r="B965" s="117"/>
      <c r="C965" s="117"/>
      <c r="D965" s="118"/>
      <c r="E965" s="118"/>
      <c r="F965" s="122"/>
      <c r="G965" s="117"/>
      <c r="H965" s="117"/>
      <c r="I965" s="117"/>
      <c r="J965" s="117"/>
      <c r="K965" s="119"/>
      <c r="L965" s="120" t="str">
        <f>IFERROR(_xlfn.IFNA(VLOOKUP($K965,коммент!$B:$C,2,0),""),"")</f>
        <v/>
      </c>
      <c r="M965" s="119"/>
      <c r="N965" s="121"/>
      <c r="O965" s="121"/>
      <c r="P965" s="121"/>
      <c r="Q965" s="13"/>
      <c r="R965" s="13"/>
    </row>
    <row r="966" spans="1:18" s="14" customFormat="1" x14ac:dyDescent="0.25">
      <c r="A966" s="15"/>
      <c r="B966" s="117"/>
      <c r="C966" s="117"/>
      <c r="D966" s="118"/>
      <c r="E966" s="118"/>
      <c r="F966" s="122"/>
      <c r="G966" s="117"/>
      <c r="H966" s="117"/>
      <c r="I966" s="117"/>
      <c r="J966" s="117"/>
      <c r="K966" s="119"/>
      <c r="L966" s="120" t="str">
        <f>IFERROR(_xlfn.IFNA(VLOOKUP($K966,коммент!$B:$C,2,0),""),"")</f>
        <v/>
      </c>
      <c r="M966" s="119"/>
      <c r="N966" s="121"/>
      <c r="O966" s="121"/>
      <c r="P966" s="121"/>
      <c r="Q966" s="13"/>
      <c r="R966" s="13"/>
    </row>
    <row r="967" spans="1:18" s="14" customFormat="1" x14ac:dyDescent="0.25">
      <c r="A967" s="15"/>
      <c r="B967" s="117"/>
      <c r="C967" s="117"/>
      <c r="D967" s="118"/>
      <c r="E967" s="118"/>
      <c r="F967" s="122"/>
      <c r="G967" s="117"/>
      <c r="H967" s="117"/>
      <c r="I967" s="117"/>
      <c r="J967" s="117"/>
      <c r="K967" s="119"/>
      <c r="L967" s="120" t="str">
        <f>IFERROR(_xlfn.IFNA(VLOOKUP($K967,коммент!$B:$C,2,0),""),"")</f>
        <v/>
      </c>
      <c r="M967" s="119"/>
      <c r="N967" s="121"/>
      <c r="O967" s="121"/>
      <c r="P967" s="121"/>
      <c r="Q967" s="13"/>
      <c r="R967" s="13"/>
    </row>
    <row r="968" spans="1:18" s="14" customFormat="1" x14ac:dyDescent="0.25">
      <c r="A968" s="15"/>
      <c r="B968" s="117"/>
      <c r="C968" s="117"/>
      <c r="D968" s="118"/>
      <c r="E968" s="118"/>
      <c r="F968" s="122"/>
      <c r="G968" s="117"/>
      <c r="H968" s="117"/>
      <c r="I968" s="117"/>
      <c r="J968" s="117"/>
      <c r="K968" s="119"/>
      <c r="L968" s="120" t="str">
        <f>IFERROR(_xlfn.IFNA(VLOOKUP($K968,коммент!$B:$C,2,0),""),"")</f>
        <v/>
      </c>
      <c r="M968" s="119"/>
      <c r="N968" s="121"/>
      <c r="O968" s="121"/>
      <c r="P968" s="121"/>
      <c r="Q968" s="13"/>
      <c r="R968" s="13"/>
    </row>
    <row r="969" spans="1:18" s="14" customFormat="1" x14ac:dyDescent="0.25">
      <c r="A969" s="15"/>
      <c r="B969" s="117"/>
      <c r="C969" s="117"/>
      <c r="D969" s="118"/>
      <c r="E969" s="118"/>
      <c r="F969" s="122"/>
      <c r="G969" s="117"/>
      <c r="H969" s="117"/>
      <c r="I969" s="117"/>
      <c r="J969" s="117"/>
      <c r="K969" s="119"/>
      <c r="L969" s="120" t="str">
        <f>IFERROR(_xlfn.IFNA(VLOOKUP($K969,коммент!$B:$C,2,0),""),"")</f>
        <v/>
      </c>
      <c r="M969" s="119"/>
      <c r="N969" s="121"/>
      <c r="O969" s="121"/>
      <c r="P969" s="121"/>
      <c r="Q969" s="13"/>
      <c r="R969" s="13"/>
    </row>
    <row r="970" spans="1:18" s="14" customFormat="1" x14ac:dyDescent="0.25">
      <c r="A970" s="15"/>
      <c r="B970" s="117"/>
      <c r="C970" s="117"/>
      <c r="D970" s="118"/>
      <c r="E970" s="118"/>
      <c r="F970" s="122"/>
      <c r="G970" s="117"/>
      <c r="H970" s="117"/>
      <c r="I970" s="117"/>
      <c r="J970" s="117"/>
      <c r="K970" s="119"/>
      <c r="L970" s="120" t="str">
        <f>IFERROR(_xlfn.IFNA(VLOOKUP($K970,коммент!$B:$C,2,0),""),"")</f>
        <v/>
      </c>
      <c r="M970" s="119"/>
      <c r="N970" s="121"/>
      <c r="O970" s="121"/>
      <c r="P970" s="121"/>
      <c r="Q970" s="13"/>
      <c r="R970" s="13"/>
    </row>
    <row r="971" spans="1:18" s="14" customFormat="1" x14ac:dyDescent="0.25">
      <c r="A971" s="15"/>
      <c r="B971" s="117"/>
      <c r="C971" s="117"/>
      <c r="D971" s="118"/>
      <c r="E971" s="118"/>
      <c r="F971" s="122"/>
      <c r="G971" s="117"/>
      <c r="H971" s="117"/>
      <c r="I971" s="117"/>
      <c r="J971" s="117"/>
      <c r="K971" s="119"/>
      <c r="L971" s="120" t="str">
        <f>IFERROR(_xlfn.IFNA(VLOOKUP($K971,коммент!$B:$C,2,0),""),"")</f>
        <v/>
      </c>
      <c r="M971" s="119"/>
      <c r="N971" s="121"/>
      <c r="O971" s="121"/>
      <c r="P971" s="121"/>
      <c r="Q971" s="13"/>
      <c r="R971" s="13"/>
    </row>
    <row r="972" spans="1:18" s="14" customFormat="1" x14ac:dyDescent="0.25">
      <c r="A972" s="15"/>
      <c r="B972" s="117"/>
      <c r="C972" s="117"/>
      <c r="D972" s="118"/>
      <c r="E972" s="118"/>
      <c r="F972" s="122"/>
      <c r="G972" s="117"/>
      <c r="H972" s="117"/>
      <c r="I972" s="117"/>
      <c r="J972" s="117"/>
      <c r="K972" s="119"/>
      <c r="L972" s="120" t="str">
        <f>IFERROR(_xlfn.IFNA(VLOOKUP($K972,коммент!$B:$C,2,0),""),"")</f>
        <v/>
      </c>
      <c r="M972" s="119"/>
      <c r="N972" s="121"/>
      <c r="O972" s="121"/>
      <c r="P972" s="121"/>
      <c r="Q972" s="13"/>
      <c r="R972" s="13"/>
    </row>
    <row r="973" spans="1:18" s="14" customFormat="1" x14ac:dyDescent="0.25">
      <c r="A973" s="15"/>
      <c r="B973" s="117"/>
      <c r="C973" s="117"/>
      <c r="D973" s="118"/>
      <c r="E973" s="118"/>
      <c r="F973" s="122"/>
      <c r="G973" s="117"/>
      <c r="H973" s="117"/>
      <c r="I973" s="117"/>
      <c r="J973" s="117"/>
      <c r="K973" s="119"/>
      <c r="L973" s="120" t="str">
        <f>IFERROR(_xlfn.IFNA(VLOOKUP($K973,коммент!$B:$C,2,0),""),"")</f>
        <v/>
      </c>
      <c r="M973" s="119"/>
      <c r="N973" s="121"/>
      <c r="O973" s="121"/>
      <c r="P973" s="121"/>
      <c r="Q973" s="13"/>
      <c r="R973" s="13"/>
    </row>
    <row r="974" spans="1:18" s="14" customFormat="1" x14ac:dyDescent="0.25">
      <c r="A974" s="15"/>
      <c r="B974" s="117"/>
      <c r="C974" s="117"/>
      <c r="D974" s="118"/>
      <c r="E974" s="118"/>
      <c r="F974" s="122"/>
      <c r="G974" s="117"/>
      <c r="H974" s="117"/>
      <c r="I974" s="117"/>
      <c r="J974" s="117"/>
      <c r="K974" s="119"/>
      <c r="L974" s="120" t="str">
        <f>IFERROR(_xlfn.IFNA(VLOOKUP($K974,коммент!$B:$C,2,0),""),"")</f>
        <v/>
      </c>
      <c r="M974" s="119"/>
      <c r="N974" s="121"/>
      <c r="O974" s="121"/>
      <c r="P974" s="121"/>
      <c r="Q974" s="13"/>
      <c r="R974" s="13"/>
    </row>
    <row r="975" spans="1:18" s="14" customFormat="1" x14ac:dyDescent="0.25">
      <c r="A975" s="15"/>
      <c r="B975" s="117"/>
      <c r="C975" s="117"/>
      <c r="D975" s="118"/>
      <c r="E975" s="118"/>
      <c r="F975" s="122"/>
      <c r="G975" s="117"/>
      <c r="H975" s="117"/>
      <c r="I975" s="117"/>
      <c r="J975" s="117"/>
      <c r="K975" s="119"/>
      <c r="L975" s="120" t="str">
        <f>IFERROR(_xlfn.IFNA(VLOOKUP($K975,коммент!$B:$C,2,0),""),"")</f>
        <v/>
      </c>
      <c r="M975" s="119"/>
      <c r="N975" s="121"/>
      <c r="O975" s="121"/>
      <c r="P975" s="121"/>
      <c r="Q975" s="13"/>
      <c r="R975" s="13"/>
    </row>
    <row r="976" spans="1:18" s="14" customFormat="1" x14ac:dyDescent="0.25">
      <c r="A976" s="15"/>
      <c r="B976" s="117"/>
      <c r="C976" s="117"/>
      <c r="D976" s="118"/>
      <c r="E976" s="118"/>
      <c r="F976" s="122"/>
      <c r="G976" s="117"/>
      <c r="H976" s="117"/>
      <c r="I976" s="117"/>
      <c r="J976" s="117"/>
      <c r="K976" s="119"/>
      <c r="L976" s="120" t="str">
        <f>IFERROR(_xlfn.IFNA(VLOOKUP($K976,коммент!$B:$C,2,0),""),"")</f>
        <v/>
      </c>
      <c r="M976" s="119"/>
      <c r="N976" s="121"/>
      <c r="O976" s="121"/>
      <c r="P976" s="121"/>
      <c r="Q976" s="13"/>
      <c r="R976" s="13"/>
    </row>
    <row r="977" spans="1:18" s="14" customFormat="1" x14ac:dyDescent="0.25">
      <c r="A977" s="15"/>
      <c r="B977" s="117"/>
      <c r="C977" s="117"/>
      <c r="D977" s="118"/>
      <c r="E977" s="118"/>
      <c r="F977" s="122"/>
      <c r="G977" s="117"/>
      <c r="H977" s="117"/>
      <c r="I977" s="117"/>
      <c r="J977" s="117"/>
      <c r="K977" s="119"/>
      <c r="L977" s="120" t="str">
        <f>IFERROR(_xlfn.IFNA(VLOOKUP($K977,коммент!$B:$C,2,0),""),"")</f>
        <v/>
      </c>
      <c r="M977" s="119"/>
      <c r="N977" s="121"/>
      <c r="O977" s="121"/>
      <c r="P977" s="121"/>
      <c r="Q977" s="13"/>
      <c r="R977" s="13"/>
    </row>
    <row r="978" spans="1:18" s="14" customFormat="1" x14ac:dyDescent="0.25">
      <c r="A978" s="15"/>
      <c r="B978" s="117"/>
      <c r="C978" s="117"/>
      <c r="D978" s="118"/>
      <c r="E978" s="118"/>
      <c r="F978" s="122"/>
      <c r="G978" s="117"/>
      <c r="H978" s="117"/>
      <c r="I978" s="117"/>
      <c r="J978" s="117"/>
      <c r="K978" s="119"/>
      <c r="L978" s="120" t="str">
        <f>IFERROR(_xlfn.IFNA(VLOOKUP($K978,коммент!$B:$C,2,0),""),"")</f>
        <v/>
      </c>
      <c r="M978" s="119"/>
      <c r="N978" s="121"/>
      <c r="O978" s="121"/>
      <c r="P978" s="121"/>
      <c r="Q978" s="13"/>
      <c r="R978" s="13"/>
    </row>
    <row r="979" spans="1:18" s="14" customFormat="1" x14ac:dyDescent="0.25">
      <c r="A979" s="15"/>
      <c r="B979" s="117"/>
      <c r="C979" s="117"/>
      <c r="D979" s="118"/>
      <c r="E979" s="118"/>
      <c r="F979" s="122"/>
      <c r="G979" s="117"/>
      <c r="H979" s="117"/>
      <c r="I979" s="117"/>
      <c r="J979" s="117"/>
      <c r="K979" s="119"/>
      <c r="L979" s="120" t="str">
        <f>IFERROR(_xlfn.IFNA(VLOOKUP($K979,коммент!$B:$C,2,0),""),"")</f>
        <v/>
      </c>
      <c r="M979" s="119"/>
      <c r="N979" s="121"/>
      <c r="O979" s="121"/>
      <c r="P979" s="121"/>
      <c r="Q979" s="13"/>
      <c r="R979" s="13"/>
    </row>
    <row r="980" spans="1:18" s="14" customFormat="1" x14ac:dyDescent="0.25">
      <c r="A980" s="15"/>
      <c r="B980" s="117"/>
      <c r="C980" s="117"/>
      <c r="D980" s="118"/>
      <c r="E980" s="118"/>
      <c r="F980" s="122"/>
      <c r="G980" s="117"/>
      <c r="H980" s="117"/>
      <c r="I980" s="117"/>
      <c r="J980" s="117"/>
      <c r="K980" s="119"/>
      <c r="L980" s="120" t="str">
        <f>IFERROR(_xlfn.IFNA(VLOOKUP($K980,коммент!$B:$C,2,0),""),"")</f>
        <v/>
      </c>
      <c r="M980" s="119"/>
      <c r="N980" s="121"/>
      <c r="O980" s="121"/>
      <c r="P980" s="121"/>
      <c r="Q980" s="13"/>
      <c r="R980" s="13"/>
    </row>
    <row r="981" spans="1:18" s="14" customFormat="1" x14ac:dyDescent="0.25">
      <c r="A981" s="15"/>
      <c r="B981" s="117"/>
      <c r="C981" s="117"/>
      <c r="D981" s="118"/>
      <c r="E981" s="118"/>
      <c r="F981" s="122"/>
      <c r="G981" s="117"/>
      <c r="H981" s="117"/>
      <c r="I981" s="117"/>
      <c r="J981" s="117"/>
      <c r="K981" s="119"/>
      <c r="L981" s="120" t="str">
        <f>IFERROR(_xlfn.IFNA(VLOOKUP($K981,коммент!$B:$C,2,0),""),"")</f>
        <v/>
      </c>
      <c r="M981" s="119"/>
      <c r="N981" s="121"/>
      <c r="O981" s="121"/>
      <c r="P981" s="121"/>
      <c r="Q981" s="13"/>
      <c r="R981" s="13"/>
    </row>
    <row r="982" spans="1:18" s="14" customFormat="1" x14ac:dyDescent="0.25">
      <c r="A982" s="15"/>
      <c r="B982" s="117"/>
      <c r="C982" s="117"/>
      <c r="D982" s="118"/>
      <c r="E982" s="118"/>
      <c r="F982" s="122"/>
      <c r="G982" s="117"/>
      <c r="H982" s="117"/>
      <c r="I982" s="117"/>
      <c r="J982" s="117"/>
      <c r="K982" s="119"/>
      <c r="L982" s="120" t="str">
        <f>IFERROR(_xlfn.IFNA(VLOOKUP($K982,коммент!$B:$C,2,0),""),"")</f>
        <v/>
      </c>
      <c r="M982" s="119"/>
      <c r="N982" s="121"/>
      <c r="O982" s="121"/>
      <c r="P982" s="121"/>
      <c r="Q982" s="13"/>
      <c r="R982" s="13"/>
    </row>
    <row r="983" spans="1:18" s="14" customFormat="1" x14ac:dyDescent="0.25">
      <c r="A983" s="15"/>
      <c r="B983" s="117"/>
      <c r="C983" s="117"/>
      <c r="D983" s="118"/>
      <c r="E983" s="118"/>
      <c r="F983" s="122"/>
      <c r="G983" s="117"/>
      <c r="H983" s="117"/>
      <c r="I983" s="117"/>
      <c r="J983" s="117"/>
      <c r="K983" s="119"/>
      <c r="L983" s="120" t="str">
        <f>IFERROR(_xlfn.IFNA(VLOOKUP($K983,коммент!$B:$C,2,0),""),"")</f>
        <v/>
      </c>
      <c r="M983" s="119"/>
      <c r="N983" s="121"/>
      <c r="O983" s="121"/>
      <c r="P983" s="121"/>
      <c r="Q983" s="13"/>
      <c r="R983" s="13"/>
    </row>
    <row r="984" spans="1:18" s="14" customFormat="1" x14ac:dyDescent="0.25">
      <c r="A984" s="15"/>
      <c r="B984" s="117"/>
      <c r="C984" s="117"/>
      <c r="D984" s="118"/>
      <c r="E984" s="118"/>
      <c r="F984" s="122"/>
      <c r="G984" s="117"/>
      <c r="H984" s="117"/>
      <c r="I984" s="117"/>
      <c r="J984" s="117"/>
      <c r="K984" s="119"/>
      <c r="L984" s="120" t="str">
        <f>IFERROR(_xlfn.IFNA(VLOOKUP($K984,коммент!$B:$C,2,0),""),"")</f>
        <v/>
      </c>
      <c r="M984" s="119"/>
      <c r="N984" s="121"/>
      <c r="O984" s="121"/>
      <c r="P984" s="121"/>
      <c r="Q984" s="13"/>
      <c r="R984" s="13"/>
    </row>
    <row r="985" spans="1:18" s="14" customFormat="1" x14ac:dyDescent="0.25">
      <c r="A985" s="15"/>
      <c r="B985" s="117"/>
      <c r="C985" s="117"/>
      <c r="D985" s="118"/>
      <c r="E985" s="118"/>
      <c r="F985" s="122"/>
      <c r="G985" s="117"/>
      <c r="H985" s="117"/>
      <c r="I985" s="117"/>
      <c r="J985" s="117"/>
      <c r="K985" s="119"/>
      <c r="L985" s="120" t="str">
        <f>IFERROR(_xlfn.IFNA(VLOOKUP($K985,коммент!$B:$C,2,0),""),"")</f>
        <v/>
      </c>
      <c r="M985" s="119"/>
      <c r="N985" s="121"/>
      <c r="O985" s="121"/>
      <c r="P985" s="121"/>
      <c r="Q985" s="13"/>
      <c r="R985" s="13"/>
    </row>
    <row r="986" spans="1:18" s="14" customFormat="1" x14ac:dyDescent="0.25">
      <c r="A986" s="15"/>
      <c r="B986" s="117"/>
      <c r="C986" s="117"/>
      <c r="D986" s="118"/>
      <c r="E986" s="118"/>
      <c r="F986" s="122"/>
      <c r="G986" s="117"/>
      <c r="H986" s="117"/>
      <c r="I986" s="117"/>
      <c r="J986" s="117"/>
      <c r="K986" s="119"/>
      <c r="L986" s="120" t="str">
        <f>IFERROR(_xlfn.IFNA(VLOOKUP($K986,коммент!$B:$C,2,0),""),"")</f>
        <v/>
      </c>
      <c r="M986" s="119"/>
      <c r="N986" s="121"/>
      <c r="O986" s="121"/>
      <c r="P986" s="121"/>
      <c r="Q986" s="13"/>
      <c r="R986" s="13"/>
    </row>
    <row r="987" spans="1:18" s="14" customFormat="1" x14ac:dyDescent="0.25">
      <c r="A987" s="15"/>
      <c r="B987" s="117"/>
      <c r="C987" s="117"/>
      <c r="D987" s="118"/>
      <c r="E987" s="118"/>
      <c r="F987" s="122"/>
      <c r="G987" s="117"/>
      <c r="H987" s="117"/>
      <c r="I987" s="117"/>
      <c r="J987" s="117"/>
      <c r="K987" s="119"/>
      <c r="L987" s="120" t="str">
        <f>IFERROR(_xlfn.IFNA(VLOOKUP($K987,коммент!$B:$C,2,0),""),"")</f>
        <v/>
      </c>
      <c r="M987" s="119"/>
      <c r="N987" s="121"/>
      <c r="O987" s="121"/>
      <c r="P987" s="121"/>
      <c r="Q987" s="13"/>
      <c r="R987" s="13"/>
    </row>
    <row r="988" spans="1:18" s="14" customFormat="1" x14ac:dyDescent="0.25">
      <c r="A988" s="15"/>
      <c r="B988" s="117"/>
      <c r="C988" s="117"/>
      <c r="D988" s="118"/>
      <c r="E988" s="118"/>
      <c r="F988" s="122"/>
      <c r="G988" s="117"/>
      <c r="H988" s="117"/>
      <c r="I988" s="117"/>
      <c r="J988" s="117"/>
      <c r="K988" s="119"/>
      <c r="L988" s="120" t="str">
        <f>IFERROR(_xlfn.IFNA(VLOOKUP($K988,коммент!$B:$C,2,0),""),"")</f>
        <v/>
      </c>
      <c r="M988" s="119"/>
      <c r="N988" s="121"/>
      <c r="O988" s="121"/>
      <c r="P988" s="121"/>
      <c r="Q988" s="13"/>
      <c r="R988" s="13"/>
    </row>
    <row r="989" spans="1:18" s="14" customFormat="1" x14ac:dyDescent="0.25">
      <c r="A989" s="15"/>
      <c r="B989" s="117"/>
      <c r="C989" s="117"/>
      <c r="D989" s="118"/>
      <c r="E989" s="118"/>
      <c r="F989" s="122"/>
      <c r="G989" s="117"/>
      <c r="H989" s="117"/>
      <c r="I989" s="117"/>
      <c r="J989" s="117"/>
      <c r="K989" s="119"/>
      <c r="L989" s="120" t="str">
        <f>IFERROR(_xlfn.IFNA(VLOOKUP($K989,коммент!$B:$C,2,0),""),"")</f>
        <v/>
      </c>
      <c r="M989" s="119"/>
      <c r="N989" s="121"/>
      <c r="O989" s="121"/>
      <c r="P989" s="121"/>
      <c r="Q989" s="13"/>
      <c r="R989" s="13"/>
    </row>
    <row r="990" spans="1:18" s="14" customFormat="1" x14ac:dyDescent="0.25">
      <c r="A990" s="15"/>
      <c r="B990" s="117"/>
      <c r="C990" s="117"/>
      <c r="D990" s="118"/>
      <c r="E990" s="118"/>
      <c r="F990" s="122"/>
      <c r="G990" s="117"/>
      <c r="H990" s="117"/>
      <c r="I990" s="117"/>
      <c r="J990" s="117"/>
      <c r="K990" s="119"/>
      <c r="L990" s="120" t="str">
        <f>IFERROR(_xlfn.IFNA(VLOOKUP($K990,коммент!$B:$C,2,0),""),"")</f>
        <v/>
      </c>
      <c r="M990" s="119"/>
      <c r="N990" s="121"/>
      <c r="O990" s="121"/>
      <c r="P990" s="121"/>
      <c r="Q990" s="13"/>
      <c r="R990" s="13"/>
    </row>
    <row r="991" spans="1:18" s="14" customFormat="1" x14ac:dyDescent="0.25">
      <c r="A991" s="15"/>
      <c r="B991" s="117"/>
      <c r="C991" s="117"/>
      <c r="D991" s="118"/>
      <c r="E991" s="118"/>
      <c r="F991" s="122"/>
      <c r="G991" s="117"/>
      <c r="H991" s="117"/>
      <c r="I991" s="117"/>
      <c r="J991" s="117"/>
      <c r="K991" s="119"/>
      <c r="L991" s="120" t="str">
        <f>IFERROR(_xlfn.IFNA(VLOOKUP($K991,коммент!$B:$C,2,0),""),"")</f>
        <v/>
      </c>
      <c r="M991" s="119"/>
      <c r="N991" s="121"/>
      <c r="O991" s="121"/>
      <c r="P991" s="121"/>
      <c r="Q991" s="13"/>
      <c r="R991" s="13"/>
    </row>
    <row r="992" spans="1:18" s="14" customFormat="1" x14ac:dyDescent="0.25">
      <c r="A992" s="15"/>
      <c r="B992" s="117"/>
      <c r="C992" s="117"/>
      <c r="D992" s="118"/>
      <c r="E992" s="118"/>
      <c r="F992" s="122"/>
      <c r="G992" s="117"/>
      <c r="H992" s="117"/>
      <c r="I992" s="117"/>
      <c r="J992" s="117"/>
      <c r="K992" s="119"/>
      <c r="L992" s="120" t="str">
        <f>IFERROR(_xlfn.IFNA(VLOOKUP($K992,коммент!$B:$C,2,0),""),"")</f>
        <v/>
      </c>
      <c r="M992" s="119"/>
      <c r="N992" s="121"/>
      <c r="O992" s="121"/>
      <c r="P992" s="121"/>
      <c r="Q992" s="13"/>
      <c r="R992" s="13"/>
    </row>
    <row r="993" spans="1:18" s="14" customFormat="1" x14ac:dyDescent="0.25">
      <c r="A993" s="15"/>
      <c r="B993" s="117"/>
      <c r="C993" s="117"/>
      <c r="D993" s="118"/>
      <c r="E993" s="118"/>
      <c r="F993" s="122"/>
      <c r="G993" s="117"/>
      <c r="H993" s="117"/>
      <c r="I993" s="117"/>
      <c r="J993" s="117"/>
      <c r="K993" s="119"/>
      <c r="L993" s="120" t="str">
        <f>IFERROR(_xlfn.IFNA(VLOOKUP($K993,коммент!$B:$C,2,0),""),"")</f>
        <v/>
      </c>
      <c r="M993" s="119"/>
      <c r="N993" s="121"/>
      <c r="O993" s="121"/>
      <c r="P993" s="121"/>
      <c r="Q993" s="13"/>
      <c r="R993" s="13"/>
    </row>
  </sheetData>
  <sheetProtection formatCells="0" formatColumns="0" formatRows="0" insertRows="0" sort="0" autoFilter="0"/>
  <autoFilter ref="B2:R993"/>
  <sortState ref="A3:R993">
    <sortCondition descending="1" ref="D522"/>
  </sortState>
  <conditionalFormatting sqref="P523:P993 M33:M35 M47:M50 P45:P54 M202 P205 P197:P199 P219:P220 P223 M241:M242 P241:P242 M245:M246 P247:P248 M250 P252:P255 P259 M260:M263 P264 M265 P266:P275 P278:P290 M284:M302 M305:M306 P303:P306 P308:P312 P314:P319 M337:M338 P321:P337 P339:P343 M347 M349:M350 M340:M345 P353:P354 M360 M356:M357 P346:P351 P356:P367 P370 P372 M372:M375 P375 P377:P378 M409:M413 M377:M384 P385:P389 M390:M401 P406:P426 M442:M443 M446:M450 M452:M455 P431:P438 M439 P440:P444 M475:M486 P446:P475 P485:P489 P491:P496 M490:M496 M508:M993 M237 M212:M216 P201:P202 M55:M56 P35:P43 M21:M26 M17:M18 P3:P7 M3:M14 P230:P239 M218:M231 M207:M210 P207:P217 P80:P194 M82:M194 M63:M79 P56:P71 M29:M31 P9:P33">
    <cfRule type="expression" dxfId="947" priority="1088">
      <formula>OR($K3="Цель приема",$K3="Отказ в приеме",$K3="Тактика ведения",$K3="Не дозвонились в течение 2-х дней",$K3="Паллиатив/Патронаж",$K3="Отказ от сопровождения в проекте",$K3="Отказ от сопровождения персональным помощником",$K3="Нарушение маршрутизации",$K3="КАНЦЕР-регистр")</formula>
    </cfRule>
  </conditionalFormatting>
  <conditionalFormatting sqref="M523:M993 M33 M35 M47:M50 M202 M241 M284:M290 M305:M306 M337:M338 M340:M343 M347 M349:M350 M360 M356:M357 M372:M375 M377:M378 M409:M412 M442:M443 M446:M450 M452:M455 M491:M496 M237 M212:M216 M56 M21:M26 M17:M18 M3:M14 M218:M231 M207:M210 M82:M194 M63:M71 M29:M31">
    <cfRule type="expression" dxfId="946" priority="1081">
      <formula>ISBLANK($K3)</formula>
    </cfRule>
    <cfRule type="expression" dxfId="945" priority="1089">
      <formula>OR($K3="Клиника женского здоровья",$K3="Принят без записи",$K3="Динамика состояния",$K3="Статус диагноза",$K3="К сведению ГП/ЦАОП",$K3="Некорректное обращение с пациентом",$K3="Отказ от сопровождения персональным помощником")</formula>
    </cfRule>
    <cfRule type="expression" dxfId="944" priority="1090">
      <formula>NOT(ISBLANK(K3))</formula>
    </cfRule>
  </conditionalFormatting>
  <conditionalFormatting sqref="P523:P993 P35 P45:P51 P202 P205 P197:P199 P223 P241 P247 P252 P278:P279 P284:P290 P308 P304:P306 P314:P319 P337 P340:P343 P347 P349:P350 P359:P360 P356:P357 P372 P375 P377:P378 P440:P443 P446:P450 P485:P486 P452:P475 P491:P496 P212:P216 P56:P57 P21:P26 P17:P18 P9:P14 P3:P5 P239 P230:P237 P207:P210 P82:P194 P63:P71 P29:P33">
    <cfRule type="expression" dxfId="943" priority="1082">
      <formula>OR($M3="Врач",$K3="Клиника женского здоровья",$K3="Принят без записи",$K3="Динамика состояния",$K3="Статус диагноза",AND($K3="Онкологический консилиум",$M3="Расхождение данных"),AND($K3="Превышен срок",$M3="Исследование"),AND($K3="Отсутствует протокол",$M3="Протокол исследования"),AND($K3="Дата записи",$M3="Исследование "),$K3="К сведению ГП/ЦАОП",$K3="Некорректное обращение с пациентом",$K3="Тактика ведения",$K3="Отказ в приеме")</formula>
    </cfRule>
    <cfRule type="expression" dxfId="942" priority="1087">
      <formula>OR($K3="Онкологический консилиум",$K3="Дата записи",$K3="Возврат в МО без приема",$K3="Данные о биопсии",$K3="КАНЦЕР-регистр",$K3="Отказ от записи ",$K3="Отсутствует протокол",$K3="Превышен срок")</formula>
    </cfRule>
  </conditionalFormatting>
  <conditionalFormatting sqref="P6:P7">
    <cfRule type="expression" dxfId="941" priority="1069">
      <formula>OR($M6="Врач",$K6="Клиника женского здоровья",$K6="Принят без записи",$K6="Динамика состояния",$K6="Статус диагноза",AND($K6="Онкологический консилиум",$M6="Расхождение данных"),AND($K6="Превышен срок",$M6="Исследование"),AND($K6="Отсутствует протокол",$M6="Протокол исследования"),AND($K6="Дата записи",$M6="Исследование "),$K6="К сведению ГП/ЦАОП",$K6="Некорректное обращение с пациентом",$K6="Тактика ведения",$K6="Отказ в приеме")</formula>
    </cfRule>
    <cfRule type="expression" dxfId="940" priority="1070">
      <formula>OR($K6="Онкологический консилиум",$K6="Дата записи",$K6="Возврат в МО без приема",$K6="Данные о биопсии",$K6="КАНЦЕР-регистр",$K6="Отказ от записи ",$K6="Отсутствует протокол",$K6="Превышен срок")</formula>
    </cfRule>
  </conditionalFormatting>
  <conditionalFormatting sqref="P8">
    <cfRule type="expression" dxfId="939" priority="1067">
      <formula>OR($K8="Цель приема",$K8="Отказ в приеме",$K8="Тактика ведения",$K8="Не дозвонились в течение 2-х дней",$K8="Паллиатив/Патронаж",$K8="Отказ от сопровождения в проекте",$K8="Отказ от сопровождения персональным помощником",$K8="Нарушение маршрутизации",$K8="КАНЦЕР-регистр")</formula>
    </cfRule>
  </conditionalFormatting>
  <conditionalFormatting sqref="P8">
    <cfRule type="expression" dxfId="938" priority="1065">
      <formula>OR($M8="Врач",$K8="Клиника женского здоровья",$K8="Принят без записи",$K8="Динамика состояния",$K8="Статус диагноза",AND($K8="Онкологический консилиум",$M8="Расхождение данных"),AND($K8="Превышен срок",$M8="Исследование"),AND($K8="Отсутствует протокол",$M8="Протокол исследования"),AND($K8="Дата записи",$M8="Исследование "),$K8="К сведению ГП/ЦАОП",$K8="Некорректное обращение с пациентом",$K8="Тактика ведения",$K8="Отказ в приеме")</formula>
    </cfRule>
    <cfRule type="expression" dxfId="937" priority="1066">
      <formula>OR($K8="Онкологический консилиум",$K8="Дата записи",$K8="Возврат в МО без приема",$K8="Данные о биопсии",$K8="КАНЦЕР-регистр",$K8="Отказ от записи ",$K8="Отсутствует протокол",$K8="Превышен срок")</formula>
    </cfRule>
  </conditionalFormatting>
  <conditionalFormatting sqref="M15">
    <cfRule type="expression" dxfId="936" priority="1050">
      <formula>OR($K15="Цель приема",$K15="Отказ в приеме",$K15="Тактика ведения",$K15="Не дозвонились в течение 2-х дней",$K15="Паллиатив/Патронаж",$K15="Отказ от сопровождения в проекте",$K15="Отказ от сопровождения персональным помощником",$K15="Нарушение маршрутизации",$K15="КАНЦЕР-регистр")</formula>
    </cfRule>
  </conditionalFormatting>
  <conditionalFormatting sqref="M15">
    <cfRule type="expression" dxfId="935" priority="1047">
      <formula>ISBLANK($K15)</formula>
    </cfRule>
    <cfRule type="expression" dxfId="934" priority="1051">
      <formula>OR($K15="Клиника женского здоровья",$K15="Принят без записи",$K15="Динамика состояния",$K15="Статус диагноза",$K15="К сведению ГП/ЦАОП",$K15="Некорректное обращение с пациентом",$K15="Отказ от сопровождения персональным помощником")</formula>
    </cfRule>
    <cfRule type="expression" dxfId="933" priority="1052">
      <formula>NOT(ISBLANK(K15))</formula>
    </cfRule>
  </conditionalFormatting>
  <conditionalFormatting sqref="P15">
    <cfRule type="expression" dxfId="932" priority="1048">
      <formula>OR($M15="Врач",$K15="Клиника женского здоровья",$K15="Принят без записи",$K15="Динамика состояния",$K15="Статус диагноза",AND($K15="Онкологический консилиум",$M15="Расхождение данных"),AND($K15="Превышен срок",$M15="Исследование"),AND($K15="Отсутствует протокол",$M15="Протокол исследования"),AND($K15="Дата записи",$M15="Исследование "),$K15="К сведению ГП/ЦАОП",$K15="Некорректное обращение с пациентом",$K15="Тактика ведения",$K15="Отказ в приеме")</formula>
    </cfRule>
    <cfRule type="expression" dxfId="931" priority="1049">
      <formula>OR($K15="Онкологический консилиум",$K15="Дата записи",$K15="Возврат в МО без приема",$K15="Данные о биопсии",$K15="КАНЦЕР-регистр",$K15="Отказ от записи ",$K15="Отсутствует протокол",$K15="Превышен срок")</formula>
    </cfRule>
  </conditionalFormatting>
  <conditionalFormatting sqref="M16">
    <cfRule type="expression" dxfId="930" priority="1044">
      <formula>OR($K16="Цель приема",$K16="Отказ в приеме",$K16="Тактика ведения",$K16="Не дозвонились в течение 2-х дней",$K16="Паллиатив/Патронаж",$K16="Отказ от сопровождения в проекте",$K16="Отказ от сопровождения персональным помощником",$K16="Нарушение маршрутизации",$K16="КАНЦЕР-регистр")</formula>
    </cfRule>
  </conditionalFormatting>
  <conditionalFormatting sqref="M16">
    <cfRule type="expression" dxfId="929" priority="1041">
      <formula>ISBLANK($K16)</formula>
    </cfRule>
    <cfRule type="expression" dxfId="928" priority="1045">
      <formula>OR($K16="Клиника женского здоровья",$K16="Принят без записи",$K16="Динамика состояния",$K16="Статус диагноза",$K16="К сведению ГП/ЦАОП",$K16="Некорректное обращение с пациентом",$K16="Отказ от сопровождения персональным помощником")</formula>
    </cfRule>
    <cfRule type="expression" dxfId="927" priority="1046">
      <formula>NOT(ISBLANK(K16))</formula>
    </cfRule>
  </conditionalFormatting>
  <conditionalFormatting sqref="P16">
    <cfRule type="expression" dxfId="926" priority="1042">
      <formula>OR($M16="Врач",$K16="Клиника женского здоровья",$K16="Принят без записи",$K16="Динамика состояния",$K16="Статус диагноза",AND($K16="Онкологический консилиум",$M16="Расхождение данных"),AND($K16="Превышен срок",$M16="Исследование"),AND($K16="Отсутствует протокол",$M16="Протокол исследования"),AND($K16="Дата записи",$M16="Исследование "),$K16="К сведению ГП/ЦАОП",$K16="Некорректное обращение с пациентом",$K16="Тактика ведения",$K16="Отказ в приеме")</formula>
    </cfRule>
    <cfRule type="expression" dxfId="925" priority="1043">
      <formula>OR($K16="Онкологический консилиум",$K16="Дата записи",$K16="Возврат в МО без приема",$K16="Данные о биопсии",$K16="КАНЦЕР-регистр",$K16="Отказ от записи ",$K16="Отсутствует протокол",$K16="Превышен срок")</formula>
    </cfRule>
  </conditionalFormatting>
  <conditionalFormatting sqref="M19">
    <cfRule type="expression" dxfId="924" priority="1026">
      <formula>OR($K19="Цель приема",$K19="Отказ в приеме",$K19="Тактика ведения",$K19="Не дозвонились в течение 2-х дней",$K19="Паллиатив/Патронаж",$K19="Отказ от сопровождения в проекте",$K19="Отказ от сопровождения персональным помощником",$K19="Нарушение маршрутизации",$K19="КАНЦЕР-регистр")</formula>
    </cfRule>
  </conditionalFormatting>
  <conditionalFormatting sqref="M19">
    <cfRule type="expression" dxfId="923" priority="1023">
      <formula>ISBLANK($K19)</formula>
    </cfRule>
    <cfRule type="expression" dxfId="922" priority="1027">
      <formula>OR($K19="Клиника женского здоровья",$K19="Принят без записи",$K19="Динамика состояния",$K19="Статус диагноза",$K19="К сведению ГП/ЦАОП",$K19="Некорректное обращение с пациентом",$K19="Отказ от сопровождения персональным помощником")</formula>
    </cfRule>
    <cfRule type="expression" dxfId="921" priority="1028">
      <formula>NOT(ISBLANK(K19))</formula>
    </cfRule>
  </conditionalFormatting>
  <conditionalFormatting sqref="P19">
    <cfRule type="expression" dxfId="920" priority="1024">
      <formula>OR($M19="Врач",$K19="Клиника женского здоровья",$K19="Принят без записи",$K19="Динамика состояния",$K19="Статус диагноза",AND($K19="Онкологический консилиум",$M19="Расхождение данных"),AND($K19="Превышен срок",$M19="Исследование"),AND($K19="Отсутствует протокол",$M19="Протокол исследования"),AND($K19="Дата записи",$M19="Исследование "),$K19="К сведению ГП/ЦАОП",$K19="Некорректное обращение с пациентом",$K19="Тактика ведения",$K19="Отказ в приеме")</formula>
    </cfRule>
    <cfRule type="expression" dxfId="919" priority="1025">
      <formula>OR($K19="Онкологический консилиум",$K19="Дата записи",$K19="Возврат в МО без приема",$K19="Данные о биопсии",$K19="КАНЦЕР-регистр",$K19="Отказ от записи ",$K19="Отсутствует протокол",$K19="Превышен срок")</formula>
    </cfRule>
  </conditionalFormatting>
  <conditionalFormatting sqref="M20">
    <cfRule type="expression" dxfId="918" priority="1020">
      <formula>OR($K20="Цель приема",$K20="Отказ в приеме",$K20="Тактика ведения",$K20="Не дозвонились в течение 2-х дней",$K20="Паллиатив/Патронаж",$K20="Отказ от сопровождения в проекте",$K20="Отказ от сопровождения персональным помощником",$K20="Нарушение маршрутизации",$K20="КАНЦЕР-регистр")</formula>
    </cfRule>
  </conditionalFormatting>
  <conditionalFormatting sqref="M20">
    <cfRule type="expression" dxfId="917" priority="1017">
      <formula>ISBLANK($K20)</formula>
    </cfRule>
    <cfRule type="expression" dxfId="916" priority="1021">
      <formula>OR($K20="Клиника женского здоровья",$K20="Принят без записи",$K20="Динамика состояния",$K20="Статус диагноза",$K20="К сведению ГП/ЦАОП",$K20="Некорректное обращение с пациентом",$K20="Отказ от сопровождения персональным помощником")</formula>
    </cfRule>
    <cfRule type="expression" dxfId="915" priority="1022">
      <formula>NOT(ISBLANK(K20))</formula>
    </cfRule>
  </conditionalFormatting>
  <conditionalFormatting sqref="P20">
    <cfRule type="expression" dxfId="914" priority="1018">
      <formula>OR($M20="Врач",$K20="Клиника женского здоровья",$K20="Принят без записи",$K20="Динамика состояния",$K20="Статус диагноза",AND($K20="Онкологический консилиум",$M20="Расхождение данных"),AND($K20="Превышен срок",$M20="Исследование"),AND($K20="Отсутствует протокол",$M20="Протокол исследования"),AND($K20="Дата записи",$M20="Исследование "),$K20="К сведению ГП/ЦАОП",$K20="Некорректное обращение с пациентом",$K20="Тактика ведения",$K20="Отказ в приеме")</formula>
    </cfRule>
    <cfRule type="expression" dxfId="913" priority="1019">
      <formula>OR($K20="Онкологический консилиум",$K20="Дата записи",$K20="Возврат в МО без приема",$K20="Данные о биопсии",$K20="КАНЦЕР-регистр",$K20="Отказ от записи ",$K20="Отсутствует протокол",$K20="Превышен срок")</formula>
    </cfRule>
  </conditionalFormatting>
  <conditionalFormatting sqref="M27:M28">
    <cfRule type="expression" dxfId="912" priority="1014">
      <formula>OR($K27="Цель приема",$K27="Отказ в приеме",$K27="Тактика ведения",$K27="Не дозвонились в течение 2-х дней",$K27="Паллиатив/Патронаж",$K27="Отказ от сопровождения в проекте",$K27="Отказ от сопровождения персональным помощником",$K27="Нарушение маршрутизации",$K27="КАНЦЕР-регистр")</formula>
    </cfRule>
  </conditionalFormatting>
  <conditionalFormatting sqref="M27:M28">
    <cfRule type="expression" dxfId="911" priority="1011">
      <formula>ISBLANK($K27)</formula>
    </cfRule>
    <cfRule type="expression" dxfId="910" priority="1015">
      <formula>OR($K27="Клиника женского здоровья",$K27="Принят без записи",$K27="Динамика состояния",$K27="Статус диагноза",$K27="К сведению ГП/ЦАОП",$K27="Некорректное обращение с пациентом",$K27="Отказ от сопровождения персональным помощником")</formula>
    </cfRule>
    <cfRule type="expression" dxfId="909" priority="1016">
      <formula>NOT(ISBLANK(K27))</formula>
    </cfRule>
  </conditionalFormatting>
  <conditionalFormatting sqref="P27:P28">
    <cfRule type="expression" dxfId="908" priority="1012">
      <formula>OR($M27="Врач",$K27="Клиника женского здоровья",$K27="Принят без записи",$K27="Динамика состояния",$K27="Статус диагноза",AND($K27="Онкологический консилиум",$M27="Расхождение данных"),AND($K27="Превышен срок",$M27="Исследование"),AND($K27="Отсутствует протокол",$M27="Протокол исследования"),AND($K27="Дата записи",$M27="Исследование "),$K27="К сведению ГП/ЦАОП",$K27="Некорректное обращение с пациентом",$K27="Тактика ведения",$K27="Отказ в приеме")</formula>
    </cfRule>
    <cfRule type="expression" dxfId="907" priority="1013">
      <formula>OR($K27="Онкологический консилиум",$K27="Дата записи",$K27="Возврат в МО без приема",$K27="Данные о биопсии",$K27="КАНЦЕР-регистр",$K27="Отказ от записи ",$K27="Отсутствует протокол",$K27="Превышен срок")</formula>
    </cfRule>
  </conditionalFormatting>
  <conditionalFormatting sqref="M32">
    <cfRule type="expression" dxfId="906" priority="1002">
      <formula>OR($K32="Цель приема",$K32="Отказ в приеме",$K32="Тактика ведения",$K32="Не дозвонились в течение 2-х дней",$K32="Паллиатив/Патронаж",$K32="Отказ от сопровождения в проекте",$K32="Отказ от сопровождения персональным помощником",$K32="Нарушение маршрутизации",$K32="КАНЦЕР-регистр")</formula>
    </cfRule>
  </conditionalFormatting>
  <conditionalFormatting sqref="M32">
    <cfRule type="expression" dxfId="905" priority="1001">
      <formula>ISBLANK($K32)</formula>
    </cfRule>
    <cfRule type="expression" dxfId="904" priority="1003">
      <formula>OR($K32="Клиника женского здоровья",$K32="Принят без записи",$K32="Динамика состояния",$K32="Статус диагноза",$K32="К сведению ГП/ЦАОП",$K32="Некорректное обращение с пациентом",$K32="Отказ от сопровождения персональным помощником")</formula>
    </cfRule>
    <cfRule type="expression" dxfId="903" priority="1004">
      <formula>NOT(ISBLANK(K32))</formula>
    </cfRule>
  </conditionalFormatting>
  <conditionalFormatting sqref="P34">
    <cfRule type="expression" dxfId="902" priority="998">
      <formula>OR($K34="Цель приема",$K34="Отказ в приеме",$K34="Тактика ведения",$K34="Не дозвонились в течение 2-х дней",$K34="Паллиатив/Патронаж",$K34="Отказ от сопровождения в проекте",$K34="Отказ от сопровождения персональным помощником",$K34="Нарушение маршрутизации",$K34="КАНЦЕР-регистр")</formula>
    </cfRule>
  </conditionalFormatting>
  <conditionalFormatting sqref="M34">
    <cfRule type="expression" dxfId="901" priority="995">
      <formula>ISBLANK($K34)</formula>
    </cfRule>
    <cfRule type="expression" dxfId="900" priority="999">
      <formula>OR($K34="Клиника женского здоровья",$K34="Принят без записи",$K34="Динамика состояния",$K34="Статус диагноза",$K34="К сведению ГП/ЦАОП",$K34="Некорректное обращение с пациентом",$K34="Отказ от сопровождения персональным помощником")</formula>
    </cfRule>
    <cfRule type="expression" dxfId="899" priority="1000">
      <formula>NOT(ISBLANK(K34))</formula>
    </cfRule>
  </conditionalFormatting>
  <conditionalFormatting sqref="P34">
    <cfRule type="expression" dxfId="898" priority="996">
      <formula>OR($M34="Врач",$K34="Клиника женского здоровья",$K34="Принят без записи",$K34="Динамика состояния",$K34="Статус диагноза",AND($K34="Онкологический консилиум",$M34="Расхождение данных"),AND($K34="Превышен срок",$M34="Исследование"),AND($K34="Отсутствует протокол",$M34="Протокол исследования"),AND($K34="Дата записи",$M34="Исследование "),$K34="К сведению ГП/ЦАОП",$K34="Некорректное обращение с пациентом",$K34="Тактика ведения",$K34="Отказ в приеме")</formula>
    </cfRule>
    <cfRule type="expression" dxfId="897" priority="997">
      <formula>OR($K34="Онкологический консилиум",$K34="Дата записи",$K34="Возврат в МО без приема",$K34="Данные о биопсии",$K34="КАНЦЕР-регистр",$K34="Отказ от записи ",$K34="Отсутствует протокол",$K34="Превышен срок")</formula>
    </cfRule>
  </conditionalFormatting>
  <conditionalFormatting sqref="M36:M41">
    <cfRule type="expression" dxfId="896" priority="986">
      <formula>OR($K36="Цель приема",$K36="Отказ в приеме",$K36="Тактика ведения",$K36="Не дозвонились в течение 2-х дней",$K36="Паллиатив/Патронаж",$K36="Отказ от сопровождения в проекте",$K36="Отказ от сопровождения персональным помощником",$K36="Нарушение маршрутизации",$K36="КАНЦЕР-регистр")</formula>
    </cfRule>
  </conditionalFormatting>
  <conditionalFormatting sqref="M36:M41">
    <cfRule type="expression" dxfId="895" priority="983">
      <formula>ISBLANK($K36)</formula>
    </cfRule>
    <cfRule type="expression" dxfId="894" priority="987">
      <formula>OR($K36="Клиника женского здоровья",$K36="Принят без записи",$K36="Динамика состояния",$K36="Статус диагноза",$K36="К сведению ГП/ЦАОП",$K36="Некорректное обращение с пациентом",$K36="Отказ от сопровождения персональным помощником")</formula>
    </cfRule>
    <cfRule type="expression" dxfId="893" priority="988">
      <formula>NOT(ISBLANK(K36))</formula>
    </cfRule>
  </conditionalFormatting>
  <conditionalFormatting sqref="P36:P41">
    <cfRule type="expression" dxfId="892" priority="984">
      <formula>OR($M36="Врач",$K36="Клиника женского здоровья",$K36="Принят без записи",$K36="Динамика состояния",$K36="Статус диагноза",AND($K36="Онкологический консилиум",$M36="Расхождение данных"),AND($K36="Превышен срок",$M36="Исследование"),AND($K36="Отсутствует протокол",$M36="Протокол исследования"),AND($K36="Дата записи",$M36="Исследование "),$K36="К сведению ГП/ЦАОП",$K36="Некорректное обращение с пациентом",$K36="Тактика ведения",$K36="Отказ в приеме")</formula>
    </cfRule>
    <cfRule type="expression" dxfId="891" priority="985">
      <formula>OR($K36="Онкологический консилиум",$K36="Дата записи",$K36="Возврат в МО без приема",$K36="Данные о биопсии",$K36="КАНЦЕР-регистр",$K36="Отказ от записи ",$K36="Отсутствует протокол",$K36="Превышен срок")</formula>
    </cfRule>
  </conditionalFormatting>
  <conditionalFormatting sqref="M42:M46">
    <cfRule type="expression" dxfId="890" priority="980">
      <formula>OR($K42="Цель приема",$K42="Отказ в приеме",$K42="Тактика ведения",$K42="Не дозвонились в течение 2-х дней",$K42="Паллиатив/Патронаж",$K42="Отказ от сопровождения в проекте",$K42="Отказ от сопровождения персональным помощником",$K42="Нарушение маршрутизации",$K42="КАНЦЕР-регистр")</formula>
    </cfRule>
  </conditionalFormatting>
  <conditionalFormatting sqref="M42:M46">
    <cfRule type="expression" dxfId="889" priority="977">
      <formula>ISBLANK($K42)</formula>
    </cfRule>
    <cfRule type="expression" dxfId="888" priority="981">
      <formula>OR($K42="Клиника женского здоровья",$K42="Принят без записи",$K42="Динамика состояния",$K42="Статус диагноза",$K42="К сведению ГП/ЦАОП",$K42="Некорректное обращение с пациентом",$K42="Отказ от сопровождения персональным помощником")</formula>
    </cfRule>
    <cfRule type="expression" dxfId="887" priority="982">
      <formula>NOT(ISBLANK(K42))</formula>
    </cfRule>
  </conditionalFormatting>
  <conditionalFormatting sqref="P42:P43">
    <cfRule type="expression" dxfId="886" priority="978">
      <formula>OR($M42="Врач",$K42="Клиника женского здоровья",$K42="Принят без записи",$K42="Динамика состояния",$K42="Статус диагноза",AND($K42="Онкологический консилиум",$M42="Расхождение данных"),AND($K42="Превышен срок",$M42="Исследование"),AND($K42="Отсутствует протокол",$M42="Протокол исследования"),AND($K42="Дата записи",$M42="Исследование "),$K42="К сведению ГП/ЦАОП",$K42="Некорректное обращение с пациентом",$K42="Тактика ведения",$K42="Отказ в приеме")</formula>
    </cfRule>
    <cfRule type="expression" dxfId="885" priority="979">
      <formula>OR($K42="Онкологический консилиум",$K42="Дата записи",$K42="Возврат в МО без приема",$K42="Данные о биопсии",$K42="КАНЦЕР-регистр",$K42="Отказ от записи ",$K42="Отсутствует протокол",$K42="Превышен срок")</formula>
    </cfRule>
  </conditionalFormatting>
  <conditionalFormatting sqref="P44">
    <cfRule type="expression" dxfId="884" priority="976">
      <formula>OR($K44="Цель приема",$K44="Отказ в приеме",$K44="Тактика ведения",$K44="Не дозвонились в течение 2-х дней",$K44="Паллиатив/Патронаж",$K44="Отказ от сопровождения в проекте",$K44="Отказ от сопровождения персональным помощником",$K44="Нарушение маршрутизации",$K44="КАНЦЕР-регистр")</formula>
    </cfRule>
  </conditionalFormatting>
  <conditionalFormatting sqref="P44">
    <cfRule type="expression" dxfId="883" priority="974">
      <formula>OR($M44="Врач",$K44="Клиника женского здоровья",$K44="Принят без записи",$K44="Динамика состояния",$K44="Статус диагноза",AND($K44="Онкологический консилиум",$M44="Расхождение данных"),AND($K44="Превышен срок",$M44="Исследование"),AND($K44="Отсутствует протокол",$M44="Протокол исследования"),AND($K44="Дата записи",$M44="Исследование "),$K44="К сведению ГП/ЦАОП",$K44="Некорректное обращение с пациентом",$K44="Тактика ведения",$K44="Отказ в приеме")</formula>
    </cfRule>
    <cfRule type="expression" dxfId="882" priority="975">
      <formula>OR($K44="Онкологический консилиум",$K44="Дата записи",$K44="Возврат в МО без приема",$K44="Данные о биопсии",$K44="КАНЦЕР-регистр",$K44="Отказ от записи ",$K44="Отсутствует протокол",$K44="Превышен срок")</formula>
    </cfRule>
  </conditionalFormatting>
  <conditionalFormatting sqref="F42 F382:F384 F498:G503 F506:G507">
    <cfRule type="expression" dxfId="881" priority="970" stopIfTrue="1">
      <formula>$AL42="Техническая приостановка"</formula>
    </cfRule>
    <cfRule type="expression" dxfId="880" priority="971" stopIfTrue="1">
      <formula>$AA42="Сегодня"</formula>
    </cfRule>
  </conditionalFormatting>
  <conditionalFormatting sqref="M53">
    <cfRule type="expression" dxfId="879" priority="967">
      <formula>OR($K53="Цель приема",$K53="Отказ в приеме",$K53="Тактика ведения",$K53="Не дозвонились в течение 2-х дней",$K53="Паллиатив/Патронаж",$K53="Отказ от сопровождения в проекте",$K53="Отказ от сопровождения персональным помощником",$K53="Нарушение маршрутизации",$K53="КАНЦЕР-регистр")</formula>
    </cfRule>
  </conditionalFormatting>
  <conditionalFormatting sqref="M53">
    <cfRule type="expression" dxfId="878" priority="964">
      <formula>ISBLANK($K53)</formula>
    </cfRule>
    <cfRule type="expression" dxfId="877" priority="968">
      <formula>OR($K53="Клиника женского здоровья",$K53="Принят без записи",$K53="Динамика состояния",$K53="Статус диагноза",$K53="К сведению ГП/ЦАОП",$K53="Некорректное обращение с пациентом",$K53="Отказ от сопровождения персональным помощником")</formula>
    </cfRule>
    <cfRule type="expression" dxfId="876" priority="969">
      <formula>NOT(ISBLANK(K53))</formula>
    </cfRule>
  </conditionalFormatting>
  <conditionalFormatting sqref="P53">
    <cfRule type="expression" dxfId="875" priority="965">
      <formula>OR($M53="Врач",$K53="Клиника женского здоровья",$K53="Принят без записи",$K53="Динамика состояния",$K53="Статус диагноза",AND($K53="Онкологический консилиум",$M53="Расхождение данных"),AND($K53="Превышен срок",$M53="Исследование"),AND($K53="Отсутствует протокол",$M53="Протокол исследования"),AND($K53="Дата записи",$M53="Исследование "),$K53="К сведению ГП/ЦАОП",$K53="Некорректное обращение с пациентом",$K53="Тактика ведения",$K53="Отказ в приеме")</formula>
    </cfRule>
    <cfRule type="expression" dxfId="874" priority="966">
      <formula>OR($K53="Онкологический консилиум",$K53="Дата записи",$K53="Возврат в МО без приема",$K53="Данные о биопсии",$K53="КАНЦЕР-регистр",$K53="Отказ от записи ",$K53="Отсутствует протокол",$K53="Превышен срок")</formula>
    </cfRule>
  </conditionalFormatting>
  <conditionalFormatting sqref="M51">
    <cfRule type="expression" dxfId="873" priority="961">
      <formula>OR($K51="Цель приема",$K51="Отказ в приеме",$K51="Тактика ведения",$K51="Не дозвонились в течение 2-х дней",$K51="Паллиатив/Патронаж",$K51="Отказ от сопровождения в проекте",$K51="Отказ от сопровождения персональным помощником",$K51="Нарушение маршрутизации",$K51="КАНЦЕР-регистр")</formula>
    </cfRule>
  </conditionalFormatting>
  <conditionalFormatting sqref="M51">
    <cfRule type="expression" dxfId="872" priority="960">
      <formula>ISBLANK($K51)</formula>
    </cfRule>
    <cfRule type="expression" dxfId="871" priority="962">
      <formula>OR($K51="Клиника женского здоровья",$K51="Принят без записи",$K51="Динамика состояния",$K51="Статус диагноза",$K51="К сведению ГП/ЦАОП",$K51="Некорректное обращение с пациентом",$K51="Отказ от сопровождения персональным помощником")</formula>
    </cfRule>
    <cfRule type="expression" dxfId="870" priority="963">
      <formula>NOT(ISBLANK(K51))</formula>
    </cfRule>
  </conditionalFormatting>
  <conditionalFormatting sqref="M52">
    <cfRule type="expression" dxfId="869" priority="957">
      <formula>OR($K52="Цель приема",$K52="Отказ в приеме",$K52="Тактика ведения",$K52="Не дозвонились в течение 2-х дней",$K52="Паллиатив/Патронаж",$K52="Отказ от сопровождения в проекте",$K52="Отказ от сопровождения персональным помощником",$K52="Нарушение маршрутизации",$K52="КАНЦЕР-регистр")</formula>
    </cfRule>
  </conditionalFormatting>
  <conditionalFormatting sqref="M52">
    <cfRule type="expression" dxfId="868" priority="954">
      <formula>ISBLANK($K52)</formula>
    </cfRule>
    <cfRule type="expression" dxfId="867" priority="958">
      <formula>OR($K52="Клиника женского здоровья",$K52="Принят без записи",$K52="Динамика состояния",$K52="Статус диагноза",$K52="К сведению ГП/ЦАОП",$K52="Некорректное обращение с пациентом",$K52="Отказ от сопровождения персональным помощником")</formula>
    </cfRule>
    <cfRule type="expression" dxfId="866" priority="959">
      <formula>NOT(ISBLANK(K52))</formula>
    </cfRule>
  </conditionalFormatting>
  <conditionalFormatting sqref="P52">
    <cfRule type="expression" dxfId="865" priority="955">
      <formula>OR($M52="Врач",$K52="Клиника женского здоровья",$K52="Принят без записи",$K52="Динамика состояния",$K52="Статус диагноза",AND($K52="Онкологический консилиум",$M52="Расхождение данных"),AND($K52="Превышен срок",$M52="Исследование"),AND($K52="Отсутствует протокол",$M52="Протокол исследования"),AND($K52="Дата записи",$M52="Исследование "),$K52="К сведению ГП/ЦАОП",$K52="Некорректное обращение с пациентом",$K52="Тактика ведения",$K52="Отказ в приеме")</formula>
    </cfRule>
    <cfRule type="expression" dxfId="864" priority="956">
      <formula>OR($K52="Онкологический консилиум",$K52="Дата записи",$K52="Возврат в МО без приема",$K52="Данные о биопсии",$K52="КАНЦЕР-регистр",$K52="Отказ от записи ",$K52="Отсутствует протокол",$K52="Превышен срок")</formula>
    </cfRule>
  </conditionalFormatting>
  <conditionalFormatting sqref="M54">
    <cfRule type="expression" dxfId="863" priority="951">
      <formula>OR($K54="Цель приема",$K54="Отказ в приеме",$K54="Тактика ведения",$K54="Не дозвонились в течение 2-х дней",$K54="Паллиатив/Патронаж",$K54="Отказ от сопровождения в проекте",$K54="Отказ от сопровождения персональным помощником",$K54="Нарушение маршрутизации",$K54="КАНЦЕР-регистр")</formula>
    </cfRule>
  </conditionalFormatting>
  <conditionalFormatting sqref="M54">
    <cfRule type="expression" dxfId="862" priority="948">
      <formula>ISBLANK($K54)</formula>
    </cfRule>
    <cfRule type="expression" dxfId="861" priority="952">
      <formula>OR($K54="Клиника женского здоровья",$K54="Принят без записи",$K54="Динамика состояния",$K54="Статус диагноза",$K54="К сведению ГП/ЦАОП",$K54="Некорректное обращение с пациентом",$K54="Отказ от сопровождения персональным помощником")</formula>
    </cfRule>
    <cfRule type="expression" dxfId="860" priority="953">
      <formula>NOT(ISBLANK(K54))</formula>
    </cfRule>
  </conditionalFormatting>
  <conditionalFormatting sqref="P54">
    <cfRule type="expression" dxfId="859" priority="949">
      <formula>OR($M54="Врач",$K54="Клиника женского здоровья",$K54="Принят без записи",$K54="Динамика состояния",$K54="Статус диагноза",AND($K54="Онкологический консилиум",$M54="Расхождение данных"),AND($K54="Превышен срок",$M54="Исследование"),AND($K54="Отсутствует протокол",$M54="Протокол исследования"),AND($K54="Дата записи",$M54="Исследование "),$K54="К сведению ГП/ЦАОП",$K54="Некорректное обращение с пациентом",$K54="Тактика ведения",$K54="Отказ в приеме")</formula>
    </cfRule>
    <cfRule type="expression" dxfId="858" priority="950">
      <formula>OR($K54="Онкологический консилиум",$K54="Дата записи",$K54="Возврат в МО без приема",$K54="Данные о биопсии",$K54="КАНЦЕР-регистр",$K54="Отказ от записи ",$K54="Отсутствует протокол",$K54="Превышен срок")</formula>
    </cfRule>
  </conditionalFormatting>
  <conditionalFormatting sqref="P55">
    <cfRule type="expression" dxfId="857" priority="945">
      <formula>OR($K55="Цель приема",$K55="Отказ в приеме",$K55="Тактика ведения",$K55="Не дозвонились в течение 2-х дней",$K55="Паллиатив/Патронаж",$K55="Отказ от сопровождения в проекте",$K55="Отказ от сопровождения персональным помощником",$K55="Нарушение маршрутизации",$K55="КАНЦЕР-регистр")</formula>
    </cfRule>
  </conditionalFormatting>
  <conditionalFormatting sqref="M55">
    <cfRule type="expression" dxfId="856" priority="942">
      <formula>ISBLANK($K55)</formula>
    </cfRule>
    <cfRule type="expression" dxfId="855" priority="946">
      <formula>OR($K55="Клиника женского здоровья",$K55="Принят без записи",$K55="Динамика состояния",$K55="Статус диагноза",$K55="К сведению ГП/ЦАОП",$K55="Некорректное обращение с пациентом",$K55="Отказ от сопровождения персональным помощником")</formula>
    </cfRule>
    <cfRule type="expression" dxfId="854" priority="947">
      <formula>NOT(ISBLANK(K55))</formula>
    </cfRule>
  </conditionalFormatting>
  <conditionalFormatting sqref="P55">
    <cfRule type="expression" dxfId="853" priority="943">
      <formula>OR($M55="Врач",$K55="Клиника женского здоровья",$K55="Принят без записи",$K55="Динамика состояния",$K55="Статус диагноза",AND($K55="Онкологический консилиум",$M55="Расхождение данных"),AND($K55="Превышен срок",$M55="Исследование"),AND($K55="Отсутствует протокол",$M55="Протокол исследования"),AND($K55="Дата записи",$M55="Исследование "),$K55="К сведению ГП/ЦАОП",$K55="Некорректное обращение с пациентом",$K55="Тактика ведения",$K55="Отказ в приеме")</formula>
    </cfRule>
    <cfRule type="expression" dxfId="852" priority="944">
      <formula>OR($K55="Онкологический консилиум",$K55="Дата записи",$K55="Возврат в МО без приема",$K55="Данные о биопсии",$K55="КАНЦЕР-регистр",$K55="Отказ от записи ",$K55="Отсутствует протокол",$K55="Превышен срок")</formula>
    </cfRule>
  </conditionalFormatting>
  <conditionalFormatting sqref="M57">
    <cfRule type="expression" dxfId="851" priority="939">
      <formula>OR($K57="Цель приема",$K57="Отказ в приеме",$K57="Тактика ведения",$K57="Не дозвонились в течение 2-х дней",$K57="Паллиатив/Патронаж",$K57="Отказ от сопровождения в проекте",$K57="Отказ от сопровождения персональным помощником",$K57="Нарушение маршрутизации",$K57="КАНЦЕР-регистр")</formula>
    </cfRule>
  </conditionalFormatting>
  <conditionalFormatting sqref="M57">
    <cfRule type="expression" dxfId="850" priority="938">
      <formula>ISBLANK($K57)</formula>
    </cfRule>
    <cfRule type="expression" dxfId="849" priority="940">
      <formula>OR($K57="Клиника женского здоровья",$K57="Принят без записи",$K57="Динамика состояния",$K57="Статус диагноза",$K57="К сведению ГП/ЦАОП",$K57="Некорректное обращение с пациентом",$K57="Отказ от сопровождения персональным помощником")</formula>
    </cfRule>
    <cfRule type="expression" dxfId="848" priority="941">
      <formula>NOT(ISBLANK(K57))</formula>
    </cfRule>
  </conditionalFormatting>
  <conditionalFormatting sqref="M58:M62">
    <cfRule type="expression" dxfId="847" priority="935">
      <formula>OR($K58="Цель приема",$K58="Отказ в приеме",$K58="Тактика ведения",$K58="Не дозвонились в течение 2-х дней",$K58="Паллиатив/Патронаж",$K58="Отказ от сопровождения в проекте",$K58="Отказ от сопровождения персональным помощником",$K58="Нарушение маршрутизации",$K58="КАНЦЕР-регистр")</formula>
    </cfRule>
  </conditionalFormatting>
  <conditionalFormatting sqref="M58:M62">
    <cfRule type="expression" dxfId="846" priority="932">
      <formula>ISBLANK($K58)</formula>
    </cfRule>
    <cfRule type="expression" dxfId="845" priority="936">
      <formula>OR($K58="Клиника женского здоровья",$K58="Принят без записи",$K58="Динамика состояния",$K58="Статус диагноза",$K58="К сведению ГП/ЦАОП",$K58="Некорректное обращение с пациентом",$K58="Отказ от сопровождения персональным помощником")</formula>
    </cfRule>
    <cfRule type="expression" dxfId="844" priority="937">
      <formula>NOT(ISBLANK(K58))</formula>
    </cfRule>
  </conditionalFormatting>
  <conditionalFormatting sqref="P58:P62">
    <cfRule type="expression" dxfId="843" priority="933">
      <formula>OR($M58="Врач",$K58="Клиника женского здоровья",$K58="Принят без записи",$K58="Динамика состояния",$K58="Статус диагноза",AND($K58="Онкологический консилиум",$M58="Расхождение данных"),AND($K58="Превышен срок",$M58="Исследование"),AND($K58="Отсутствует протокол",$M58="Протокол исследования"),AND($K58="Дата записи",$M58="Исследование "),$K58="К сведению ГП/ЦАОП",$K58="Некорректное обращение с пациентом",$K58="Тактика ведения",$K58="Отказ в приеме")</formula>
    </cfRule>
    <cfRule type="expression" dxfId="842" priority="934">
      <formula>OR($K58="Онкологический консилиум",$K58="Дата записи",$K58="Возврат в МО без приема",$K58="Данные о биопсии",$K58="КАНЦЕР-регистр",$K58="Отказ от записи ",$K58="Отсутствует протокол",$K58="Превышен срок")</formula>
    </cfRule>
  </conditionalFormatting>
  <conditionalFormatting sqref="P72:P77">
    <cfRule type="expression" dxfId="841" priority="923">
      <formula>OR($K72="Цель приема",$K72="Отказ в приеме",$K72="Тактика ведения",$K72="Не дозвонились в течение 2-х дней",$K72="Паллиатив/Патронаж",$K72="Отказ от сопровождения в проекте",$K72="Отказ от сопровождения персональным помощником",$K72="Нарушение маршрутизации",$K72="КАНЦЕР-регистр")</formula>
    </cfRule>
  </conditionalFormatting>
  <conditionalFormatting sqref="M72:M77">
    <cfRule type="expression" dxfId="840" priority="920">
      <formula>ISBLANK($K72)</formula>
    </cfRule>
    <cfRule type="expression" dxfId="839" priority="924">
      <formula>OR($K72="Клиника женского здоровья",$K72="Принят без записи",$K72="Динамика состояния",$K72="Статус диагноза",$K72="К сведению ГП/ЦАОП",$K72="Некорректное обращение с пациентом",$K72="Отказ от сопровождения персональным помощником")</formula>
    </cfRule>
    <cfRule type="expression" dxfId="838" priority="925">
      <formula>NOT(ISBLANK(K72))</formula>
    </cfRule>
  </conditionalFormatting>
  <conditionalFormatting sqref="P72:P77">
    <cfRule type="expression" dxfId="837" priority="921">
      <formula>OR($M72="Врач",$K72="Клиника женского здоровья",$K72="Принят без записи",$K72="Динамика состояния",$K72="Статус диагноза",AND($K72="Онкологический консилиум",$M72="Расхождение данных"),AND($K72="Превышен срок",$M72="Исследование"),AND($K72="Отсутствует протокол",$M72="Протокол исследования"),AND($K72="Дата записи",$M72="Исследование "),$K72="К сведению ГП/ЦАОП",$K72="Некорректное обращение с пациентом",$K72="Тактика ведения",$K72="Отказ в приеме")</formula>
    </cfRule>
    <cfRule type="expression" dxfId="836" priority="922">
      <formula>OR($K72="Онкологический консилиум",$K72="Дата записи",$K72="Возврат в МО без приема",$K72="Данные о биопсии",$K72="КАНЦЕР-регистр",$K72="Отказ от записи ",$K72="Отсутствует протокол",$K72="Превышен срок")</formula>
    </cfRule>
  </conditionalFormatting>
  <conditionalFormatting sqref="P78">
    <cfRule type="expression" dxfId="835" priority="911">
      <formula>OR($K78="Цель приема",$K78="Отказ в приеме",$K78="Тактика ведения",$K78="Не дозвонились в течение 2-х дней",$K78="Паллиатив/Патронаж",$K78="Отказ от сопровождения в проекте",$K78="Отказ от сопровождения персональным помощником",$K78="Нарушение маршрутизации",$K78="КАНЦЕР-регистр")</formula>
    </cfRule>
  </conditionalFormatting>
  <conditionalFormatting sqref="M78:M79">
    <cfRule type="expression" dxfId="834" priority="908">
      <formula>ISBLANK($K78)</formula>
    </cfRule>
    <cfRule type="expression" dxfId="833" priority="912">
      <formula>OR($K78="Клиника женского здоровья",$K78="Принят без записи",$K78="Динамика состояния",$K78="Статус диагноза",$K78="К сведению ГП/ЦАОП",$K78="Некорректное обращение с пациентом",$K78="Отказ от сопровождения персональным помощником")</formula>
    </cfRule>
    <cfRule type="expression" dxfId="832" priority="913">
      <formula>NOT(ISBLANK(K78))</formula>
    </cfRule>
  </conditionalFormatting>
  <conditionalFormatting sqref="P78">
    <cfRule type="expression" dxfId="831" priority="909">
      <formula>OR($M78="Врач",$K78="Клиника женского здоровья",$K78="Принят без записи",$K78="Динамика состояния",$K78="Статус диагноза",AND($K78="Онкологический консилиум",$M78="Расхождение данных"),AND($K78="Превышен срок",$M78="Исследование"),AND($K78="Отсутствует протокол",$M78="Протокол исследования"),AND($K78="Дата записи",$M78="Исследование "),$K78="К сведению ГП/ЦАОП",$K78="Некорректное обращение с пациентом",$K78="Тактика ведения",$K78="Отказ в приеме")</formula>
    </cfRule>
    <cfRule type="expression" dxfId="830" priority="910">
      <formula>OR($K78="Онкологический консилиум",$K78="Дата записи",$K78="Возврат в МО без приема",$K78="Данные о биопсии",$K78="КАНЦЕР-регистр",$K78="Отказ от записи ",$K78="Отсутствует протокол",$K78="Превышен срок")</formula>
    </cfRule>
  </conditionalFormatting>
  <conditionalFormatting sqref="P79">
    <cfRule type="expression" dxfId="829" priority="907">
      <formula>OR($K79="Цель приема",$K79="Отказ в приеме",$K79="Тактика ведения",$K79="Не дозвонились в течение 2-х дней",$K79="Паллиатив/Патронаж",$K79="Отказ от сопровождения в проекте",$K79="Отказ от сопровождения персональным помощником",$K79="Нарушение маршрутизации",$K79="КАНЦЕР-регистр")</formula>
    </cfRule>
  </conditionalFormatting>
  <conditionalFormatting sqref="P79">
    <cfRule type="expression" dxfId="828" priority="905">
      <formula>OR($M79="Врач",$K79="Клиника женского здоровья",$K79="Принят без записи",$K79="Динамика состояния",$K79="Статус диагноза",AND($K79="Онкологический консилиум",$M79="Расхождение данных"),AND($K79="Превышен срок",$M79="Исследование"),AND($K79="Отсутствует протокол",$M79="Протокол исследования"),AND($K79="Дата записи",$M79="Исследование "),$K79="К сведению ГП/ЦАОП",$K79="Некорректное обращение с пациентом",$K79="Тактика ведения",$K79="Отказ в приеме")</formula>
    </cfRule>
    <cfRule type="expression" dxfId="827" priority="906">
      <formula>OR($K79="Онкологический консилиум",$K79="Дата записи",$K79="Возврат в МО без приема",$K79="Данные о биопсии",$K79="КАНЦЕР-регистр",$K79="Отказ от записи ",$K79="Отсутствует протокол",$K79="Превышен срок")</formula>
    </cfRule>
  </conditionalFormatting>
  <conditionalFormatting sqref="M80:M81">
    <cfRule type="expression" dxfId="826" priority="902">
      <formula>OR($K80="Цель приема",$K80="Отказ в приеме",$K80="Тактика ведения",$K80="Не дозвонились в течение 2-х дней",$K80="Паллиатив/Патронаж",$K80="Отказ от сопровождения в проекте",$K80="Отказ от сопровождения персональным помощником",$K80="Нарушение маршрутизации",$K80="КАНЦЕР-регистр")</formula>
    </cfRule>
  </conditionalFormatting>
  <conditionalFormatting sqref="M80:M81">
    <cfRule type="expression" dxfId="825" priority="899">
      <formula>ISBLANK($K80)</formula>
    </cfRule>
    <cfRule type="expression" dxfId="824" priority="903">
      <formula>OR($K80="Клиника женского здоровья",$K80="Принят без записи",$K80="Динамика состояния",$K80="Статус диагноза",$K80="К сведению ГП/ЦАОП",$K80="Некорректное обращение с пациентом",$K80="Отказ от сопровождения персональным помощником")</formula>
    </cfRule>
    <cfRule type="expression" dxfId="823" priority="904">
      <formula>NOT(ISBLANK(K80))</formula>
    </cfRule>
  </conditionalFormatting>
  <conditionalFormatting sqref="P80:P81">
    <cfRule type="expression" dxfId="822" priority="900">
      <formula>OR($M80="Врач",$K80="Клиника женского здоровья",$K80="Принят без записи",$K80="Динамика состояния",$K80="Статус диагноза",AND($K80="Онкологический консилиум",$M80="Расхождение данных"),AND($K80="Превышен срок",$M80="Исследование"),AND($K80="Отсутствует протокол",$M80="Протокол исследования"),AND($K80="Дата записи",$M80="Исследование "),$K80="К сведению ГП/ЦАОП",$K80="Некорректное обращение с пациентом",$K80="Тактика ведения",$K80="Отказ в приеме")</formula>
    </cfRule>
    <cfRule type="expression" dxfId="821" priority="901">
      <formula>OR($K80="Онкологический консилиум",$K80="Дата записи",$K80="Возврат в МО без приема",$K80="Данные о биопсии",$K80="КАНЦЕР-регистр",$K80="Отказ от записи ",$K80="Отсутствует протокол",$K80="Превышен срок")</formula>
    </cfRule>
  </conditionalFormatting>
  <conditionalFormatting sqref="M197">
    <cfRule type="expression" dxfId="820" priority="862">
      <formula>OR($K197="Цель приема",$K197="Отказ в приеме",$K197="Тактика ведения",$K197="Не дозвонились в течение 2-х дней",$K197="Паллиатив/Патронаж",$K197="Отказ от сопровождения в проекте",$K197="Отказ от сопровождения персональным помощником",$K197="Нарушение маршрутизации",$K197="КАНЦЕР-регистр")</formula>
    </cfRule>
  </conditionalFormatting>
  <conditionalFormatting sqref="M197">
    <cfRule type="expression" dxfId="819" priority="859">
      <formula>ISBLANK($K197)</formula>
    </cfRule>
    <cfRule type="expression" dxfId="818" priority="863">
      <formula>OR($K197="Клиника женского здоровья",$K197="Принят без записи",$K197="Динамика состояния",$K197="Статус диагноза",$K197="К сведению ГП/ЦАОП",$K197="Некорректное обращение с пациентом",$K197="Отказ от сопровождения персональным помощником")</formula>
    </cfRule>
    <cfRule type="expression" dxfId="817" priority="864">
      <formula>NOT(ISBLANK(K197))</formula>
    </cfRule>
  </conditionalFormatting>
  <conditionalFormatting sqref="P195">
    <cfRule type="expression" dxfId="816" priority="858">
      <formula>OR($K195="Цель приема",$K195="Отказ в приеме",$K195="Тактика ведения",$K195="Не дозвонились в течение 2-х дней",$K195="Паллиатив/Патронаж",$K195="Отказ от сопровождения в проекте",$K195="Отказ от сопровождения персональным помощником",$K195="Нарушение маршрутизации",$K195="КАНЦЕР-регистр")</formula>
    </cfRule>
  </conditionalFormatting>
  <conditionalFormatting sqref="P195">
    <cfRule type="expression" dxfId="815" priority="856">
      <formula>OR($M195="Врач",$K195="Клиника женского здоровья",$K195="Принят без записи",$K195="Динамика состояния",$K195="Статус диагноза",AND($K195="Онкологический консилиум",$M195="Расхождение данных"),AND($K195="Превышен срок",$M195="Исследование"),AND($K195="Отсутствует протокол",$M195="Протокол исследования"),AND($K195="Дата записи",$M195="Исследование "),$K195="К сведению ГП/ЦАОП",$K195="Некорректное обращение с пациентом",$K195="Тактика ведения",$K195="Отказ в приеме")</formula>
    </cfRule>
    <cfRule type="expression" dxfId="814" priority="857">
      <formula>OR($K195="Онкологический консилиум",$K195="Дата записи",$K195="Возврат в МО без приема",$K195="Данные о биопсии",$K195="КАНЦЕР-регистр",$K195="Отказ от записи ",$K195="Отсутствует протокол",$K195="Превышен срок")</formula>
    </cfRule>
  </conditionalFormatting>
  <conditionalFormatting sqref="P196">
    <cfRule type="expression" dxfId="813" priority="855">
      <formula>OR($K196="Цель приема",$K196="Отказ в приеме",$K196="Тактика ведения",$K196="Не дозвонились в течение 2-х дней",$K196="Паллиатив/Патронаж",$K196="Отказ от сопровождения в проекте",$K196="Отказ от сопровождения персональным помощником",$K196="Нарушение маршрутизации",$K196="КАНЦЕР-регистр")</formula>
    </cfRule>
  </conditionalFormatting>
  <conditionalFormatting sqref="P196">
    <cfRule type="expression" dxfId="812" priority="853">
      <formula>OR($M196="Врач",$K196="Клиника женского здоровья",$K196="Принят без записи",$K196="Динамика состояния",$K196="Статус диагноза",AND($K196="Онкологический консилиум",$M196="Расхождение данных"),AND($K196="Превышен срок",$M196="Исследование"),AND($K196="Отсутствует протокол",$M196="Протокол исследования"),AND($K196="Дата записи",$M196="Исследование "),$K196="К сведению ГП/ЦАОП",$K196="Некорректное обращение с пациентом",$K196="Тактика ведения",$K196="Отказ в приеме")</formula>
    </cfRule>
    <cfRule type="expression" dxfId="811" priority="854">
      <formula>OR($K196="Онкологический консилиум",$K196="Дата записи",$K196="Возврат в МО без приема",$K196="Данные о биопсии",$K196="КАНЦЕР-регистр",$K196="Отказ от записи ",$K196="Отсутствует протокол",$K196="Превышен срок")</formula>
    </cfRule>
  </conditionalFormatting>
  <conditionalFormatting sqref="M201">
    <cfRule type="expression" dxfId="810" priority="850">
      <formula>OR($K201="Цель приема",$K201="Отказ в приеме",$K201="Тактика ведения",$K201="Не дозвонились в течение 2-х дней",$K201="Паллиатив/Патронаж",$K201="Отказ от сопровождения в проекте",$K201="Отказ от сопровождения персональным помощником",$K201="Нарушение маршрутизации",$K201="КАНЦЕР-регистр")</formula>
    </cfRule>
  </conditionalFormatting>
  <conditionalFormatting sqref="M201">
    <cfRule type="expression" dxfId="809" priority="847">
      <formula>ISBLANK($K201)</formula>
    </cfRule>
    <cfRule type="expression" dxfId="808" priority="851">
      <formula>OR($K201="Клиника женского здоровья",$K201="Принят без записи",$K201="Динамика состояния",$K201="Статус диагноза",$K201="К сведению ГП/ЦАОП",$K201="Некорректное обращение с пациентом",$K201="Отказ от сопровождения персональным помощником")</formula>
    </cfRule>
    <cfRule type="expression" dxfId="807" priority="852">
      <formula>NOT(ISBLANK(K201))</formula>
    </cfRule>
  </conditionalFormatting>
  <conditionalFormatting sqref="P201">
    <cfRule type="expression" dxfId="806" priority="848">
      <formula>OR($M201="Врач",$K201="Клиника женского здоровья",$K201="Принят без записи",$K201="Динамика состояния",$K201="Статус диагноза",AND($K201="Онкологический консилиум",$M201="Расхождение данных"),AND($K201="Превышен срок",$M201="Исследование"),AND($K201="Отсутствует протокол",$M201="Протокол исследования"),AND($K201="Дата записи",$M201="Исследование "),$K201="К сведению ГП/ЦАОП",$K201="Некорректное обращение с пациентом",$K201="Тактика ведения",$K201="Отказ в приеме")</formula>
    </cfRule>
    <cfRule type="expression" dxfId="805" priority="849">
      <formula>OR($K201="Онкологический консилиум",$K201="Дата записи",$K201="Возврат в МО без приема",$K201="Данные о биопсии",$K201="КАНЦЕР-регистр",$K201="Отказ от записи ",$K201="Отсутствует протокол",$K201="Превышен срок")</formula>
    </cfRule>
  </conditionalFormatting>
  <conditionalFormatting sqref="P204">
    <cfRule type="expression" dxfId="804" priority="834">
      <formula>OR($K204="Цель приема",$K204="Отказ в приеме",$K204="Тактика ведения",$K204="Не дозвонились в течение 2-х дней",$K204="Паллиатив/Патронаж",$K204="Отказ от сопровождения в проекте",$K204="Отказ от сопровождения персональным помощником",$K204="Нарушение маршрутизации",$K204="КАНЦЕР-регистр")</formula>
    </cfRule>
  </conditionalFormatting>
  <conditionalFormatting sqref="P204">
    <cfRule type="expression" dxfId="803" priority="832">
      <formula>OR($M204="Врач",$K204="Клиника женского здоровья",$K204="Принят без записи",$K204="Динамика состояния",$K204="Статус диагноза",AND($K204="Онкологический консилиум",$M204="Расхождение данных"),AND($K204="Превышен срок",$M204="Исследование"),AND($K204="Отсутствует протокол",$M204="Протокол исследования"),AND($K204="Дата записи",$M204="Исследование "),$K204="К сведению ГП/ЦАОП",$K204="Некорректное обращение с пациентом",$K204="Тактика ведения",$K204="Отказ в приеме")</formula>
    </cfRule>
    <cfRule type="expression" dxfId="802" priority="833">
      <formula>OR($K204="Онкологический консилиум",$K204="Дата записи",$K204="Возврат в МО без приема",$K204="Данные о биопсии",$K204="КАНЦЕР-регистр",$K204="Отказ от записи ",$K204="Отсутствует протокол",$K204="Превышен срок")</formula>
    </cfRule>
  </conditionalFormatting>
  <conditionalFormatting sqref="M195">
    <cfRule type="expression" dxfId="801" priority="829">
      <formula>OR($K195="Цель приема",$K195="Отказ в приеме",$K195="Тактика ведения",$K195="Не дозвонились в течение 2-х дней",$K195="Паллиатив/Патронаж",$K195="Отказ от сопровождения в проекте",$K195="Отказ от сопровождения персональным помощником",$K195="Нарушение маршрутизации",$K195="КАНЦЕР-регистр")</formula>
    </cfRule>
  </conditionalFormatting>
  <conditionalFormatting sqref="M195">
    <cfRule type="expression" dxfId="800" priority="828">
      <formula>ISBLANK($K195)</formula>
    </cfRule>
    <cfRule type="expression" dxfId="799" priority="830">
      <formula>OR($K195="Клиника женского здоровья",$K195="Принят без записи",$K195="Динамика состояния",$K195="Статус диагноза",$K195="К сведению ГП/ЦАОП",$K195="Некорректное обращение с пациентом",$K195="Отказ от сопровождения персональным помощником")</formula>
    </cfRule>
    <cfRule type="expression" dxfId="798" priority="831">
      <formula>NOT(ISBLANK(K195))</formula>
    </cfRule>
  </conditionalFormatting>
  <conditionalFormatting sqref="M196">
    <cfRule type="expression" dxfId="797" priority="813">
      <formula>OR($K196="Цель приема",$K196="Отказ в приеме",$K196="Тактика ведения",$K196="Не дозвонились в течение 2-х дней",$K196="Паллиатив/Патронаж",$K196="Отказ от сопровождения в проекте",$K196="Отказ от сопровождения персональным помощником",$K196="Нарушение маршрутизации",$K196="КАНЦЕР-регистр")</formula>
    </cfRule>
  </conditionalFormatting>
  <conditionalFormatting sqref="M196">
    <cfRule type="expression" dxfId="796" priority="812">
      <formula>ISBLANK($K196)</formula>
    </cfRule>
    <cfRule type="expression" dxfId="795" priority="814">
      <formula>OR($K196="Клиника женского здоровья",$K196="Принят без записи",$K196="Динамика состояния",$K196="Статус диагноза",$K196="К сведению ГП/ЦАОП",$K196="Некорректное обращение с пациентом",$K196="Отказ от сопровождения персональным помощником")</formula>
    </cfRule>
    <cfRule type="expression" dxfId="794" priority="815">
      <formula>NOT(ISBLANK(K196))</formula>
    </cfRule>
  </conditionalFormatting>
  <conditionalFormatting sqref="M199">
    <cfRule type="expression" dxfId="793" priority="809">
      <formula>OR($K199="Цель приема",$K199="Отказ в приеме",$K199="Тактика ведения",$K199="Не дозвонились в течение 2-х дней",$K199="Паллиатив/Патронаж",$K199="Отказ от сопровождения в проекте",$K199="Отказ от сопровождения персональным помощником",$K199="Нарушение маршрутизации",$K199="КАНЦЕР-регистр")</formula>
    </cfRule>
  </conditionalFormatting>
  <conditionalFormatting sqref="M199">
    <cfRule type="expression" dxfId="792" priority="808">
      <formula>ISBLANK($K199)</formula>
    </cfRule>
    <cfRule type="expression" dxfId="791" priority="810">
      <formula>OR($K199="Клиника женского здоровья",$K199="Принят без записи",$K199="Динамика состояния",$K199="Статус диагноза",$K199="К сведению ГП/ЦАОП",$K199="Некорректное обращение с пациентом",$K199="Отказ от сопровождения персональным помощником")</formula>
    </cfRule>
    <cfRule type="expression" dxfId="790" priority="811">
      <formula>NOT(ISBLANK(K199))</formula>
    </cfRule>
  </conditionalFormatting>
  <conditionalFormatting sqref="P203">
    <cfRule type="expression" dxfId="789" priority="807">
      <formula>OR($K203="Цель приема",$K203="Отказ в приеме",$K203="Тактика ведения",$K203="Не дозвонились в течение 2-х дней",$K203="Паллиатив/Патронаж",$K203="Отказ от сопровождения в проекте",$K203="Отказ от сопровождения персональным помощником",$K203="Нарушение маршрутизации",$K203="КАНЦЕР-регистр")</formula>
    </cfRule>
  </conditionalFormatting>
  <conditionalFormatting sqref="P203">
    <cfRule type="expression" dxfId="788" priority="805">
      <formula>OR($M203="Врач",$K203="Клиника женского здоровья",$K203="Принят без записи",$K203="Динамика состояния",$K203="Статус диагноза",AND($K203="Онкологический консилиум",$M203="Расхождение данных"),AND($K203="Превышен срок",$M203="Исследование"),AND($K203="Отсутствует протокол",$M203="Протокол исследования"),AND($K203="Дата записи",$M203="Исследование "),$K203="К сведению ГП/ЦАОП",$K203="Некорректное обращение с пациентом",$K203="Тактика ведения",$K203="Отказ в приеме")</formula>
    </cfRule>
    <cfRule type="expression" dxfId="787" priority="806">
      <formula>OR($K203="Онкологический консилиум",$K203="Дата записи",$K203="Возврат в МО без приема",$K203="Данные о биопсии",$K203="КАНЦЕР-регистр",$K203="Отказ от записи ",$K203="Отсутствует протокол",$K203="Превышен срок")</formula>
    </cfRule>
  </conditionalFormatting>
  <conditionalFormatting sqref="M203">
    <cfRule type="expression" dxfId="786" priority="802">
      <formula>OR($K203="Цель приема",$K203="Отказ в приеме",$K203="Тактика ведения",$K203="Не дозвонились в течение 2-х дней",$K203="Паллиатив/Патронаж",$K203="Отказ от сопровождения в проекте",$K203="Отказ от сопровождения персональным помощником",$K203="Нарушение маршрутизации",$K203="КАНЦЕР-регистр")</formula>
    </cfRule>
  </conditionalFormatting>
  <conditionalFormatting sqref="M203">
    <cfRule type="expression" dxfId="785" priority="801">
      <formula>ISBLANK($K203)</formula>
    </cfRule>
    <cfRule type="expression" dxfId="784" priority="803">
      <formula>OR($K203="Клиника женского здоровья",$K203="Принят без записи",$K203="Динамика состояния",$K203="Статус диагноза",$K203="К сведению ГП/ЦАОП",$K203="Некорректное обращение с пациентом",$K203="Отказ от сопровождения персональным помощником")</formula>
    </cfRule>
    <cfRule type="expression" dxfId="783" priority="804">
      <formula>NOT(ISBLANK(K203))</formula>
    </cfRule>
  </conditionalFormatting>
  <conditionalFormatting sqref="M204">
    <cfRule type="expression" dxfId="782" priority="798">
      <formula>OR($K204="Цель приема",$K204="Отказ в приеме",$K204="Тактика ведения",$K204="Не дозвонились в течение 2-х дней",$K204="Паллиатив/Патронаж",$K204="Отказ от сопровождения в проекте",$K204="Отказ от сопровождения персональным помощником",$K204="Нарушение маршрутизации",$K204="КАНЦЕР-регистр")</formula>
    </cfRule>
  </conditionalFormatting>
  <conditionalFormatting sqref="M204">
    <cfRule type="expression" dxfId="781" priority="797">
      <formula>ISBLANK($K204)</formula>
    </cfRule>
    <cfRule type="expression" dxfId="780" priority="799">
      <formula>OR($K204="Клиника женского здоровья",$K204="Принят без записи",$K204="Динамика состояния",$K204="Статус диагноза",$K204="К сведению ГП/ЦАОП",$K204="Некорректное обращение с пациентом",$K204="Отказ от сопровождения персональным помощником")</formula>
    </cfRule>
    <cfRule type="expression" dxfId="779" priority="800">
      <formula>NOT(ISBLANK(K204))</formula>
    </cfRule>
  </conditionalFormatting>
  <conditionalFormatting sqref="M205">
    <cfRule type="expression" dxfId="778" priority="794">
      <formula>OR($K205="Цель приема",$K205="Отказ в приеме",$K205="Тактика ведения",$K205="Не дозвонились в течение 2-х дней",$K205="Паллиатив/Патронаж",$K205="Отказ от сопровождения в проекте",$K205="Отказ от сопровождения персональным помощником",$K205="Нарушение маршрутизации",$K205="КАНЦЕР-регистр")</formula>
    </cfRule>
  </conditionalFormatting>
  <conditionalFormatting sqref="M205">
    <cfRule type="expression" dxfId="777" priority="793">
      <formula>ISBLANK($K205)</formula>
    </cfRule>
    <cfRule type="expression" dxfId="776" priority="795">
      <formula>OR($K205="Клиника женского здоровья",$K205="Принят без записи",$K205="Динамика состояния",$K205="Статус диагноза",$K205="К сведению ГП/ЦАОП",$K205="Некорректное обращение с пациентом",$K205="Отказ от сопровождения персональным помощником")</formula>
    </cfRule>
    <cfRule type="expression" dxfId="775" priority="796">
      <formula>NOT(ISBLANK(K205))</formula>
    </cfRule>
  </conditionalFormatting>
  <conditionalFormatting sqref="M206">
    <cfRule type="expression" dxfId="774" priority="790">
      <formula>OR($K206="Цель приема",$K206="Отказ в приеме",$K206="Тактика ведения",$K206="Не дозвонились в течение 2-х дней",$K206="Паллиатив/Патронаж",$K206="Отказ от сопровождения в проекте",$K206="Отказ от сопровождения персональным помощником",$K206="Нарушение маршрутизации",$K206="КАНЦЕР-регистр")</formula>
    </cfRule>
  </conditionalFormatting>
  <conditionalFormatting sqref="M206">
    <cfRule type="expression" dxfId="773" priority="789">
      <formula>ISBLANK($K206)</formula>
    </cfRule>
    <cfRule type="expression" dxfId="772" priority="791">
      <formula>OR($K206="Клиника женского здоровья",$K206="Принят без записи",$K206="Динамика состояния",$K206="Статус диагноза",$K206="К сведению ГП/ЦАОП",$K206="Некорректное обращение с пациентом",$K206="Отказ от сопровождения персональным помощником")</formula>
    </cfRule>
    <cfRule type="expression" dxfId="771" priority="792">
      <formula>NOT(ISBLANK(K206))</formula>
    </cfRule>
  </conditionalFormatting>
  <conditionalFormatting sqref="P206">
    <cfRule type="expression" dxfId="770" priority="788">
      <formula>OR($K206="Цель приема",$K206="Отказ в приеме",$K206="Тактика ведения",$K206="Не дозвонились в течение 2-х дней",$K206="Паллиатив/Патронаж",$K206="Отказ от сопровождения в проекте",$K206="Отказ от сопровождения персональным помощником",$K206="Нарушение маршрутизации",$K206="КАНЦЕР-регистр")</formula>
    </cfRule>
  </conditionalFormatting>
  <conditionalFormatting sqref="P206">
    <cfRule type="expression" dxfId="769" priority="786">
      <formula>OR($M206="Врач",$K206="Клиника женского здоровья",$K206="Принят без записи",$K206="Динамика состояния",$K206="Статус диагноза",AND($K206="Онкологический консилиум",$M206="Расхождение данных"),AND($K206="Превышен срок",$M206="Исследование"),AND($K206="Отсутствует протокол",$M206="Протокол исследования"),AND($K206="Дата записи",$M206="Исследование "),$K206="К сведению ГП/ЦАОП",$K206="Некорректное обращение с пациентом",$K206="Тактика ведения",$K206="Отказ в приеме")</formula>
    </cfRule>
    <cfRule type="expression" dxfId="768" priority="787">
      <formula>OR($K206="Онкологический консилиум",$K206="Дата записи",$K206="Возврат в МО без приема",$K206="Данные о биопсии",$K206="КАНЦЕР-регистр",$K206="Отказ от записи ",$K206="Отсутствует протокол",$K206="Превышен срок")</formula>
    </cfRule>
  </conditionalFormatting>
  <conditionalFormatting sqref="M198">
    <cfRule type="expression" dxfId="767" priority="779">
      <formula>OR($K198="Цель приема",$K198="Отказ в приеме",$K198="Тактика ведения",$K198="Не дозвонились в течение 2-х дней",$K198="Паллиатив/Патронаж",$K198="Отказ от сопровождения в проекте",$K198="Отказ от сопровождения персональным помощником",$K198="Нарушение маршрутизации",$K198="КАНЦЕР-регистр")</formula>
    </cfRule>
  </conditionalFormatting>
  <conditionalFormatting sqref="M198">
    <cfRule type="expression" dxfId="766" priority="778">
      <formula>ISBLANK($K198)</formula>
    </cfRule>
    <cfRule type="expression" dxfId="765" priority="780">
      <formula>OR($K198="Клиника женского здоровья",$K198="Принят без записи",$K198="Динамика состояния",$K198="Статус диагноза",$K198="К сведению ГП/ЦАОП",$K198="Некорректное обращение с пациентом",$K198="Отказ от сопровождения персональным помощником")</formula>
    </cfRule>
    <cfRule type="expression" dxfId="764" priority="781">
      <formula>NOT(ISBLANK(K198))</formula>
    </cfRule>
  </conditionalFormatting>
  <conditionalFormatting sqref="P200">
    <cfRule type="expression" dxfId="763" priority="773">
      <formula>OR($K200="Цель приема",$K200="Отказ в приеме",$K200="Тактика ведения",$K200="Не дозвонились в течение 2-х дней",$K200="Паллиатив/Патронаж",$K200="Отказ от сопровождения в проекте",$K200="Отказ от сопровождения персональным помощником",$K200="Нарушение маршрутизации",$K200="КАНЦЕР-регистр")</formula>
    </cfRule>
  </conditionalFormatting>
  <conditionalFormatting sqref="P200">
    <cfRule type="expression" dxfId="762" priority="771">
      <formula>OR($M200="Врач",$K200="Клиника женского здоровья",$K200="Принят без записи",$K200="Динамика состояния",$K200="Статус диагноза",AND($K200="Онкологический консилиум",$M200="Расхождение данных"),AND($K200="Превышен срок",$M200="Исследование"),AND($K200="Отсутствует протокол",$M200="Протокол исследования"),AND($K200="Дата записи",$M200="Исследование "),$K200="К сведению ГП/ЦАОП",$K200="Некорректное обращение с пациентом",$K200="Тактика ведения",$K200="Отказ в приеме")</formula>
    </cfRule>
    <cfRule type="expression" dxfId="761" priority="772">
      <formula>OR($K200="Онкологический консилиум",$K200="Дата записи",$K200="Возврат в МО без приема",$K200="Данные о биопсии",$K200="КАНЦЕР-регистр",$K200="Отказ от записи ",$K200="Отсутствует протокол",$K200="Превышен срок")</formula>
    </cfRule>
  </conditionalFormatting>
  <conditionalFormatting sqref="M200">
    <cfRule type="expression" dxfId="760" priority="768">
      <formula>OR($K200="Цель приема",$K200="Отказ в приеме",$K200="Тактика ведения",$K200="Не дозвонились в течение 2-х дней",$K200="Паллиатив/Патронаж",$K200="Отказ от сопровождения в проекте",$K200="Отказ от сопровождения персональным помощником",$K200="Нарушение маршрутизации",$K200="КАНЦЕР-регистр")</formula>
    </cfRule>
  </conditionalFormatting>
  <conditionalFormatting sqref="M200">
    <cfRule type="expression" dxfId="759" priority="767">
      <formula>ISBLANK($K200)</formula>
    </cfRule>
    <cfRule type="expression" dxfId="758" priority="769">
      <formula>OR($K200="Клиника женского здоровья",$K200="Принят без записи",$K200="Динамика состояния",$K200="Статус диагноза",$K200="К сведению ГП/ЦАОП",$K200="Некорректное обращение с пациентом",$K200="Отказ от сопровождения персональным помощником")</formula>
    </cfRule>
    <cfRule type="expression" dxfId="757" priority="770">
      <formula>NOT(ISBLANK(K200))</formula>
    </cfRule>
  </conditionalFormatting>
  <conditionalFormatting sqref="M211">
    <cfRule type="expression" dxfId="756" priority="754">
      <formula>OR($K211="Цель приема",$K211="Отказ в приеме",$K211="Тактика ведения",$K211="Не дозвонились в течение 2-х дней",$K211="Паллиатив/Патронаж",$K211="Отказ от сопровождения в проекте",$K211="Отказ от сопровождения персональным помощником",$K211="Нарушение маршрутизации",$K211="КАНЦЕР-регистр")</formula>
    </cfRule>
  </conditionalFormatting>
  <conditionalFormatting sqref="M211">
    <cfRule type="expression" dxfId="755" priority="751">
      <formula>ISBLANK($K211)</formula>
    </cfRule>
    <cfRule type="expression" dxfId="754" priority="755">
      <formula>OR($K211="Клиника женского здоровья",$K211="Принят без записи",$K211="Динамика состояния",$K211="Статус диагноза",$K211="К сведению ГП/ЦАОП",$K211="Некорректное обращение с пациентом",$K211="Отказ от сопровождения персональным помощником")</formula>
    </cfRule>
    <cfRule type="expression" dxfId="753" priority="756">
      <formula>NOT(ISBLANK(K211))</formula>
    </cfRule>
  </conditionalFormatting>
  <conditionalFormatting sqref="P211">
    <cfRule type="expression" dxfId="752" priority="752">
      <formula>OR($M211="Врач",$K211="Клиника женского здоровья",$K211="Принят без записи",$K211="Динамика состояния",$K211="Статус диагноза",AND($K211="Онкологический консилиум",$M211="Расхождение данных"),AND($K211="Превышен срок",$M211="Исследование"),AND($K211="Отсутствует протокол",$M211="Протокол исследования"),AND($K211="Дата записи",$M211="Исследование "),$K211="К сведению ГП/ЦАОП",$K211="Некорректное обращение с пациентом",$K211="Тактика ведения",$K211="Отказ в приеме")</formula>
    </cfRule>
    <cfRule type="expression" dxfId="751" priority="753">
      <formula>OR($K211="Онкологический консилиум",$K211="Дата записи",$K211="Возврат в МО без приема",$K211="Данные о биопсии",$K211="КАНЦЕР-регистр",$K211="Отказ от записи ",$K211="Отсутствует протокол",$K211="Превышен срок")</formula>
    </cfRule>
  </conditionalFormatting>
  <conditionalFormatting sqref="M217">
    <cfRule type="expression" dxfId="750" priority="736">
      <formula>OR($K217="Цель приема",$K217="Отказ в приеме",$K217="Тактика ведения",$K217="Не дозвонились в течение 2-х дней",$K217="Паллиатив/Патронаж",$K217="Отказ от сопровождения в проекте",$K217="Отказ от сопровождения персональным помощником",$K217="Нарушение маршрутизации",$K217="КАНЦЕР-регистр")</formula>
    </cfRule>
  </conditionalFormatting>
  <conditionalFormatting sqref="M217">
    <cfRule type="expression" dxfId="749" priority="733">
      <formula>ISBLANK($K217)</formula>
    </cfRule>
    <cfRule type="expression" dxfId="748" priority="737">
      <formula>OR($K217="Клиника женского здоровья",$K217="Принят без записи",$K217="Динамика состояния",$K217="Статус диагноза",$K217="К сведению ГП/ЦАОП",$K217="Некорректное обращение с пациентом",$K217="Отказ от сопровождения персональным помощником")</formula>
    </cfRule>
    <cfRule type="expression" dxfId="747" priority="738">
      <formula>NOT(ISBLANK(K217))</formula>
    </cfRule>
  </conditionalFormatting>
  <conditionalFormatting sqref="P217">
    <cfRule type="expression" dxfId="746" priority="734">
      <formula>OR($M217="Врач",$K217="Клиника женского здоровья",$K217="Принят без записи",$K217="Динамика состояния",$K217="Статус диагноза",AND($K217="Онкологический консилиум",$M217="Расхождение данных"),AND($K217="Превышен срок",$M217="Исследование"),AND($K217="Отсутствует протокол",$M217="Протокол исследования"),AND($K217="Дата записи",$M217="Исследование "),$K217="К сведению ГП/ЦАОП",$K217="Некорректное обращение с пациентом",$K217="Тактика ведения",$K217="Отказ в приеме")</formula>
    </cfRule>
    <cfRule type="expression" dxfId="745" priority="735">
      <formula>OR($K217="Онкологический консилиум",$K217="Дата записи",$K217="Возврат в МО без приема",$K217="Данные о биопсии",$K217="КАНЦЕР-регистр",$K217="Отказ от записи ",$K217="Отсутствует протокол",$K217="Превышен срок")</formula>
    </cfRule>
  </conditionalFormatting>
  <conditionalFormatting sqref="P219:P220">
    <cfRule type="expression" dxfId="744" priority="728">
      <formula>OR($M219="Врач",$K219="Клиника женского здоровья",$K219="Принят без записи",$K219="Динамика состояния",$K219="Статус диагноза",AND($K219="Онкологический консилиум",$M219="Расхождение данных"),AND($K219="Превышен срок",$M219="Исследование"),AND($K219="Отсутствует протокол",$M219="Протокол исследования"),AND($K219="Дата записи",$M219="Исследование "),$K219="К сведению ГП/ЦАОП",$K219="Некорректное обращение с пациентом",$K219="Тактика ведения",$K219="Отказ в приеме")</formula>
    </cfRule>
    <cfRule type="expression" dxfId="743" priority="729">
      <formula>OR($K219="Онкологический консилиум",$K219="Дата записи",$K219="Возврат в МО без приема",$K219="Данные о биопсии",$K219="КАНЦЕР-регистр",$K219="Отказ от записи ",$K219="Отсутствует протокол",$K219="Превышен срок")</formula>
    </cfRule>
  </conditionalFormatting>
  <conditionalFormatting sqref="P218">
    <cfRule type="expression" dxfId="742" priority="726">
      <formula>OR($K218="Цель приема",$K218="Отказ в приеме",$K218="Тактика ведения",$K218="Не дозвонились в течение 2-х дней",$K218="Паллиатив/Патронаж",$K218="Отказ от сопровождения в проекте",$K218="Отказ от сопровождения персональным помощником",$K218="Нарушение маршрутизации",$K218="КАНЦЕР-регистр")</formula>
    </cfRule>
  </conditionalFormatting>
  <conditionalFormatting sqref="P218">
    <cfRule type="expression" dxfId="741" priority="724">
      <formula>OR($M218="Врач",$K218="Клиника женского здоровья",$K218="Принят без записи",$K218="Динамика состояния",$K218="Статус диагноза",AND($K218="Онкологический консилиум",$M218="Расхождение данных"),AND($K218="Превышен срок",$M218="Исследование"),AND($K218="Отсутствует протокол",$M218="Протокол исследования"),AND($K218="Дата записи",$M218="Исследование "),$K218="К сведению ГП/ЦАОП",$K218="Некорректное обращение с пациентом",$K218="Тактика ведения",$K218="Отказ в приеме")</formula>
    </cfRule>
    <cfRule type="expression" dxfId="740" priority="725">
      <formula>OR($K218="Онкологический консилиум",$K218="Дата записи",$K218="Возврат в МО без приема",$K218="Данные о биопсии",$K218="КАНЦЕР-регистр",$K218="Отказ от записи ",$K218="Отсутствует протокол",$K218="Превышен срок")</formula>
    </cfRule>
  </conditionalFormatting>
  <conditionalFormatting sqref="P224">
    <cfRule type="expression" dxfId="739" priority="723">
      <formula>OR($K224="Цель приема",$K224="Отказ в приеме",$K224="Тактика ведения",$K224="Не дозвонились в течение 2-х дней",$K224="Паллиатив/Патронаж",$K224="Отказ от сопровождения в проекте",$K224="Отказ от сопровождения персональным помощником",$K224="Нарушение маршрутизации",$K224="КАНЦЕР-регистр")</formula>
    </cfRule>
  </conditionalFormatting>
  <conditionalFormatting sqref="P224">
    <cfRule type="expression" dxfId="738" priority="721">
      <formula>OR($M224="Врач",$K224="Клиника женского здоровья",$K224="Принят без записи",$K224="Динамика состояния",$K224="Статус диагноза",AND($K224="Онкологический консилиум",$M224="Расхождение данных"),AND($K224="Превышен срок",$M224="Исследование"),AND($K224="Отсутствует протокол",$M224="Протокол исследования"),AND($K224="Дата записи",$M224="Исследование "),$K224="К сведению ГП/ЦАОП",$K224="Некорректное обращение с пациентом",$K224="Тактика ведения",$K224="Отказ в приеме")</formula>
    </cfRule>
    <cfRule type="expression" dxfId="737" priority="722">
      <formula>OR($K224="Онкологический консилиум",$K224="Дата записи",$K224="Возврат в МО без приема",$K224="Данные о биопсии",$K224="КАНЦЕР-регистр",$K224="Отказ от записи ",$K224="Отсутствует протокол",$K224="Превышен срок")</formula>
    </cfRule>
  </conditionalFormatting>
  <conditionalFormatting sqref="P222">
    <cfRule type="expression" dxfId="736" priority="717">
      <formula>OR($K222="Цель приема",$K222="Отказ в приеме",$K222="Тактика ведения",$K222="Не дозвонились в течение 2-х дней",$K222="Паллиатив/Патронаж",$K222="Отказ от сопровождения в проекте",$K222="Отказ от сопровождения персональным помощником",$K222="Нарушение маршрутизации",$K222="КАНЦЕР-регистр")</formula>
    </cfRule>
  </conditionalFormatting>
  <conditionalFormatting sqref="P222">
    <cfRule type="expression" dxfId="735" priority="715">
      <formula>OR($M222="Врач",$K222="Клиника женского здоровья",$K222="Принят без записи",$K222="Динамика состояния",$K222="Статус диагноза",AND($K222="Онкологический консилиум",$M222="Расхождение данных"),AND($K222="Превышен срок",$M222="Исследование"),AND($K222="Отсутствует протокол",$M222="Протокол исследования"),AND($K222="Дата записи",$M222="Исследование "),$K222="К сведению ГП/ЦАОП",$K222="Некорректное обращение с пациентом",$K222="Тактика ведения",$K222="Отказ в приеме")</formula>
    </cfRule>
    <cfRule type="expression" dxfId="734" priority="716">
      <formula>OR($K222="Онкологический консилиум",$K222="Дата записи",$K222="Возврат в МО без приема",$K222="Данные о биопсии",$K222="КАНЦЕР-регистр",$K222="Отказ от записи ",$K222="Отсутствует протокол",$K222="Превышен срок")</formula>
    </cfRule>
  </conditionalFormatting>
  <conditionalFormatting sqref="P225">
    <cfRule type="expression" dxfId="733" priority="714">
      <formula>OR($K225="Цель приема",$K225="Отказ в приеме",$K225="Тактика ведения",$K225="Не дозвонились в течение 2-х дней",$K225="Паллиатив/Патронаж",$K225="Отказ от сопровождения в проекте",$K225="Отказ от сопровождения персональным помощником",$K225="Нарушение маршрутизации",$K225="КАНЦЕР-регистр")</formula>
    </cfRule>
  </conditionalFormatting>
  <conditionalFormatting sqref="P225">
    <cfRule type="expression" dxfId="732" priority="712">
      <formula>OR($M225="Врач",$K225="Клиника женского здоровья",$K225="Принят без записи",$K225="Динамика состояния",$K225="Статус диагноза",AND($K225="Онкологический консилиум",$M225="Расхождение данных"),AND($K225="Превышен срок",$M225="Исследование"),AND($K225="Отсутствует протокол",$M225="Протокол исследования"),AND($K225="Дата записи",$M225="Исследование "),$K225="К сведению ГП/ЦАОП",$K225="Некорректное обращение с пациентом",$K225="Тактика ведения",$K225="Отказ в приеме")</formula>
    </cfRule>
    <cfRule type="expression" dxfId="731" priority="713">
      <formula>OR($K225="Онкологический консилиум",$K225="Дата записи",$K225="Возврат в МО без приема",$K225="Данные о биопсии",$K225="КАНЦЕР-регистр",$K225="Отказ от записи ",$K225="Отсутствует протокол",$K225="Превышен срок")</formula>
    </cfRule>
  </conditionalFormatting>
  <conditionalFormatting sqref="P226">
    <cfRule type="expression" dxfId="730" priority="711">
      <formula>OR($K226="Цель приема",$K226="Отказ в приеме",$K226="Тактика ведения",$K226="Не дозвонились в течение 2-х дней",$K226="Паллиатив/Патронаж",$K226="Отказ от сопровождения в проекте",$K226="Отказ от сопровождения персональным помощником",$K226="Нарушение маршрутизации",$K226="КАНЦЕР-регистр")</formula>
    </cfRule>
  </conditionalFormatting>
  <conditionalFormatting sqref="P226">
    <cfRule type="expression" dxfId="729" priority="709">
      <formula>OR($M226="Врач",$K226="Клиника женского здоровья",$K226="Принят без записи",$K226="Динамика состояния",$K226="Статус диагноза",AND($K226="Онкологический консилиум",$M226="Расхождение данных"),AND($K226="Превышен срок",$M226="Исследование"),AND($K226="Отсутствует протокол",$M226="Протокол исследования"),AND($K226="Дата записи",$M226="Исследование "),$K226="К сведению ГП/ЦАОП",$K226="Некорректное обращение с пациентом",$K226="Тактика ведения",$K226="Отказ в приеме")</formula>
    </cfRule>
    <cfRule type="expression" dxfId="728" priority="710">
      <formula>OR($K226="Онкологический консилиум",$K226="Дата записи",$K226="Возврат в МО без приема",$K226="Данные о биопсии",$K226="КАНЦЕР-регистр",$K226="Отказ от записи ",$K226="Отсутствует протокол",$K226="Превышен срок")</formula>
    </cfRule>
  </conditionalFormatting>
  <conditionalFormatting sqref="P221">
    <cfRule type="expression" dxfId="727" priority="708">
      <formula>OR($K221="Цель приема",$K221="Отказ в приеме",$K221="Тактика ведения",$K221="Не дозвонились в течение 2-х дней",$K221="Паллиатив/Патронаж",$K221="Отказ от сопровождения в проекте",$K221="Отказ от сопровождения персональным помощником",$K221="Нарушение маршрутизации",$K221="КАНЦЕР-регистр")</formula>
    </cfRule>
  </conditionalFormatting>
  <conditionalFormatting sqref="P221">
    <cfRule type="expression" dxfId="726" priority="706">
      <formula>OR($M221="Врач",$K221="Клиника женского здоровья",$K221="Принят без записи",$K221="Динамика состояния",$K221="Статус диагноза",AND($K221="Онкологический консилиум",$M221="Расхождение данных"),AND($K221="Превышен срок",$M221="Исследование"),AND($K221="Отсутствует протокол",$M221="Протокол исследования"),AND($K221="Дата записи",$M221="Исследование "),$K221="К сведению ГП/ЦАОП",$K221="Некорректное обращение с пациентом",$K221="Тактика ведения",$K221="Отказ в приеме")</formula>
    </cfRule>
    <cfRule type="expression" dxfId="725" priority="707">
      <formula>OR($K221="Онкологический консилиум",$K221="Дата записи",$K221="Возврат в МО без приема",$K221="Данные о биопсии",$K221="КАНЦЕР-регистр",$K221="Отказ от записи ",$K221="Отсутствует протокол",$K221="Превышен срок")</formula>
    </cfRule>
  </conditionalFormatting>
  <conditionalFormatting sqref="P227">
    <cfRule type="expression" dxfId="724" priority="705">
      <formula>OR($K227="Цель приема",$K227="Отказ в приеме",$K227="Тактика ведения",$K227="Не дозвонились в течение 2-х дней",$K227="Паллиатив/Патронаж",$K227="Отказ от сопровождения в проекте",$K227="Отказ от сопровождения персональным помощником",$K227="Нарушение маршрутизации",$K227="КАНЦЕР-регистр")</formula>
    </cfRule>
  </conditionalFormatting>
  <conditionalFormatting sqref="P227">
    <cfRule type="expression" dxfId="723" priority="703">
      <formula>OR($M227="Врач",$K227="Клиника женского здоровья",$K227="Принят без записи",$K227="Динамика состояния",$K227="Статус диагноза",AND($K227="Онкологический консилиум",$M227="Расхождение данных"),AND($K227="Превышен срок",$M227="Исследование"),AND($K227="Отсутствует протокол",$M227="Протокол исследования"),AND($K227="Дата записи",$M227="Исследование "),$K227="К сведению ГП/ЦАОП",$K227="Некорректное обращение с пациентом",$K227="Тактика ведения",$K227="Отказ в приеме")</formula>
    </cfRule>
    <cfRule type="expression" dxfId="722" priority="704">
      <formula>OR($K227="Онкологический консилиум",$K227="Дата записи",$K227="Возврат в МО без приема",$K227="Данные о биопсии",$K227="КАНЦЕР-регистр",$K227="Отказ от записи ",$K227="Отсутствует протокол",$K227="Превышен срок")</formula>
    </cfRule>
  </conditionalFormatting>
  <conditionalFormatting sqref="P228">
    <cfRule type="expression" dxfId="721" priority="702">
      <formula>OR($K228="Цель приема",$K228="Отказ в приеме",$K228="Тактика ведения",$K228="Не дозвонились в течение 2-х дней",$K228="Паллиатив/Патронаж",$K228="Отказ от сопровождения в проекте",$K228="Отказ от сопровождения персональным помощником",$K228="Нарушение маршрутизации",$K228="КАНЦЕР-регистр")</formula>
    </cfRule>
  </conditionalFormatting>
  <conditionalFormatting sqref="P228">
    <cfRule type="expression" dxfId="720" priority="700">
      <formula>OR($M228="Врач",$K228="Клиника женского здоровья",$K228="Принят без записи",$K228="Динамика состояния",$K228="Статус диагноза",AND($K228="Онкологический консилиум",$M228="Расхождение данных"),AND($K228="Превышен срок",$M228="Исследование"),AND($K228="Отсутствует протокол",$M228="Протокол исследования"),AND($K228="Дата записи",$M228="Исследование "),$K228="К сведению ГП/ЦАОП",$K228="Некорректное обращение с пациентом",$K228="Тактика ведения",$K228="Отказ в приеме")</formula>
    </cfRule>
    <cfRule type="expression" dxfId="719" priority="701">
      <formula>OR($K228="Онкологический консилиум",$K228="Дата записи",$K228="Возврат в МО без приема",$K228="Данные о биопсии",$K228="КАНЦЕР-регистр",$K228="Отказ от записи ",$K228="Отсутствует протокол",$K228="Превышен срок")</formula>
    </cfRule>
  </conditionalFormatting>
  <conditionalFormatting sqref="P229">
    <cfRule type="expression" dxfId="718" priority="699">
      <formula>OR($K229="Цель приема",$K229="Отказ в приеме",$K229="Тактика ведения",$K229="Не дозвонились в течение 2-х дней",$K229="Паллиатив/Патронаж",$K229="Отказ от сопровождения в проекте",$K229="Отказ от сопровождения персональным помощником",$K229="Нарушение маршрутизации",$K229="КАНЦЕР-регистр")</formula>
    </cfRule>
  </conditionalFormatting>
  <conditionalFormatting sqref="P229">
    <cfRule type="expression" dxfId="717" priority="697">
      <formula>OR($M229="Врач",$K229="Клиника женского здоровья",$K229="Принят без записи",$K229="Динамика состояния",$K229="Статус диагноза",AND($K229="Онкологический консилиум",$M229="Расхождение данных"),AND($K229="Превышен срок",$M229="Исследование"),AND($K229="Отсутствует протокол",$M229="Протокол исследования"),AND($K229="Дата записи",$M229="Исследование "),$K229="К сведению ГП/ЦАОП",$K229="Некорректное обращение с пациентом",$K229="Тактика ведения",$K229="Отказ в приеме")</formula>
    </cfRule>
    <cfRule type="expression" dxfId="716" priority="698">
      <formula>OR($K229="Онкологический консилиум",$K229="Дата записи",$K229="Возврат в МО без приема",$K229="Данные о биопсии",$K229="КАНЦЕР-регистр",$K229="Отказ от записи ",$K229="Отсутствует протокол",$K229="Превышен срок")</formula>
    </cfRule>
  </conditionalFormatting>
  <conditionalFormatting sqref="M232:M236">
    <cfRule type="expression" dxfId="715" priority="691">
      <formula>OR($K232="Цель приема",$K232="Отказ в приеме",$K232="Тактика ведения",$K232="Не дозвонились в течение 2-х дней",$K232="Паллиатив/Патронаж",$K232="Отказ от сопровождения в проекте",$K232="Отказ от сопровождения персональным помощником",$K232="Нарушение маршрутизации",$K232="КАНЦЕР-регистр")</formula>
    </cfRule>
  </conditionalFormatting>
  <conditionalFormatting sqref="M232:M236">
    <cfRule type="expression" dxfId="714" priority="688">
      <formula>ISBLANK($K232)</formula>
    </cfRule>
    <cfRule type="expression" dxfId="713" priority="692">
      <formula>OR($K232="Клиника женского здоровья",$K232="Принят без записи",$K232="Динамика состояния",$K232="Статус диагноза",$K232="К сведению ГП/ЦАОП",$K232="Некорректное обращение с пациентом",$K232="Отказ от сопровождения персональным помощником")</formula>
    </cfRule>
    <cfRule type="expression" dxfId="712" priority="693">
      <formula>NOT(ISBLANK(K232))</formula>
    </cfRule>
  </conditionalFormatting>
  <conditionalFormatting sqref="P240">
    <cfRule type="expression" dxfId="711" priority="673">
      <formula>OR($K240="Цель приема",$K240="Отказ в приеме",$K240="Тактика ведения",$K240="Не дозвонились в течение 2-х дней",$K240="Паллиатив/Патронаж",$K240="Отказ от сопровождения в проекте",$K240="Отказ от сопровождения персональным помощником",$K240="Нарушение маршрутизации",$K240="КАНЦЕР-регистр")</formula>
    </cfRule>
  </conditionalFormatting>
  <conditionalFormatting sqref="P240">
    <cfRule type="expression" dxfId="710" priority="671">
      <formula>OR($M240="Врач",$K240="Клиника женского здоровья",$K240="Принят без записи",$K240="Динамика состояния",$K240="Статус диагноза",AND($K240="Онкологический консилиум",$M240="Расхождение данных"),AND($K240="Превышен срок",$M240="Исследование"),AND($K240="Отсутствует протокол",$M240="Протокол исследования"),AND($K240="Дата записи",$M240="Исследование "),$K240="К сведению ГП/ЦАОП",$K240="Некорректное обращение с пациентом",$K240="Тактика ведения",$K240="Отказ в приеме")</formula>
    </cfRule>
    <cfRule type="expression" dxfId="709" priority="672">
      <formula>OR($K240="Онкологический консилиум",$K240="Дата записи",$K240="Возврат в МО без приема",$K240="Данные о биопсии",$K240="КАНЦЕР-регистр",$K240="Отказ от записи ",$K240="Отсутствует протокол",$K240="Превышен срок")</formula>
    </cfRule>
  </conditionalFormatting>
  <conditionalFormatting sqref="M238">
    <cfRule type="expression" dxfId="708" priority="668">
      <formula>OR($K238="Цель приема",$K238="Отказ в приеме",$K238="Тактика ведения",$K238="Не дозвонились в течение 2-х дней",$K238="Паллиатив/Патронаж",$K238="Отказ от сопровождения в проекте",$K238="Отказ от сопровождения персональным помощником",$K238="Нарушение маршрутизации",$K238="КАНЦЕР-регистр")</formula>
    </cfRule>
  </conditionalFormatting>
  <conditionalFormatting sqref="M238">
    <cfRule type="expression" dxfId="707" priority="665">
      <formula>ISBLANK($K238)</formula>
    </cfRule>
    <cfRule type="expression" dxfId="706" priority="669">
      <formula>OR($K238="Клиника женского здоровья",$K238="Принят без записи",$K238="Динамика состояния",$K238="Статус диагноза",$K238="К сведению ГП/ЦАОП",$K238="Некорректное обращение с пациентом",$K238="Отказ от сопровождения персональным помощником")</formula>
    </cfRule>
    <cfRule type="expression" dxfId="705" priority="670">
      <formula>NOT(ISBLANK(K238))</formula>
    </cfRule>
  </conditionalFormatting>
  <conditionalFormatting sqref="P238">
    <cfRule type="expression" dxfId="704" priority="666">
      <formula>OR($M238="Врач",$K238="Клиника женского здоровья",$K238="Принят без записи",$K238="Динамика состояния",$K238="Статус диагноза",AND($K238="Онкологический консилиум",$M238="Расхождение данных"),AND($K238="Превышен срок",$M238="Исследование"),AND($K238="Отсутствует протокол",$M238="Протокол исследования"),AND($K238="Дата записи",$M238="Исследование "),$K238="К сведению ГП/ЦАОП",$K238="Некорректное обращение с пациентом",$K238="Тактика ведения",$K238="Отказ в приеме")</formula>
    </cfRule>
    <cfRule type="expression" dxfId="703" priority="667">
      <formula>OR($K238="Онкологический консилиум",$K238="Дата записи",$K238="Возврат в МО без приема",$K238="Данные о биопсии",$K238="КАНЦЕР-регистр",$K238="Отказ от записи ",$K238="Отсутствует протокол",$K238="Превышен срок")</formula>
    </cfRule>
  </conditionalFormatting>
  <conditionalFormatting sqref="M239">
    <cfRule type="expression" dxfId="702" priority="662">
      <formula>OR($K239="Цель приема",$K239="Отказ в приеме",$K239="Тактика ведения",$K239="Не дозвонились в течение 2-х дней",$K239="Паллиатив/Патронаж",$K239="Отказ от сопровождения в проекте",$K239="Отказ от сопровождения персональным помощником",$K239="Нарушение маршрутизации",$K239="КАНЦЕР-регистр")</formula>
    </cfRule>
  </conditionalFormatting>
  <conditionalFormatting sqref="M239">
    <cfRule type="expression" dxfId="701" priority="661">
      <formula>ISBLANK($K239)</formula>
    </cfRule>
    <cfRule type="expression" dxfId="700" priority="663">
      <formula>OR($K239="Клиника женского здоровья",$K239="Принят без записи",$K239="Динамика состояния",$K239="Статус диагноза",$K239="К сведению ГП/ЦАОП",$K239="Некорректное обращение с пациентом",$K239="Отказ от сопровождения персональным помощником")</formula>
    </cfRule>
    <cfRule type="expression" dxfId="699" priority="664">
      <formula>NOT(ISBLANK(K239))</formula>
    </cfRule>
  </conditionalFormatting>
  <conditionalFormatting sqref="M240">
    <cfRule type="expression" dxfId="698" priority="658">
      <formula>OR($K240="Цель приема",$K240="Отказ в приеме",$K240="Тактика ведения",$K240="Не дозвонились в течение 2-х дней",$K240="Паллиатив/Патронаж",$K240="Отказ от сопровождения в проекте",$K240="Отказ от сопровождения персональным помощником",$K240="Нарушение маршрутизации",$K240="КАНЦЕР-регистр")</formula>
    </cfRule>
  </conditionalFormatting>
  <conditionalFormatting sqref="M240">
    <cfRule type="expression" dxfId="697" priority="657">
      <formula>ISBLANK($K240)</formula>
    </cfRule>
    <cfRule type="expression" dxfId="696" priority="659">
      <formula>OR($K240="Клиника женского здоровья",$K240="Принят без записи",$K240="Динамика состояния",$K240="Статус диагноза",$K240="К сведению ГП/ЦАОП",$K240="Некорректное обращение с пациентом",$K240="Отказ от сопровождения персональным помощником")</formula>
    </cfRule>
    <cfRule type="expression" dxfId="695" priority="660">
      <formula>NOT(ISBLANK(K240))</formula>
    </cfRule>
  </conditionalFormatting>
  <conditionalFormatting sqref="P242">
    <cfRule type="expression" dxfId="694" priority="654">
      <formula>OR($K242="Цель приема",$K242="Отказ в приеме",$K242="Тактика ведения",$K242="Не дозвонились в течение 2-х дней",$K242="Паллиатив/Патронаж",$K242="Отказ от сопровождения в проекте",$K242="Отказ от сопровождения персональным помощником",$K242="Нарушение маршрутизации",$K242="КАНЦЕР-регистр")</formula>
    </cfRule>
  </conditionalFormatting>
  <conditionalFormatting sqref="M242">
    <cfRule type="expression" dxfId="693" priority="651">
      <formula>ISBLANK($K242)</formula>
    </cfRule>
    <cfRule type="expression" dxfId="692" priority="655">
      <formula>OR($K242="Клиника женского здоровья",$K242="Принят без записи",$K242="Динамика состояния",$K242="Статус диагноза",$K242="К сведению ГП/ЦАОП",$K242="Некорректное обращение с пациентом",$K242="Отказ от сопровождения персональным помощником")</formula>
    </cfRule>
    <cfRule type="expression" dxfId="691" priority="656">
      <formula>NOT(ISBLANK(K242))</formula>
    </cfRule>
  </conditionalFormatting>
  <conditionalFormatting sqref="P242">
    <cfRule type="expression" dxfId="690" priority="652">
      <formula>OR($M242="Врач",$K242="Клиника женского здоровья",$K242="Принят без записи",$K242="Динамика состояния",$K242="Статус диагноза",AND($K242="Онкологический консилиум",$M242="Расхождение данных"),AND($K242="Превышен срок",$M242="Исследование"),AND($K242="Отсутствует протокол",$M242="Протокол исследования"),AND($K242="Дата записи",$M242="Исследование "),$K242="К сведению ГП/ЦАОП",$K242="Некорректное обращение с пациентом",$K242="Тактика ведения",$K242="Отказ в приеме")</formula>
    </cfRule>
    <cfRule type="expression" dxfId="689" priority="653">
      <formula>OR($K242="Онкологический консилиум",$K242="Дата записи",$K242="Возврат в МО без приема",$K242="Данные о биопсии",$K242="КАНЦЕР-регистр",$K242="Отказ от записи ",$K242="Отсутствует протокол",$K242="Превышен срок")</formula>
    </cfRule>
  </conditionalFormatting>
  <conditionalFormatting sqref="M242">
    <cfRule type="expression" dxfId="688" priority="648">
      <formula>OR($K242="Цель приема",$K242="Отказ в приеме",$K242="Тактика ведения",$K242="Не дозвонились в течение 2-х дней",$K242="Паллиатив/Патронаж",$K242="Отказ от сопровождения в проекте",$K242="Отказ от сопровождения персональным помощником",$K242="Нарушение маршрутизации",$K242="КАНЦЕР-регистр")</formula>
    </cfRule>
  </conditionalFormatting>
  <conditionalFormatting sqref="M242">
    <cfRule type="expression" dxfId="687" priority="645">
      <formula>ISBLANK($K242)</formula>
    </cfRule>
    <cfRule type="expression" dxfId="686" priority="649">
      <formula>OR($K242="Клиника женского здоровья",$K242="Принят без записи",$K242="Динамика состояния",$K242="Статус диагноза",$K242="К сведению ГП/ЦАОП",$K242="Некорректное обращение с пациентом",$K242="Отказ от сопровождения персональным помощником")</formula>
    </cfRule>
    <cfRule type="expression" dxfId="685" priority="650">
      <formula>NOT(ISBLANK(K242))</formula>
    </cfRule>
  </conditionalFormatting>
  <conditionalFormatting sqref="P242">
    <cfRule type="expression" dxfId="684" priority="646">
      <formula>OR($M242="Врач",$K242="Клиника женского здоровья",$K242="Принят без записи",$K242="Динамика состояния",$K242="Статус диагноза",AND($K242="Онкологический консилиум",$M242="Расхождение данных"),AND($K242="Превышен срок",$M242="Исследование"),AND($K242="Отсутствует протокол",$M242="Протокол исследования"),AND($K242="Дата записи",$M242="Исследование "),$K242="К сведению ГП/ЦАОП",$K242="Некорректное обращение с пациентом",$K242="Тактика ведения",$K242="Отказ в приеме")</formula>
    </cfRule>
    <cfRule type="expression" dxfId="683" priority="647">
      <formula>OR($K242="Онкологический консилиум",$K242="Дата записи",$K242="Возврат в МО без приема",$K242="Данные о биопсии",$K242="КАНЦЕР-регистр",$K242="Отказ от записи ",$K242="Отсутствует протокол",$K242="Превышен срок")</formula>
    </cfRule>
  </conditionalFormatting>
  <conditionalFormatting sqref="P243">
    <cfRule type="expression" dxfId="682" priority="641">
      <formula>OR($K243="Цель приема",$K243="Отказ в приеме",$K243="Тактика ведения",$K243="Не дозвонились в течение 2-х дней",$K243="Паллиатив/Патронаж",$K243="Отказ от сопровождения в проекте",$K243="Отказ от сопровождения персональным помощником",$K243="Нарушение маршрутизации",$K243="КАНЦЕР-регистр")</formula>
    </cfRule>
  </conditionalFormatting>
  <conditionalFormatting sqref="P243">
    <cfRule type="expression" dxfId="681" priority="639">
      <formula>OR($M243="Врач",$K243="Клиника женского здоровья",$K243="Принят без записи",$K243="Динамика состояния",$K243="Статус диагноза",AND($K243="Онкологический консилиум",$M243="Расхождение данных"),AND($K243="Превышен срок",$M243="Исследование"),AND($K243="Отсутствует протокол",$M243="Протокол исследования"),AND($K243="Дата записи",$M243="Исследование "),$K243="К сведению ГП/ЦАОП",$K243="Некорректное обращение с пациентом",$K243="Тактика ведения",$K243="Отказ в приеме")</formula>
    </cfRule>
    <cfRule type="expression" dxfId="680" priority="640">
      <formula>OR($K243="Онкологический консилиум",$K243="Дата записи",$K243="Возврат в МО без приема",$K243="Данные о биопсии",$K243="КАНЦЕР-регистр",$K243="Отказ от записи ",$K243="Отсутствует протокол",$K243="Превышен срок")</formula>
    </cfRule>
  </conditionalFormatting>
  <conditionalFormatting sqref="P256:P258">
    <cfRule type="expression" dxfId="679" priority="638">
      <formula>OR($K256="Цель приема",$K256="Отказ в приеме",$K256="Тактика ведения",$K256="Не дозвонились в течение 2-х дней",$K256="Паллиатив/Патронаж",$K256="Отказ от сопровождения в проекте",$K256="Отказ от сопровождения персональным помощником",$K256="Нарушение маршрутизации",$K256="КАНЦЕР-регистр")</formula>
    </cfRule>
  </conditionalFormatting>
  <conditionalFormatting sqref="P256:P258">
    <cfRule type="expression" dxfId="678" priority="636">
      <formula>OR($M256="Врач",$K256="Клиника женского здоровья",$K256="Принят без записи",$K256="Динамика состояния",$K256="Статус диагноза",AND($K256="Онкологический консилиум",$M256="Расхождение данных"),AND($K256="Превышен срок",$M256="Исследование"),AND($K256="Отсутствует протокол",$M256="Протокол исследования"),AND($K256="Дата записи",$M256="Исследование "),$K256="К сведению ГП/ЦАОП",$K256="Некорректное обращение с пациентом",$K256="Тактика ведения",$K256="Отказ в приеме")</formula>
    </cfRule>
    <cfRule type="expression" dxfId="677" priority="637">
      <formula>OR($K256="Онкологический консилиум",$K256="Дата записи",$K256="Возврат в МО без приема",$K256="Данные о биопсии",$K256="КАНЦЕР-регистр",$K256="Отказ от записи ",$K256="Отсутствует протокол",$K256="Превышен срок")</formula>
    </cfRule>
  </conditionalFormatting>
  <conditionalFormatting sqref="P244">
    <cfRule type="expression" dxfId="676" priority="635">
      <formula>OR($K244="Цель приема",$K244="Отказ в приеме",$K244="Тактика ведения",$K244="Не дозвонились в течение 2-х дней",$K244="Паллиатив/Патронаж",$K244="Отказ от сопровождения в проекте",$K244="Отказ от сопровождения персональным помощником",$K244="Нарушение маршрутизации",$K244="КАНЦЕР-регистр")</formula>
    </cfRule>
  </conditionalFormatting>
  <conditionalFormatting sqref="P244">
    <cfRule type="expression" dxfId="675" priority="633">
      <formula>OR($M244="Врач",$K244="Клиника женского здоровья",$K244="Принят без записи",$K244="Динамика состояния",$K244="Статус диагноза",AND($K244="Онкологический консилиум",$M244="Расхождение данных"),AND($K244="Превышен срок",$M244="Исследование"),AND($K244="Отсутствует протокол",$M244="Протокол исследования"),AND($K244="Дата записи",$M244="Исследование "),$K244="К сведению ГП/ЦАОП",$K244="Некорректное обращение с пациентом",$K244="Тактика ведения",$K244="Отказ в приеме")</formula>
    </cfRule>
    <cfRule type="expression" dxfId="674" priority="634">
      <formula>OR($K244="Онкологический консилиум",$K244="Дата записи",$K244="Возврат в МО без приема",$K244="Данные о биопсии",$K244="КАНЦЕР-регистр",$K244="Отказ от записи ",$K244="Отсутствует протокол",$K244="Превышен срок")</formula>
    </cfRule>
  </conditionalFormatting>
  <conditionalFormatting sqref="P251">
    <cfRule type="expression" dxfId="673" priority="630">
      <formula>OR($M251="Врач",$K251="Клиника женского здоровья",$K251="Принят без записи",$K251="Динамика состояния",$K251="Статус диагноза",AND($K251="Онкологический консилиум",$M251="Расхождение данных"),AND($K251="Превышен срок",$M251="Исследование"),AND($K251="Отсутствует протокол",$M251="Протокол исследования"),AND($K251="Дата записи",$M251="Исследование "),$K251="К сведению ГП/ЦАОП",$K251="Некорректное обращение с пациентом",$K251="Тактика ведения",$K251="Отказ в приеме")</formula>
    </cfRule>
    <cfRule type="expression" dxfId="672" priority="631">
      <formula>OR($K251="Онкологический консилиум",$K251="Дата записи",$K251="Возврат в МО без приема",$K251="Данные о биопсии",$K251="КАНЦЕР-регистр",$K251="Отказ от записи ",$K251="Отсутствует протокол",$K251="Превышен срок")</formula>
    </cfRule>
    <cfRule type="expression" dxfId="671" priority="632">
      <formula>OR($K251="Цель приема",$K251="Отказ в приеме",$K251="Тактика ведения",$K251="Не дозвонились в течение 2-х дней",$K251="Паллиатив/Патронаж",$K251="Отказ от сопровождения в проекте",$K251="Отказ от сопровождения персональным помощником",$K251="Нарушение маршрутизации",$K251="КАНЦЕР-регистр")</formula>
    </cfRule>
  </conditionalFormatting>
  <conditionalFormatting sqref="M243">
    <cfRule type="expression" dxfId="670" priority="627">
      <formula>OR($K243="Цель приема",$K243="Отказ в приеме",$K243="Тактика ведения",$K243="Не дозвонились в течение 2-х дней",$K243="Паллиатив/Патронаж",$K243="Отказ от сопровождения в проекте",$K243="Отказ от сопровождения персональным помощником",$K243="Нарушение маршрутизации",$K243="КАНЦЕР-регистр")</formula>
    </cfRule>
  </conditionalFormatting>
  <conditionalFormatting sqref="M243">
    <cfRule type="expression" dxfId="669" priority="626">
      <formula>ISBLANK($K243)</formula>
    </cfRule>
    <cfRule type="expression" dxfId="668" priority="628">
      <formula>OR($K243="Клиника женского здоровья",$K243="Принят без записи",$K243="Динамика состояния",$K243="Статус диагноза",$K243="К сведению ГП/ЦАОП",$K243="Некорректное обращение с пациентом",$K243="Отказ от сопровождения персональным помощником")</formula>
    </cfRule>
    <cfRule type="expression" dxfId="667" priority="629">
      <formula>NOT(ISBLANK(K243))</formula>
    </cfRule>
  </conditionalFormatting>
  <conditionalFormatting sqref="M244">
    <cfRule type="expression" dxfId="666" priority="623">
      <formula>OR($K244="Цель приема",$K244="Отказ в приеме",$K244="Тактика ведения",$K244="Не дозвонились в течение 2-х дней",$K244="Паллиатив/Патронаж",$K244="Отказ от сопровождения в проекте",$K244="Отказ от сопровождения персональным помощником",$K244="Нарушение маршрутизации",$K244="КАНЦЕР-регистр")</formula>
    </cfRule>
  </conditionalFormatting>
  <conditionalFormatting sqref="M244">
    <cfRule type="expression" dxfId="665" priority="622">
      <formula>ISBLANK($K244)</formula>
    </cfRule>
    <cfRule type="expression" dxfId="664" priority="624">
      <formula>OR($K244="Клиника женского здоровья",$K244="Принят без записи",$K244="Динамика состояния",$K244="Статус диагноза",$K244="К сведению ГП/ЦАОП",$K244="Некорректное обращение с пациентом",$K244="Отказ от сопровождения персональным помощником")</formula>
    </cfRule>
    <cfRule type="expression" dxfId="663" priority="625">
      <formula>NOT(ISBLANK(K244))</formula>
    </cfRule>
  </conditionalFormatting>
  <conditionalFormatting sqref="P245:P246">
    <cfRule type="expression" dxfId="662" priority="619">
      <formula>OR($K245="Цель приема",$K245="Отказ в приеме",$K245="Тактика ведения",$K245="Не дозвонились в течение 2-х дней",$K245="Паллиатив/Патронаж",$K245="Отказ от сопровождения в проекте",$K245="Отказ от сопровождения персональным помощником",$K245="Нарушение маршрутизации",$K245="КАНЦЕР-регистр")</formula>
    </cfRule>
  </conditionalFormatting>
  <conditionalFormatting sqref="M245:M246">
    <cfRule type="expression" dxfId="661" priority="616">
      <formula>ISBLANK($K245)</formula>
    </cfRule>
    <cfRule type="expression" dxfId="660" priority="620">
      <formula>OR($K245="Клиника женского здоровья",$K245="Принят без записи",$K245="Динамика состояния",$K245="Статус диагноза",$K245="К сведению ГП/ЦАОП",$K245="Некорректное обращение с пациентом",$K245="Отказ от сопровождения персональным помощником")</formula>
    </cfRule>
    <cfRule type="expression" dxfId="659" priority="621">
      <formula>NOT(ISBLANK(K245))</formula>
    </cfRule>
  </conditionalFormatting>
  <conditionalFormatting sqref="P245:P246">
    <cfRule type="expression" dxfId="658" priority="617">
      <formula>OR($M245="Врач",$K245="Клиника женского здоровья",$K245="Принят без записи",$K245="Динамика состояния",$K245="Статус диагноза",AND($K245="Онкологический консилиум",$M245="Расхождение данных"),AND($K245="Превышен срок",$M245="Исследование"),AND($K245="Отсутствует протокол",$M245="Протокол исследования"),AND($K245="Дата записи",$M245="Исследование "),$K245="К сведению ГП/ЦАОП",$K245="Некорректное обращение с пациентом",$K245="Тактика ведения",$K245="Отказ в приеме")</formula>
    </cfRule>
    <cfRule type="expression" dxfId="657" priority="618">
      <formula>OR($K245="Онкологический консилиум",$K245="Дата записи",$K245="Возврат в МО без приема",$K245="Данные о биопсии",$K245="КАНЦЕР-регистр",$K245="Отказ от записи ",$K245="Отсутствует протокол",$K245="Превышен срок")</formula>
    </cfRule>
  </conditionalFormatting>
  <conditionalFormatting sqref="M247">
    <cfRule type="expression" dxfId="656" priority="613">
      <formula>OR($K247="Цель приема",$K247="Отказ в приеме",$K247="Тактика ведения",$K247="Не дозвонились в течение 2-х дней",$K247="Паллиатив/Патронаж",$K247="Отказ от сопровождения в проекте",$K247="Отказ от сопровождения персональным помощником",$K247="Нарушение маршрутизации",$K247="КАНЦЕР-регистр")</formula>
    </cfRule>
  </conditionalFormatting>
  <conditionalFormatting sqref="M247">
    <cfRule type="expression" dxfId="655" priority="612">
      <formula>ISBLANK($K247)</formula>
    </cfRule>
    <cfRule type="expression" dxfId="654" priority="614">
      <formula>OR($K247="Клиника женского здоровья",$K247="Принят без записи",$K247="Динамика состояния",$K247="Статус диагноза",$K247="К сведению ГП/ЦАОП",$K247="Некорректное обращение с пациентом",$K247="Отказ от сопровождения персональным помощником")</formula>
    </cfRule>
    <cfRule type="expression" dxfId="653" priority="615">
      <formula>NOT(ISBLANK(K247))</formula>
    </cfRule>
  </conditionalFormatting>
  <conditionalFormatting sqref="M248">
    <cfRule type="expression" dxfId="652" priority="609">
      <formula>OR($K248="Цель приема",$K248="Отказ в приеме",$K248="Тактика ведения",$K248="Не дозвонились в течение 2-х дней",$K248="Паллиатив/Патронаж",$K248="Отказ от сопровождения в проекте",$K248="Отказ от сопровождения персональным помощником",$K248="Нарушение маршрутизации",$K248="КАНЦЕР-регистр")</formula>
    </cfRule>
  </conditionalFormatting>
  <conditionalFormatting sqref="M248">
    <cfRule type="expression" dxfId="651" priority="606">
      <formula>ISBLANK($K248)</formula>
    </cfRule>
    <cfRule type="expression" dxfId="650" priority="610">
      <formula>OR($K248="Клиника женского здоровья",$K248="Принят без записи",$K248="Динамика состояния",$K248="Статус диагноза",$K248="К сведению ГП/ЦАОП",$K248="Некорректное обращение с пациентом",$K248="Отказ от сопровождения персональным помощником")</formula>
    </cfRule>
    <cfRule type="expression" dxfId="649" priority="611">
      <formula>NOT(ISBLANK(K248))</formula>
    </cfRule>
  </conditionalFormatting>
  <conditionalFormatting sqref="P248">
    <cfRule type="expression" dxfId="648" priority="607">
      <formula>OR($M248="Врач",$K248="Клиника женского здоровья",$K248="Принят без записи",$K248="Динамика состояния",$K248="Статус диагноза",AND($K248="Онкологический консилиум",$M248="Расхождение данных"),AND($K248="Превышен срок",$M248="Исследование"),AND($K248="Отсутствует протокол",$M248="Протокол исследования"),AND($K248="Дата записи",$M248="Исследование "),$K248="К сведению ГП/ЦАОП",$K248="Некорректное обращение с пациентом",$K248="Тактика ведения",$K248="Отказ в приеме")</formula>
    </cfRule>
    <cfRule type="expression" dxfId="647" priority="608">
      <formula>OR($K248="Онкологический консилиум",$K248="Дата записи",$K248="Возврат в МО без приема",$K248="Данные о биопсии",$K248="КАНЦЕР-регистр",$K248="Отказ от записи ",$K248="Отсутствует протокол",$K248="Превышен срок")</formula>
    </cfRule>
  </conditionalFormatting>
  <conditionalFormatting sqref="P249">
    <cfRule type="expression" dxfId="646" priority="642">
      <formula>OR($K250="Цель приема",$K250="Отказ в приеме",$K250="Тактика ведения",$K250="Не дозвонились в течение 2-х дней",$K250="Паллиатив/Патронаж",$K250="Отказ от сопровождения в проекте",$K250="Отказ от сопровождения персональным помощником",$K250="Нарушение маршрутизации",$K250="КАНЦЕР-регистр")</formula>
    </cfRule>
  </conditionalFormatting>
  <conditionalFormatting sqref="P249">
    <cfRule type="expression" dxfId="645" priority="643">
      <formula>OR($M250="Врач",$K250="Клиника женского здоровья",$K250="Принят без записи",$K250="Динамика состояния",$K250="Статус диагноза",AND($K250="Онкологический консилиум",$M250="Расхождение данных"),AND($K250="Превышен срок",$M250="Исследование"),AND($K250="Отсутствует протокол",$M250="Протокол исследования"),AND($K250="Дата записи",$M250="Исследование "),$K250="К сведению ГП/ЦАОП",$K250="Некорректное обращение с пациентом",$K250="Тактика ведения",$K250="Отказ в приеме")</formula>
    </cfRule>
    <cfRule type="expression" dxfId="644" priority="644">
      <formula>OR($K250="Онкологический консилиум",$K250="Дата записи",$K250="Возврат в МО без приема",$K250="Данные о биопсии",$K250="КАНЦЕР-регистр",$K250="Отказ от записи ",$K250="Отсутствует протокол",$K250="Превышен срок")</formula>
    </cfRule>
  </conditionalFormatting>
  <conditionalFormatting sqref="M249">
    <cfRule type="expression" dxfId="643" priority="603">
      <formula>OR($K249="Цель приема",$K249="Отказ в приеме",$K249="Тактика ведения",$K249="Не дозвонились в течение 2-х дней",$K249="Паллиатив/Патронаж",$K249="Отказ от сопровождения в проекте",$K249="Отказ от сопровождения персональным помощником",$K249="Нарушение маршрутизации",$K249="КАНЦЕР-регистр")</formula>
    </cfRule>
  </conditionalFormatting>
  <conditionalFormatting sqref="M249">
    <cfRule type="expression" dxfId="642" priority="602">
      <formula>ISBLANK($K249)</formula>
    </cfRule>
    <cfRule type="expression" dxfId="641" priority="604">
      <formula>OR($K249="Клиника женского здоровья",$K249="Принят без записи",$K249="Динамика состояния",$K249="Статус диагноза",$K249="К сведению ГП/ЦАОП",$K249="Некорректное обращение с пациентом",$K249="Отказ от сопровождения персональным помощником")</formula>
    </cfRule>
    <cfRule type="expression" dxfId="640" priority="605">
      <formula>NOT(ISBLANK(K249))</formula>
    </cfRule>
  </conditionalFormatting>
  <conditionalFormatting sqref="M251">
    <cfRule type="expression" dxfId="639" priority="599">
      <formula>OR($K251="Цель приема",$K251="Отказ в приеме",$K251="Тактика ведения",$K251="Не дозвонились в течение 2-х дней",$K251="Паллиатив/Патронаж",$K251="Отказ от сопровождения в проекте",$K251="Отказ от сопровождения персональным помощником",$K251="Нарушение маршрутизации",$K251="КАНЦЕР-регистр")</formula>
    </cfRule>
  </conditionalFormatting>
  <conditionalFormatting sqref="M251">
    <cfRule type="expression" dxfId="638" priority="598">
      <formula>ISBLANK($K251)</formula>
    </cfRule>
    <cfRule type="expression" dxfId="637" priority="600">
      <formula>OR($K251="Клиника женского здоровья",$K251="Принят без записи",$K251="Динамика состояния",$K251="Статус диагноза",$K251="К сведению ГП/ЦАОП",$K251="Некорректное обращение с пациентом",$K251="Отказ от сопровождения персональным помощником")</formula>
    </cfRule>
    <cfRule type="expression" dxfId="636" priority="601">
      <formula>NOT(ISBLANK(K251))</formula>
    </cfRule>
  </conditionalFormatting>
  <conditionalFormatting sqref="P250">
    <cfRule type="expression" dxfId="635" priority="595">
      <formula>OR($K250="Цель приема",$K250="Отказ в приеме",$K250="Тактика ведения",$K250="Не дозвонились в течение 2-х дней",$K250="Паллиатив/Патронаж",$K250="Отказ от сопровождения в проекте",$K250="Отказ от сопровождения персональным помощником",$K250="Нарушение маршрутизации",$K250="КАНЦЕР-регистр")</formula>
    </cfRule>
  </conditionalFormatting>
  <conditionalFormatting sqref="M250">
    <cfRule type="expression" dxfId="634" priority="592">
      <formula>ISBLANK($K250)</formula>
    </cfRule>
    <cfRule type="expression" dxfId="633" priority="596">
      <formula>OR($K250="Клиника женского здоровья",$K250="Принят без записи",$K250="Динамика состояния",$K250="Статус диагноза",$K250="К сведению ГП/ЦАОП",$K250="Некорректное обращение с пациентом",$K250="Отказ от сопровождения персональным помощником")</formula>
    </cfRule>
    <cfRule type="expression" dxfId="632" priority="597">
      <formula>NOT(ISBLANK(K250))</formula>
    </cfRule>
  </conditionalFormatting>
  <conditionalFormatting sqref="P250">
    <cfRule type="expression" dxfId="631" priority="593">
      <formula>OR($M250="Врач",$K250="Клиника женского здоровья",$K250="Принят без записи",$K250="Динамика состояния",$K250="Статус диагноза",AND($K250="Онкологический консилиум",$M250="Расхождение данных"),AND($K250="Превышен срок",$M250="Исследование"),AND($K250="Отсутствует протокол",$M250="Протокол исследования"),AND($K250="Дата записи",$M250="Исследование "),$K250="К сведению ГП/ЦАОП",$K250="Некорректное обращение с пациентом",$K250="Тактика ведения",$K250="Отказ в приеме")</formula>
    </cfRule>
    <cfRule type="expression" dxfId="630" priority="594">
      <formula>OR($K250="Онкологический консилиум",$K250="Дата записи",$K250="Возврат в МО без приема",$K250="Данные о биопсии",$K250="КАНЦЕР-регистр",$K250="Отказ от записи ",$K250="Отсутствует протокол",$K250="Превышен срок")</formula>
    </cfRule>
  </conditionalFormatting>
  <conditionalFormatting sqref="M252">
    <cfRule type="expression" dxfId="629" priority="589">
      <formula>OR($K252="Цель приема",$K252="Отказ в приеме",$K252="Тактика ведения",$K252="Не дозвонились в течение 2-х дней",$K252="Паллиатив/Патронаж",$K252="Отказ от сопровождения в проекте",$K252="Отказ от сопровождения персональным помощником",$K252="Нарушение маршрутизации",$K252="КАНЦЕР-регистр")</formula>
    </cfRule>
  </conditionalFormatting>
  <conditionalFormatting sqref="M252">
    <cfRule type="expression" dxfId="628" priority="588">
      <formula>ISBLANK($K252)</formula>
    </cfRule>
    <cfRule type="expression" dxfId="627" priority="590">
      <formula>OR($K252="Клиника женского здоровья",$K252="Принят без записи",$K252="Динамика состояния",$K252="Статус диагноза",$K252="К сведению ГП/ЦАОП",$K252="Некорректное обращение с пациентом",$K252="Отказ от сопровождения персональным помощником")</formula>
    </cfRule>
    <cfRule type="expression" dxfId="626" priority="591">
      <formula>NOT(ISBLANK(K252))</formula>
    </cfRule>
  </conditionalFormatting>
  <conditionalFormatting sqref="M253:M254">
    <cfRule type="expression" dxfId="625" priority="585">
      <formula>OR($K253="Цель приема",$K253="Отказ в приеме",$K253="Тактика ведения",$K253="Не дозвонились в течение 2-х дней",$K253="Паллиатив/Патронаж",$K253="Отказ от сопровождения в проекте",$K253="Отказ от сопровождения персональным помощником",$K253="Нарушение маршрутизации",$K253="КАНЦЕР-регистр")</formula>
    </cfRule>
  </conditionalFormatting>
  <conditionalFormatting sqref="M253:M254">
    <cfRule type="expression" dxfId="624" priority="582">
      <formula>ISBLANK($K253)</formula>
    </cfRule>
    <cfRule type="expression" dxfId="623" priority="586">
      <formula>OR($K253="Клиника женского здоровья",$K253="Принят без записи",$K253="Динамика состояния",$K253="Статус диагноза",$K253="К сведению ГП/ЦАОП",$K253="Некорректное обращение с пациентом",$K253="Отказ от сопровождения персональным помощником")</formula>
    </cfRule>
    <cfRule type="expression" dxfId="622" priority="587">
      <formula>NOT(ISBLANK(K253))</formula>
    </cfRule>
  </conditionalFormatting>
  <conditionalFormatting sqref="P253:P254">
    <cfRule type="expression" dxfId="621" priority="583">
      <formula>OR($M253="Врач",$K253="Клиника женского здоровья",$K253="Принят без записи",$K253="Динамика состояния",$K253="Статус диагноза",AND($K253="Онкологический консилиум",$M253="Расхождение данных"),AND($K253="Превышен срок",$M253="Исследование"),AND($K253="Отсутствует протокол",$M253="Протокол исследования"),AND($K253="Дата записи",$M253="Исследование "),$K253="К сведению ГП/ЦАОП",$K253="Некорректное обращение с пациентом",$K253="Тактика ведения",$K253="Отказ в приеме")</formula>
    </cfRule>
    <cfRule type="expression" dxfId="620" priority="584">
      <formula>OR($K253="Онкологический консилиум",$K253="Дата записи",$K253="Возврат в МО без приема",$K253="Данные о биопсии",$K253="КАНЦЕР-регистр",$K253="Отказ от записи ",$K253="Отсутствует протокол",$K253="Превышен срок")</formula>
    </cfRule>
  </conditionalFormatting>
  <conditionalFormatting sqref="M255">
    <cfRule type="expression" dxfId="619" priority="579">
      <formula>OR($K255="Цель приема",$K255="Отказ в приеме",$K255="Тактика ведения",$K255="Не дозвонились в течение 2-х дней",$K255="Паллиатив/Патронаж",$K255="Отказ от сопровождения в проекте",$K255="Отказ от сопровождения персональным помощником",$K255="Нарушение маршрутизации",$K255="КАНЦЕР-регистр")</formula>
    </cfRule>
  </conditionalFormatting>
  <conditionalFormatting sqref="M255">
    <cfRule type="expression" dxfId="618" priority="576">
      <formula>ISBLANK($K255)</formula>
    </cfRule>
    <cfRule type="expression" dxfId="617" priority="580">
      <formula>OR($K255="Клиника женского здоровья",$K255="Принят без записи",$K255="Динамика состояния",$K255="Статус диагноза",$K255="К сведению ГП/ЦАОП",$K255="Некорректное обращение с пациентом",$K255="Отказ от сопровождения персональным помощником")</formula>
    </cfRule>
    <cfRule type="expression" dxfId="616" priority="581">
      <formula>NOT(ISBLANK(K255))</formula>
    </cfRule>
  </conditionalFormatting>
  <conditionalFormatting sqref="P255">
    <cfRule type="expression" dxfId="615" priority="577">
      <formula>OR($M255="Врач",$K255="Клиника женского здоровья",$K255="Принят без записи",$K255="Динамика состояния",$K255="Статус диагноза",AND($K255="Онкологический консилиум",$M255="Расхождение данных"),AND($K255="Превышен срок",$M255="Исследование"),AND($K255="Отсутствует протокол",$M255="Протокол исследования"),AND($K255="Дата записи",$M255="Исследование "),$K255="К сведению ГП/ЦАОП",$K255="Некорректное обращение с пациентом",$K255="Тактика ведения",$K255="Отказ в приеме")</formula>
    </cfRule>
    <cfRule type="expression" dxfId="614" priority="578">
      <formula>OR($K255="Онкологический консилиум",$K255="Дата записи",$K255="Возврат в МО без приема",$K255="Данные о биопсии",$K255="КАНЦЕР-регистр",$K255="Отказ от записи ",$K255="Отсутствует протокол",$K255="Превышен срок")</formula>
    </cfRule>
  </conditionalFormatting>
  <conditionalFormatting sqref="M256">
    <cfRule type="expression" dxfId="613" priority="573">
      <formula>OR($K256="Цель приема",$K256="Отказ в приеме",$K256="Тактика ведения",$K256="Не дозвонились в течение 2-х дней",$K256="Паллиатив/Патронаж",$K256="Отказ от сопровождения в проекте",$K256="Отказ от сопровождения персональным помощником",$K256="Нарушение маршрутизации",$K256="КАНЦЕР-регистр")</formula>
    </cfRule>
  </conditionalFormatting>
  <conditionalFormatting sqref="M256">
    <cfRule type="expression" dxfId="612" priority="572">
      <formula>ISBLANK($K256)</formula>
    </cfRule>
    <cfRule type="expression" dxfId="611" priority="574">
      <formula>OR($K256="Клиника женского здоровья",$K256="Принят без записи",$K256="Динамика состояния",$K256="Статус диагноза",$K256="К сведению ГП/ЦАОП",$K256="Некорректное обращение с пациентом",$K256="Отказ от сопровождения персональным помощником")</formula>
    </cfRule>
    <cfRule type="expression" dxfId="610" priority="575">
      <formula>NOT(ISBLANK(K256))</formula>
    </cfRule>
  </conditionalFormatting>
  <conditionalFormatting sqref="M257">
    <cfRule type="expression" dxfId="609" priority="569">
      <formula>OR($K257="Цель приема",$K257="Отказ в приеме",$K257="Тактика ведения",$K257="Не дозвонились в течение 2-х дней",$K257="Паллиатив/Патронаж",$K257="Отказ от сопровождения в проекте",$K257="Отказ от сопровождения персональным помощником",$K257="Нарушение маршрутизации",$K257="КАНЦЕР-регистр")</formula>
    </cfRule>
  </conditionalFormatting>
  <conditionalFormatting sqref="M257">
    <cfRule type="expression" dxfId="608" priority="568">
      <formula>ISBLANK($K257)</formula>
    </cfRule>
    <cfRule type="expression" dxfId="607" priority="570">
      <formula>OR($K257="Клиника женского здоровья",$K257="Принят без записи",$K257="Динамика состояния",$K257="Статус диагноза",$K257="К сведению ГП/ЦАОП",$K257="Некорректное обращение с пациентом",$K257="Отказ от сопровождения персональным помощником")</formula>
    </cfRule>
    <cfRule type="expression" dxfId="606" priority="571">
      <formula>NOT(ISBLANK(K257))</formula>
    </cfRule>
  </conditionalFormatting>
  <conditionalFormatting sqref="M258">
    <cfRule type="expression" dxfId="605" priority="565">
      <formula>OR($K258="Цель приема",$K258="Отказ в приеме",$K258="Тактика ведения",$K258="Не дозвонились в течение 2-х дней",$K258="Паллиатив/Патронаж",$K258="Отказ от сопровождения в проекте",$K258="Отказ от сопровождения персональным помощником",$K258="Нарушение маршрутизации",$K258="КАНЦЕР-регистр")</formula>
    </cfRule>
  </conditionalFormatting>
  <conditionalFormatting sqref="M258">
    <cfRule type="expression" dxfId="604" priority="564">
      <formula>ISBLANK($K258)</formula>
    </cfRule>
    <cfRule type="expression" dxfId="603" priority="566">
      <formula>OR($K258="Клиника женского здоровья",$K258="Принят без записи",$K258="Динамика состояния",$K258="Статус диагноза",$K258="К сведению ГП/ЦАОП",$K258="Некорректное обращение с пациентом",$K258="Отказ от сопровождения персональным помощником")</formula>
    </cfRule>
    <cfRule type="expression" dxfId="602" priority="567">
      <formula>NOT(ISBLANK(K258))</formula>
    </cfRule>
  </conditionalFormatting>
  <conditionalFormatting sqref="P261:P263">
    <cfRule type="expression" dxfId="601" priority="561">
      <formula>OR($K261="Цель приема",$K261="Отказ в приеме",$K261="Тактика ведения",$K261="Не дозвонились в течение 2-х дней",$K261="Паллиатив/Патронаж",$K261="Отказ от сопровождения в проекте",$K261="Отказ от сопровождения персональным помощником",$K261="Нарушение маршрутизации",$K261="КАНЦЕР-регистр")</formula>
    </cfRule>
  </conditionalFormatting>
  <conditionalFormatting sqref="M261:M263">
    <cfRule type="expression" dxfId="600" priority="558">
      <formula>ISBLANK($K261)</formula>
    </cfRule>
    <cfRule type="expression" dxfId="599" priority="562">
      <formula>OR($K261="Клиника женского здоровья",$K261="Принят без записи",$K261="Динамика состояния",$K261="Статус диагноза",$K261="К сведению ГП/ЦАОП",$K261="Некорректное обращение с пациентом",$K261="Отказ от сопровождения персональным помощником")</formula>
    </cfRule>
    <cfRule type="expression" dxfId="598" priority="563">
      <formula>NOT(ISBLANK(K261))</formula>
    </cfRule>
  </conditionalFormatting>
  <conditionalFormatting sqref="P261:P263">
    <cfRule type="expression" dxfId="597" priority="559">
      <formula>OR($M261="Врач",$K261="Клиника женского здоровья",$K261="Принят без записи",$K261="Динамика состояния",$K261="Статус диагноза",AND($K261="Онкологический консилиум",$M261="Расхождение данных"),AND($K261="Превышен срок",$M261="Исследование"),AND($K261="Отсутствует протокол",$M261="Протокол исследования"),AND($K261="Дата записи",$M261="Исследование "),$K261="К сведению ГП/ЦАОП",$K261="Некорректное обращение с пациентом",$K261="Тактика ведения",$K261="Отказ в приеме")</formula>
    </cfRule>
    <cfRule type="expression" dxfId="596" priority="560">
      <formula>OR($K261="Онкологический консилиум",$K261="Дата записи",$K261="Возврат в МО без приема",$K261="Данные о биопсии",$K261="КАНЦЕР-регистр",$K261="Отказ от записи ",$K261="Отсутствует протокол",$K261="Превышен срок")</formula>
    </cfRule>
  </conditionalFormatting>
  <conditionalFormatting sqref="M259">
    <cfRule type="expression" dxfId="595" priority="555">
      <formula>OR($K259="Цель приема",$K259="Отказ в приеме",$K259="Тактика ведения",$K259="Не дозвонились в течение 2-х дней",$K259="Паллиатив/Патронаж",$K259="Отказ от сопровождения в проекте",$K259="Отказ от сопровождения персональным помощником",$K259="Нарушение маршрутизации",$K259="КАНЦЕР-регистр")</formula>
    </cfRule>
  </conditionalFormatting>
  <conditionalFormatting sqref="M259">
    <cfRule type="expression" dxfId="594" priority="552">
      <formula>ISBLANK($K259)</formula>
    </cfRule>
    <cfRule type="expression" dxfId="593" priority="556">
      <formula>OR($K259="Клиника женского здоровья",$K259="Принят без записи",$K259="Динамика состояния",$K259="Статус диагноза",$K259="К сведению ГП/ЦАОП",$K259="Некорректное обращение с пациентом",$K259="Отказ от сопровождения персональным помощником")</formula>
    </cfRule>
    <cfRule type="expression" dxfId="592" priority="557">
      <formula>NOT(ISBLANK(K259))</formula>
    </cfRule>
  </conditionalFormatting>
  <conditionalFormatting sqref="P259">
    <cfRule type="expression" dxfId="591" priority="553">
      <formula>OR($M259="Врач",$K259="Клиника женского здоровья",$K259="Принят без записи",$K259="Динамика состояния",$K259="Статус диагноза",AND($K259="Онкологический консилиум",$M259="Расхождение данных"),AND($K259="Превышен срок",$M259="Исследование"),AND($K259="Отсутствует протокол",$M259="Протокол исследования"),AND($K259="Дата записи",$M259="Исследование "),$K259="К сведению ГП/ЦАОП",$K259="Некорректное обращение с пациентом",$K259="Тактика ведения",$K259="Отказ в приеме")</formula>
    </cfRule>
    <cfRule type="expression" dxfId="590" priority="554">
      <formula>OR($K259="Онкологический консилиум",$K259="Дата записи",$K259="Возврат в МО без приема",$K259="Данные о биопсии",$K259="КАНЦЕР-регистр",$K259="Отказ от записи ",$K259="Отсутствует протокол",$K259="Превышен срок")</formula>
    </cfRule>
  </conditionalFormatting>
  <conditionalFormatting sqref="P260">
    <cfRule type="expression" dxfId="589" priority="549">
      <formula>OR($K260="Цель приема",$K260="Отказ в приеме",$K260="Тактика ведения",$K260="Не дозвонились в течение 2-х дней",$K260="Паллиатив/Патронаж",$K260="Отказ от сопровождения в проекте",$K260="Отказ от сопровождения персональным помощником",$K260="Нарушение маршрутизации",$K260="КАНЦЕР-регистр")</formula>
    </cfRule>
  </conditionalFormatting>
  <conditionalFormatting sqref="M260">
    <cfRule type="expression" dxfId="588" priority="546">
      <formula>ISBLANK($K260)</formula>
    </cfRule>
    <cfRule type="expression" dxfId="587" priority="550">
      <formula>OR($K260="Клиника женского здоровья",$K260="Принят без записи",$K260="Динамика состояния",$K260="Статус диагноза",$K260="К сведению ГП/ЦАОП",$K260="Некорректное обращение с пациентом",$K260="Отказ от сопровождения персональным помощником")</formula>
    </cfRule>
    <cfRule type="expression" dxfId="586" priority="551">
      <formula>NOT(ISBLANK(K260))</formula>
    </cfRule>
  </conditionalFormatting>
  <conditionalFormatting sqref="P260">
    <cfRule type="expression" dxfId="585" priority="547">
      <formula>OR($M260="Врач",$K260="Клиника женского здоровья",$K260="Принят без записи",$K260="Динамика состояния",$K260="Статус диагноза",AND($K260="Онкологический консилиум",$M260="Расхождение данных"),AND($K260="Превышен срок",$M260="Исследование"),AND($K260="Отсутствует протокол",$M260="Протокол исследования"),AND($K260="Дата записи",$M260="Исследование "),$K260="К сведению ГП/ЦАОП",$K260="Некорректное обращение с пациентом",$K260="Тактика ведения",$K260="Отказ в приеме")</formula>
    </cfRule>
    <cfRule type="expression" dxfId="584" priority="548">
      <formula>OR($K260="Онкологический консилиум",$K260="Дата записи",$K260="Возврат в МО без приема",$K260="Данные о биопсии",$K260="КАНЦЕР-регистр",$K260="Отказ от записи ",$K260="Отсутствует протокол",$K260="Превышен срок")</formula>
    </cfRule>
  </conditionalFormatting>
  <conditionalFormatting sqref="M264">
    <cfRule type="expression" dxfId="583" priority="543">
      <formula>OR($K264="Цель приема",$K264="Отказ в приеме",$K264="Тактика ведения",$K264="Не дозвонились в течение 2-х дней",$K264="Паллиатив/Патронаж",$K264="Отказ от сопровождения в проекте",$K264="Отказ от сопровождения персональным помощником",$K264="Нарушение маршрутизации",$K264="КАНЦЕР-регистр")</formula>
    </cfRule>
  </conditionalFormatting>
  <conditionalFormatting sqref="M264">
    <cfRule type="expression" dxfId="582" priority="540">
      <formula>ISBLANK($K264)</formula>
    </cfRule>
    <cfRule type="expression" dxfId="581" priority="544">
      <formula>OR($K264="Клиника женского здоровья",$K264="Принят без записи",$K264="Динамика состояния",$K264="Статус диагноза",$K264="К сведению ГП/ЦАОП",$K264="Некорректное обращение с пациентом",$K264="Отказ от сопровождения персональным помощником")</formula>
    </cfRule>
    <cfRule type="expression" dxfId="580" priority="545">
      <formula>NOT(ISBLANK(K264))</formula>
    </cfRule>
  </conditionalFormatting>
  <conditionalFormatting sqref="P264">
    <cfRule type="expression" dxfId="579" priority="541">
      <formula>OR($M264="Врач",$K264="Клиника женского здоровья",$K264="Принят без записи",$K264="Динамика состояния",$K264="Статус диагноза",AND($K264="Онкологический консилиум",$M264="Расхождение данных"),AND($K264="Превышен срок",$M264="Исследование"),AND($K264="Отсутствует протокол",$M264="Протокол исследования"),AND($K264="Дата записи",$M264="Исследование "),$K264="К сведению ГП/ЦАОП",$K264="Некорректное обращение с пациентом",$K264="Тактика ведения",$K264="Отказ в приеме")</formula>
    </cfRule>
    <cfRule type="expression" dxfId="578" priority="542">
      <formula>OR($K264="Онкологический консилиум",$K264="Дата записи",$K264="Возврат в МО без приема",$K264="Данные о биопсии",$K264="КАНЦЕР-регистр",$K264="Отказ от записи ",$K264="Отсутствует протокол",$K264="Превышен срок")</formula>
    </cfRule>
  </conditionalFormatting>
  <conditionalFormatting sqref="P265">
    <cfRule type="expression" dxfId="577" priority="537">
      <formula>OR($K265="Цель приема",$K265="Отказ в приеме",$K265="Тактика ведения",$K265="Не дозвонились в течение 2-х дней",$K265="Паллиатив/Патронаж",$K265="Отказ от сопровождения в проекте",$K265="Отказ от сопровождения персональным помощником",$K265="Нарушение маршрутизации",$K265="КАНЦЕР-регистр")</formula>
    </cfRule>
  </conditionalFormatting>
  <conditionalFormatting sqref="M265">
    <cfRule type="expression" dxfId="576" priority="534">
      <formula>ISBLANK($K265)</formula>
    </cfRule>
    <cfRule type="expression" dxfId="575" priority="538">
      <formula>OR($K265="Клиника женского здоровья",$K265="Принят без записи",$K265="Динамика состояния",$K265="Статус диагноза",$K265="К сведению ГП/ЦАОП",$K265="Некорректное обращение с пациентом",$K265="Отказ от сопровождения персональным помощником")</formula>
    </cfRule>
    <cfRule type="expression" dxfId="574" priority="539">
      <formula>NOT(ISBLANK(K265))</formula>
    </cfRule>
  </conditionalFormatting>
  <conditionalFormatting sqref="P265">
    <cfRule type="expression" dxfId="573" priority="535">
      <formula>OR($M265="Врач",$K265="Клиника женского здоровья",$K265="Принят без записи",$K265="Динамика состояния",$K265="Статус диагноза",AND($K265="Онкологический консилиум",$M265="Расхождение данных"),AND($K265="Превышен срок",$M265="Исследование"),AND($K265="Отсутствует протокол",$M265="Протокол исследования"),AND($K265="Дата записи",$M265="Исследование "),$K265="К сведению ГП/ЦАОП",$K265="Некорректное обращение с пациентом",$K265="Тактика ведения",$K265="Отказ в приеме")</formula>
    </cfRule>
    <cfRule type="expression" dxfId="572" priority="536">
      <formula>OR($K265="Онкологический консилиум",$K265="Дата записи",$K265="Возврат в МО без приема",$K265="Данные о биопсии",$K265="КАНЦЕР-регистр",$K265="Отказ от записи ",$K265="Отсутствует протокол",$K265="Превышен срок")</formula>
    </cfRule>
  </conditionalFormatting>
  <conditionalFormatting sqref="M266:M268">
    <cfRule type="expression" dxfId="571" priority="531">
      <formula>OR($K266="Цель приема",$K266="Отказ в приеме",$K266="Тактика ведения",$K266="Не дозвонились в течение 2-х дней",$K266="Паллиатив/Патронаж",$K266="Отказ от сопровождения в проекте",$K266="Отказ от сопровождения персональным помощником",$K266="Нарушение маршрутизации",$K266="КАНЦЕР-регистр")</formula>
    </cfRule>
  </conditionalFormatting>
  <conditionalFormatting sqref="M266:M268">
    <cfRule type="expression" dxfId="570" priority="528">
      <formula>ISBLANK($K266)</formula>
    </cfRule>
    <cfRule type="expression" dxfId="569" priority="532">
      <formula>OR($K266="Клиника женского здоровья",$K266="Принят без записи",$K266="Динамика состояния",$K266="Статус диагноза",$K266="К сведению ГП/ЦАОП",$K266="Некорректное обращение с пациентом",$K266="Отказ от сопровождения персональным помощником")</formula>
    </cfRule>
    <cfRule type="expression" dxfId="568" priority="533">
      <formula>NOT(ISBLANK(K266))</formula>
    </cfRule>
  </conditionalFormatting>
  <conditionalFormatting sqref="P266:P268">
    <cfRule type="expression" dxfId="567" priority="529">
      <formula>OR($M266="Врач",$K266="Клиника женского здоровья",$K266="Принят без записи",$K266="Динамика состояния",$K266="Статус диагноза",AND($K266="Онкологический консилиум",$M266="Расхождение данных"),AND($K266="Превышен срок",$M266="Исследование"),AND($K266="Отсутствует протокол",$M266="Протокол исследования"),AND($K266="Дата записи",$M266="Исследование "),$K266="К сведению ГП/ЦАОП",$K266="Некорректное обращение с пациентом",$K266="Тактика ведения",$K266="Отказ в приеме")</formula>
    </cfRule>
    <cfRule type="expression" dxfId="566" priority="530">
      <formula>OR($K266="Онкологический консилиум",$K266="Дата записи",$K266="Возврат в МО без приема",$K266="Данные о биопсии",$K266="КАНЦЕР-регистр",$K266="Отказ от записи ",$K266="Отсутствует протокол",$K266="Превышен срок")</formula>
    </cfRule>
  </conditionalFormatting>
  <conditionalFormatting sqref="M271:M278">
    <cfRule type="expression" dxfId="565" priority="525">
      <formula>OR($K271="Цель приема",$K271="Отказ в приеме",$K271="Тактика ведения",$K271="Не дозвонились в течение 2-х дней",$K271="Паллиатив/Патронаж",$K271="Отказ от сопровождения в проекте",$K271="Отказ от сопровождения персональным помощником",$K271="Нарушение маршрутизации",$K271="КАНЦЕР-регистр")</formula>
    </cfRule>
  </conditionalFormatting>
  <conditionalFormatting sqref="M271:M278">
    <cfRule type="expression" dxfId="564" priority="522">
      <formula>ISBLANK($K271)</formula>
    </cfRule>
    <cfRule type="expression" dxfId="563" priority="526">
      <formula>OR($K271="Клиника женского здоровья",$K271="Принят без записи",$K271="Динамика состояния",$K271="Статус диагноза",$K271="К сведению ГП/ЦАОП",$K271="Некорректное обращение с пациентом",$K271="Отказ от сопровождения персональным помощником")</formula>
    </cfRule>
    <cfRule type="expression" dxfId="562" priority="527">
      <formula>NOT(ISBLANK(K271))</formula>
    </cfRule>
  </conditionalFormatting>
  <conditionalFormatting sqref="P270:P275">
    <cfRule type="expression" dxfId="561" priority="523">
      <formula>OR($M270="Врач",$K270="Клиника женского здоровья",$K270="Принят без записи",$K270="Динамика состояния",$K270="Статус диагноза",AND($K270="Онкологический консилиум",$M270="Расхождение данных"),AND($K270="Превышен срок",$M270="Исследование"),AND($K270="Отсутствует протокол",$M270="Протокол исследования"),AND($K270="Дата записи",$M270="Исследование "),$K270="К сведению ГП/ЦАОП",$K270="Некорректное обращение с пациентом",$K270="Тактика ведения",$K270="Отказ в приеме")</formula>
    </cfRule>
    <cfRule type="expression" dxfId="560" priority="524">
      <formula>OR($K270="Онкологический консилиум",$K270="Дата записи",$K270="Возврат в МО без приема",$K270="Данные о биопсии",$K270="КАНЦЕР-регистр",$K270="Отказ от записи ",$K270="Отсутствует протокол",$K270="Превышен срок")</formula>
    </cfRule>
  </conditionalFormatting>
  <conditionalFormatting sqref="M269">
    <cfRule type="expression" dxfId="559" priority="519">
      <formula>OR($K269="Цель приема",$K269="Отказ в приеме",$K269="Тактика ведения",$K269="Не дозвонились в течение 2-х дней",$K269="Паллиатив/Патронаж",$K269="Отказ от сопровождения в проекте",$K269="Отказ от сопровождения персональным помощником",$K269="Нарушение маршрутизации",$K269="КАНЦЕР-регистр")</formula>
    </cfRule>
  </conditionalFormatting>
  <conditionalFormatting sqref="M269">
    <cfRule type="expression" dxfId="558" priority="516">
      <formula>ISBLANK($K269)</formula>
    </cfRule>
    <cfRule type="expression" dxfId="557" priority="520">
      <formula>OR($K269="Клиника женского здоровья",$K269="Принят без записи",$K269="Динамика состояния",$K269="Статус диагноза",$K269="К сведению ГП/ЦАОП",$K269="Некорректное обращение с пациентом",$K269="Отказ от сопровождения персональным помощником")</formula>
    </cfRule>
    <cfRule type="expression" dxfId="556" priority="521">
      <formula>NOT(ISBLANK(K269))</formula>
    </cfRule>
  </conditionalFormatting>
  <conditionalFormatting sqref="P269">
    <cfRule type="expression" dxfId="555" priority="517">
      <formula>OR($M269="Врач",$K269="Клиника женского здоровья",$K269="Принят без записи",$K269="Динамика состояния",$K269="Статус диагноза",AND($K269="Онкологический консилиум",$M269="Расхождение данных"),AND($K269="Превышен срок",$M269="Исследование"),AND($K269="Отсутствует протокол",$M269="Протокол исследования"),AND($K269="Дата записи",$M269="Исследование "),$K269="К сведению ГП/ЦАОП",$K269="Некорректное обращение с пациентом",$K269="Тактика ведения",$K269="Отказ в приеме")</formula>
    </cfRule>
    <cfRule type="expression" dxfId="554" priority="518">
      <formula>OR($K269="Онкологический консилиум",$K269="Дата записи",$K269="Возврат в МО без приема",$K269="Данные о биопсии",$K269="КАНЦЕР-регистр",$K269="Отказ от записи ",$K269="Отсутствует протокол",$K269="Превышен срок")</formula>
    </cfRule>
  </conditionalFormatting>
  <conditionalFormatting sqref="M270">
    <cfRule type="expression" dxfId="553" priority="512">
      <formula>ISBLANK($K270)</formula>
    </cfRule>
    <cfRule type="expression" dxfId="552" priority="513">
      <formula>OR($K270="Цель приема",$K270="Отказ в приеме",$K270="Тактика ведения",$K270="Не дозвонились в течение 2-х дней",$K270="Паллиатив/Патронаж",$K270="Отказ от сопровождения в проекте",$K270="Отказ от сопровождения персональным помощником",$K270="Нарушение маршрутизации",$K270="КАНЦЕР-регистр")</formula>
    </cfRule>
    <cfRule type="expression" dxfId="551" priority="514">
      <formula>OR($K270="Клиника женского здоровья",$K270="Принят без записи",$K270="Динамика состояния",$K270="Статус диагноза",$K270="К сведению ГП/ЦАОП",$K270="Некорректное обращение с пациентом",$K270="Отказ от сопровождения персональным помощником")</formula>
    </cfRule>
    <cfRule type="expression" dxfId="550" priority="515">
      <formula>NOT(ISBLANK(K270))</formula>
    </cfRule>
  </conditionalFormatting>
  <conditionalFormatting sqref="M279">
    <cfRule type="expression" dxfId="549" priority="509">
      <formula>OR($K279="Цель приема",$K279="Отказ в приеме",$K279="Тактика ведения",$K279="Не дозвонились в течение 2-х дней",$K279="Паллиатив/Патронаж",$K279="Отказ от сопровождения в проекте",$K279="Отказ от сопровождения персональным помощником",$K279="Нарушение маршрутизации",$K279="КАНЦЕР-регистр")</formula>
    </cfRule>
  </conditionalFormatting>
  <conditionalFormatting sqref="M279">
    <cfRule type="expression" dxfId="548" priority="508">
      <formula>ISBLANK($K279)</formula>
    </cfRule>
    <cfRule type="expression" dxfId="547" priority="510">
      <formula>OR($K279="Клиника женского здоровья",$K279="Принят без записи",$K279="Динамика состояния",$K279="Статус диагноза",$K279="К сведению ГП/ЦАОП",$K279="Некорректное обращение с пациентом",$K279="Отказ от сопровождения персональным помощником")</formula>
    </cfRule>
    <cfRule type="expression" dxfId="546" priority="511">
      <formula>NOT(ISBLANK(K279))</formula>
    </cfRule>
  </conditionalFormatting>
  <conditionalFormatting sqref="M280:M281">
    <cfRule type="expression" dxfId="545" priority="505">
      <formula>OR($K280="Цель приема",$K280="Отказ в приеме",$K280="Тактика ведения",$K280="Не дозвонились в течение 2-х дней",$K280="Паллиатив/Патронаж",$K280="Отказ от сопровождения в проекте",$K280="Отказ от сопровождения персональным помощником",$K280="Нарушение маршрутизации",$K280="КАНЦЕР-регистр")</formula>
    </cfRule>
  </conditionalFormatting>
  <conditionalFormatting sqref="M280:M281">
    <cfRule type="expression" dxfId="544" priority="502">
      <formula>ISBLANK($K280)</formula>
    </cfRule>
    <cfRule type="expression" dxfId="543" priority="506">
      <formula>OR($K280="Клиника женского здоровья",$K280="Принят без записи",$K280="Динамика состояния",$K280="Статус диагноза",$K280="К сведению ГП/ЦАОП",$K280="Некорректное обращение с пациентом",$K280="Отказ от сопровождения персональным помощником")</formula>
    </cfRule>
    <cfRule type="expression" dxfId="542" priority="507">
      <formula>NOT(ISBLANK(K280))</formula>
    </cfRule>
  </conditionalFormatting>
  <conditionalFormatting sqref="P280:P281">
    <cfRule type="expression" dxfId="541" priority="503">
      <formula>OR($M280="Врач",$K280="Клиника женского здоровья",$K280="Принят без записи",$K280="Динамика состояния",$K280="Статус диагноза",AND($K280="Онкологический консилиум",$M280="Расхождение данных"),AND($K280="Превышен срок",$M280="Исследование"),AND($K280="Отсутствует протокол",$M280="Протокол исследования"),AND($K280="Дата записи",$M280="Исследование "),$K280="К сведению ГП/ЦАОП",$K280="Некорректное обращение с пациентом",$K280="Тактика ведения",$K280="Отказ в приеме")</formula>
    </cfRule>
    <cfRule type="expression" dxfId="540" priority="504">
      <formula>OR($K280="Онкологический консилиум",$K280="Дата записи",$K280="Возврат в МО без приема",$K280="Данные о биопсии",$K280="КАНЦЕР-регистр",$K280="Отказ от записи ",$K280="Отсутствует протокол",$K280="Превышен срок")</formula>
    </cfRule>
  </conditionalFormatting>
  <conditionalFormatting sqref="M282">
    <cfRule type="expression" dxfId="539" priority="499">
      <formula>OR($K282="Цель приема",$K282="Отказ в приеме",$K282="Тактика ведения",$K282="Не дозвонились в течение 2-х дней",$K282="Паллиатив/Патронаж",$K282="Отказ от сопровождения в проекте",$K282="Отказ от сопровождения персональным помощником",$K282="Нарушение маршрутизации",$K282="КАНЦЕР-регистр")</formula>
    </cfRule>
  </conditionalFormatting>
  <conditionalFormatting sqref="M282">
    <cfRule type="expression" dxfId="538" priority="496">
      <formula>ISBLANK($K282)</formula>
    </cfRule>
    <cfRule type="expression" dxfId="537" priority="500">
      <formula>OR($K282="Клиника женского здоровья",$K282="Принят без записи",$K282="Динамика состояния",$K282="Статус диагноза",$K282="К сведению ГП/ЦАОП",$K282="Некорректное обращение с пациентом",$K282="Отказ от сопровождения персональным помощником")</formula>
    </cfRule>
    <cfRule type="expression" dxfId="536" priority="501">
      <formula>NOT(ISBLANK(K282))</formula>
    </cfRule>
  </conditionalFormatting>
  <conditionalFormatting sqref="P282">
    <cfRule type="expression" dxfId="535" priority="497">
      <formula>OR($M282="Врач",$K282="Клиника женского здоровья",$K282="Принят без записи",$K282="Динамика состояния",$K282="Статус диагноза",AND($K282="Онкологический консилиум",$M282="Расхождение данных"),AND($K282="Превышен срок",$M282="Исследование"),AND($K282="Отсутствует протокол",$M282="Протокол исследования"),AND($K282="Дата записи",$M282="Исследование "),$K282="К сведению ГП/ЦАОП",$K282="Некорректное обращение с пациентом",$K282="Тактика ведения",$K282="Отказ в приеме")</formula>
    </cfRule>
    <cfRule type="expression" dxfId="534" priority="498">
      <formula>OR($K282="Онкологический консилиум",$K282="Дата записи",$K282="Возврат в МО без приема",$K282="Данные о биопсии",$K282="КАНЦЕР-регистр",$K282="Отказ от записи ",$K282="Отсутствует протокол",$K282="Превышен срок")</formula>
    </cfRule>
  </conditionalFormatting>
  <conditionalFormatting sqref="M283">
    <cfRule type="expression" dxfId="533" priority="493">
      <formula>OR($K283="Цель приема",$K283="Отказ в приеме",$K283="Тактика ведения",$K283="Не дозвонились в течение 2-х дней",$K283="Паллиатив/Патронаж",$K283="Отказ от сопровождения в проекте",$K283="Отказ от сопровождения персональным помощником",$K283="Нарушение маршрутизации",$K283="КАНЦЕР-регистр")</formula>
    </cfRule>
  </conditionalFormatting>
  <conditionalFormatting sqref="M283">
    <cfRule type="expression" dxfId="532" priority="490">
      <formula>ISBLANK($K283)</formula>
    </cfRule>
    <cfRule type="expression" dxfId="531" priority="494">
      <formula>OR($K283="Клиника женского здоровья",$K283="Принят без записи",$K283="Динамика состояния",$K283="Статус диагноза",$K283="К сведению ГП/ЦАОП",$K283="Некорректное обращение с пациентом",$K283="Отказ от сопровождения персональным помощником")</formula>
    </cfRule>
    <cfRule type="expression" dxfId="530" priority="495">
      <formula>NOT(ISBLANK(K283))</formula>
    </cfRule>
  </conditionalFormatting>
  <conditionalFormatting sqref="P283">
    <cfRule type="expression" dxfId="529" priority="491">
      <formula>OR($M283="Врач",$K283="Клиника женского здоровья",$K283="Принят без записи",$K283="Динамика состояния",$K283="Статус диагноза",AND($K283="Онкологический консилиум",$M283="Расхождение данных"),AND($K283="Превышен срок",$M283="Исследование"),AND($K283="Отсутствует протокол",$M283="Протокол исследования"),AND($K283="Дата записи",$M283="Исследование "),$K283="К сведению ГП/ЦАОП",$K283="Некорректное обращение с пациентом",$K283="Тактика ведения",$K283="Отказ в приеме")</formula>
    </cfRule>
    <cfRule type="expression" dxfId="528" priority="492">
      <formula>OR($K283="Онкологический консилиум",$K283="Дата записи",$K283="Возврат в МО без приема",$K283="Данные о биопсии",$K283="КАНЦЕР-регистр",$K283="Отказ от записи ",$K283="Отсутствует протокол",$K283="Превышен срок")</formula>
    </cfRule>
  </conditionalFormatting>
  <conditionalFormatting sqref="P291:P296">
    <cfRule type="expression" dxfId="527" priority="487">
      <formula>OR($K291="Цель приема",$K291="Отказ в приеме",$K291="Тактика ведения",$K291="Не дозвонились в течение 2-х дней",$K291="Паллиатив/Патронаж",$K291="Отказ от сопровождения в проекте",$K291="Отказ от сопровождения персональным помощником",$K291="Нарушение маршрутизации",$K291="КАНЦЕР-регистр")</formula>
    </cfRule>
  </conditionalFormatting>
  <conditionalFormatting sqref="M291:M296">
    <cfRule type="expression" dxfId="526" priority="484">
      <formula>ISBLANK($K291)</formula>
    </cfRule>
    <cfRule type="expression" dxfId="525" priority="488">
      <formula>OR($K291="Клиника женского здоровья",$K291="Принят без записи",$K291="Динамика состояния",$K291="Статус диагноза",$K291="К сведению ГП/ЦАОП",$K291="Некорректное обращение с пациентом",$K291="Отказ от сопровождения персональным помощником")</formula>
    </cfRule>
    <cfRule type="expression" dxfId="524" priority="489">
      <formula>NOT(ISBLANK(K291))</formula>
    </cfRule>
  </conditionalFormatting>
  <conditionalFormatting sqref="P291:P296">
    <cfRule type="expression" dxfId="523" priority="485">
      <formula>OR($M291="Врач",$K291="Клиника женского здоровья",$K291="Принят без записи",$K291="Динамика состояния",$K291="Статус диагноза",AND($K291="Онкологический консилиум",$M291="Расхождение данных"),AND($K291="Превышен срок",$M291="Исследование"),AND($K291="Отсутствует протокол",$M291="Протокол исследования"),AND($K291="Дата записи",$M291="Исследование "),$K291="К сведению ГП/ЦАОП",$K291="Некорректное обращение с пациентом",$K291="Тактика ведения",$K291="Отказ в приеме")</formula>
    </cfRule>
    <cfRule type="expression" dxfId="522" priority="486">
      <formula>OR($K291="Онкологический консилиум",$K291="Дата записи",$K291="Возврат в МО без приема",$K291="Данные о биопсии",$K291="КАНЦЕР-регистр",$K291="Отказ от записи ",$K291="Отсутствует протокол",$K291="Превышен срок")</formula>
    </cfRule>
  </conditionalFormatting>
  <conditionalFormatting sqref="P297:P302">
    <cfRule type="expression" dxfId="521" priority="481">
      <formula>OR($K297="Цель приема",$K297="Отказ в приеме",$K297="Тактика ведения",$K297="Не дозвонились в течение 2-х дней",$K297="Паллиатив/Патронаж",$K297="Отказ от сопровождения в проекте",$K297="Отказ от сопровождения персональным помощником",$K297="Нарушение маршрутизации",$K297="КАНЦЕР-регистр")</formula>
    </cfRule>
  </conditionalFormatting>
  <conditionalFormatting sqref="M297:M302">
    <cfRule type="expression" dxfId="520" priority="478">
      <formula>ISBLANK($K297)</formula>
    </cfRule>
    <cfRule type="expression" dxfId="519" priority="482">
      <formula>OR($K297="Клиника женского здоровья",$K297="Принят без записи",$K297="Динамика состояния",$K297="Статус диагноза",$K297="К сведению ГП/ЦАОП",$K297="Некорректное обращение с пациентом",$K297="Отказ от сопровождения персональным помощником")</formula>
    </cfRule>
    <cfRule type="expression" dxfId="518" priority="483">
      <formula>NOT(ISBLANK(K297))</formula>
    </cfRule>
  </conditionalFormatting>
  <conditionalFormatting sqref="P297:P302">
    <cfRule type="expression" dxfId="517" priority="479">
      <formula>OR($M297="Врач",$K297="Клиника женского здоровья",$K297="Принят без записи",$K297="Динамика состояния",$K297="Статус диагноза",AND($K297="Онкологический консилиум",$M297="Расхождение данных"),AND($K297="Превышен срок",$M297="Исследование"),AND($K297="Отсутствует протокол",$M297="Протокол исследования"),AND($K297="Дата записи",$M297="Исследование "),$K297="К сведению ГП/ЦАОП",$K297="Некорректное обращение с пациентом",$K297="Тактика ведения",$K297="Отказ в приеме")</formula>
    </cfRule>
    <cfRule type="expression" dxfId="516" priority="480">
      <formula>OR($K297="Онкологический консилиум",$K297="Дата записи",$K297="Возврат в МО без приема",$K297="Данные о биопсии",$K297="КАНЦЕР-регистр",$K297="Отказ от записи ",$K297="Отсутствует протокол",$K297="Превышен срок")</formula>
    </cfRule>
  </conditionalFormatting>
  <conditionalFormatting sqref="M303">
    <cfRule type="expression" dxfId="515" priority="475">
      <formula>OR($K303="Цель приема",$K303="Отказ в приеме",$K303="Тактика ведения",$K303="Не дозвонились в течение 2-х дней",$K303="Паллиатив/Патронаж",$K303="Отказ от сопровождения в проекте",$K303="Отказ от сопровождения персональным помощником",$K303="Нарушение маршрутизации",$K303="КАНЦЕР-регистр")</formula>
    </cfRule>
  </conditionalFormatting>
  <conditionalFormatting sqref="M303">
    <cfRule type="expression" dxfId="514" priority="472">
      <formula>ISBLANK($K303)</formula>
    </cfRule>
    <cfRule type="expression" dxfId="513" priority="476">
      <formula>OR($K303="Клиника женского здоровья",$K303="Принят без записи",$K303="Динамика состояния",$K303="Статус диагноза",$K303="К сведению ГП/ЦАОП",$K303="Некорректное обращение с пациентом",$K303="Отказ от сопровождения персональным помощником")</formula>
    </cfRule>
    <cfRule type="expression" dxfId="512" priority="477">
      <formula>NOT(ISBLANK(K303))</formula>
    </cfRule>
  </conditionalFormatting>
  <conditionalFormatting sqref="P303">
    <cfRule type="expression" dxfId="511" priority="473">
      <formula>OR($M303="Врач",$K303="Клиника женского здоровья",$K303="Принят без записи",$K303="Динамика состояния",$K303="Статус диагноза",AND($K303="Онкологический консилиум",$M303="Расхождение данных"),AND($K303="Превышен срок",$M303="Исследование"),AND($K303="Отсутствует протокол",$M303="Протокол исследования"),AND($K303="Дата записи",$M303="Исследование "),$K303="К сведению ГП/ЦАОП",$K303="Некорректное обращение с пациентом",$K303="Тактика ведения",$K303="Отказ в приеме")</formula>
    </cfRule>
    <cfRule type="expression" dxfId="510" priority="474">
      <formula>OR($K303="Онкологический консилиум",$K303="Дата записи",$K303="Возврат в МО без приема",$K303="Данные о биопсии",$K303="КАНЦЕР-регистр",$K303="Отказ от записи ",$K303="Отсутствует протокол",$K303="Превышен срок")</formula>
    </cfRule>
  </conditionalFormatting>
  <conditionalFormatting sqref="M308">
    <cfRule type="expression" dxfId="509" priority="458">
      <formula>OR($K308="Цель приема",$K308="Отказ в приеме",$K308="Тактика ведения",$K308="Не дозвонились в течение 2-х дней",$K308="Паллиатив/Патронаж",$K308="Отказ от сопровождения в проекте",$K308="Отказ от сопровождения персональным помощником",$K308="Нарушение маршрутизации",$K308="КАНЦЕР-регистр")</formula>
    </cfRule>
  </conditionalFormatting>
  <conditionalFormatting sqref="M308">
    <cfRule type="expression" dxfId="508" priority="457">
      <formula>ISBLANK($K308)</formula>
    </cfRule>
    <cfRule type="expression" dxfId="507" priority="459">
      <formula>OR($K308="Клиника женского здоровья",$K308="Принят без записи",$K308="Динамика состояния",$K308="Статус диагноза",$K308="К сведению ГП/ЦАОП",$K308="Некорректное обращение с пациентом",$K308="Отказ от сопровождения персональным помощником")</formula>
    </cfRule>
    <cfRule type="expression" dxfId="506" priority="460">
      <formula>NOT(ISBLANK(K308))</formula>
    </cfRule>
  </conditionalFormatting>
  <conditionalFormatting sqref="M304">
    <cfRule type="expression" dxfId="505" priority="469">
      <formula>OR($K304="Цель приема",$K304="Отказ в приеме",$K304="Тактика ведения",$K304="Не дозвонились в течение 2-х дней",$K304="Паллиатив/Патронаж",$K304="Отказ от сопровождения в проекте",$K304="Отказ от сопровождения персональным помощником",$K304="Нарушение маршрутизации",$K304="КАНЦЕР-регистр")</formula>
    </cfRule>
  </conditionalFormatting>
  <conditionalFormatting sqref="M304">
    <cfRule type="expression" dxfId="504" priority="468">
      <formula>ISBLANK($K304)</formula>
    </cfRule>
    <cfRule type="expression" dxfId="503" priority="470">
      <formula>OR($K304="Клиника женского здоровья",$K304="Принят без записи",$K304="Динамика состояния",$K304="Статус диагноза",$K304="К сведению ГП/ЦАОП",$K304="Некорректное обращение с пациентом",$K304="Отказ от сопровождения персональным помощником")</formula>
    </cfRule>
    <cfRule type="expression" dxfId="502" priority="471">
      <formula>NOT(ISBLANK(K304))</formula>
    </cfRule>
  </conditionalFormatting>
  <conditionalFormatting sqref="M307">
    <cfRule type="expression" dxfId="501" priority="465">
      <formula>OR($K307="Цель приема",$K307="Отказ в приеме",$K307="Тактика ведения",$K307="Не дозвонились в течение 2-х дней",$K307="Паллиатив/Патронаж",$K307="Отказ от сопровождения в проекте",$K307="Отказ от сопровождения персональным помощником",$K307="Нарушение маршрутизации",$K307="КАНЦЕР-регистр")</formula>
    </cfRule>
  </conditionalFormatting>
  <conditionalFormatting sqref="M307">
    <cfRule type="expression" dxfId="500" priority="464">
      <formula>ISBLANK($K307)</formula>
    </cfRule>
    <cfRule type="expression" dxfId="499" priority="466">
      <formula>OR($K307="Клиника женского здоровья",$K307="Принят без записи",$K307="Динамика состояния",$K307="Статус диагноза",$K307="К сведению ГП/ЦАОП",$K307="Некорректное обращение с пациентом",$K307="Отказ от сопровождения персональным помощником")</formula>
    </cfRule>
    <cfRule type="expression" dxfId="498" priority="467">
      <formula>NOT(ISBLANK(K307))</formula>
    </cfRule>
  </conditionalFormatting>
  <conditionalFormatting sqref="P307">
    <cfRule type="expression" dxfId="497" priority="461">
      <formula>OR($M307="Врач",$K307="Клиника женского здоровья",$K307="Принят без записи",$K307="Динамика состояния",$K307="Статус диагноза",AND($K307="Онкологический консилиум",$M307="Расхождение данных"),AND($K307="Превышен срок",$M307="Исследование"),AND($K307="Отсутствует протокол",$M307="Протокол исследования"),AND($K307="Дата записи",$M307="Исследование "),$K307="К сведению ГП/ЦАОП",$K307="Некорректное обращение с пациентом",$K307="Тактика ведения",$K307="Отказ в приеме")</formula>
    </cfRule>
    <cfRule type="expression" dxfId="496" priority="462">
      <formula>OR($K307="Онкологический консилиум",$K307="Дата записи",$K307="Возврат в МО без приема",$K307="Данные о биопсии",$K307="КАНЦЕР-регистр",$K307="Отказ от записи ",$K307="Отсутствует протокол",$K307="Превышен срок")</formula>
    </cfRule>
    <cfRule type="expression" dxfId="495" priority="463">
      <formula>OR($K307="Цель приема",$K307="Отказ в приеме",$K307="Тактика ведения",$K307="Не дозвонились в течение 2-х дней",$K307="Паллиатив/Патронаж",$K307="Отказ от сопровождения в проекте",$K307="Отказ от сопровождения персональным помощником",$K307="Нарушение маршрутизации",$K307="КАНЦЕР-регистр")</formula>
    </cfRule>
  </conditionalFormatting>
  <conditionalFormatting sqref="M309">
    <cfRule type="expression" dxfId="494" priority="454">
      <formula>OR($K309="Цель приема",$K309="Отказ в приеме",$K309="Тактика ведения",$K309="Не дозвонились в течение 2-х дней",$K309="Паллиатив/Патронаж",$K309="Отказ от сопровождения в проекте",$K309="Отказ от сопровождения персональным помощником",$K309="Нарушение маршрутизации",$K309="КАНЦЕР-регистр")</formula>
    </cfRule>
  </conditionalFormatting>
  <conditionalFormatting sqref="M309">
    <cfRule type="expression" dxfId="493" priority="451">
      <formula>ISBLANK($K309)</formula>
    </cfRule>
    <cfRule type="expression" dxfId="492" priority="455">
      <formula>OR($K309="Клиника женского здоровья",$K309="Принят без записи",$K309="Динамика состояния",$K309="Статус диагноза",$K309="К сведению ГП/ЦАОП",$K309="Некорректное обращение с пациентом",$K309="Отказ от сопровождения персональным помощником")</formula>
    </cfRule>
    <cfRule type="expression" dxfId="491" priority="456">
      <formula>NOT(ISBLANK(K309))</formula>
    </cfRule>
  </conditionalFormatting>
  <conditionalFormatting sqref="P309">
    <cfRule type="expression" dxfId="490" priority="452">
      <formula>OR($M309="Врач",$K309="Клиника женского здоровья",$K309="Принят без записи",$K309="Динамика состояния",$K309="Статус диагноза",AND($K309="Онкологический консилиум",$M309="Расхождение данных"),AND($K309="Превышен срок",$M309="Исследование"),AND($K309="Отсутствует протокол",$M309="Протокол исследования"),AND($K309="Дата записи",$M309="Исследование "),$K309="К сведению ГП/ЦАОП",$K309="Некорректное обращение с пациентом",$K309="Тактика ведения",$K309="Отказ в приеме")</formula>
    </cfRule>
    <cfRule type="expression" dxfId="489" priority="453">
      <formula>OR($K309="Онкологический консилиум",$K309="Дата записи",$K309="Возврат в МО без приема",$K309="Данные о биопсии",$K309="КАНЦЕР-регистр",$K309="Отказ от записи ",$K309="Отсутствует протокол",$K309="Превышен срок")</formula>
    </cfRule>
  </conditionalFormatting>
  <conditionalFormatting sqref="M310:M320">
    <cfRule type="expression" dxfId="488" priority="448">
      <formula>OR($K310="Цель приема",$K310="Отказ в приеме",$K310="Тактика ведения",$K310="Не дозвонились в течение 2-х дней",$K310="Паллиатив/Патронаж",$K310="Отказ от сопровождения в проекте",$K310="Отказ от сопровождения персональным помощником",$K310="Нарушение маршрутизации",$K310="КАНЦЕР-регистр")</formula>
    </cfRule>
  </conditionalFormatting>
  <conditionalFormatting sqref="M310:M320">
    <cfRule type="expression" dxfId="487" priority="445">
      <formula>ISBLANK($K310)</formula>
    </cfRule>
    <cfRule type="expression" dxfId="486" priority="449">
      <formula>OR($K310="Клиника женского здоровья",$K310="Принят без записи",$K310="Динамика состояния",$K310="Статус диагноза",$K310="К сведению ГП/ЦАОП",$K310="Некорректное обращение с пациентом",$K310="Отказ от сопровождения персональным помощником")</formula>
    </cfRule>
    <cfRule type="expression" dxfId="485" priority="450">
      <formula>NOT(ISBLANK(K310))</formula>
    </cfRule>
  </conditionalFormatting>
  <conditionalFormatting sqref="P310:P312">
    <cfRule type="expression" dxfId="484" priority="446">
      <formula>OR($M310="Врач",$K310="Клиника женского здоровья",$K310="Принят без записи",$K310="Динамика состояния",$K310="Статус диагноза",AND($K310="Онкологический консилиум",$M310="Расхождение данных"),AND($K310="Превышен срок",$M310="Исследование"),AND($K310="Отсутствует протокол",$M310="Протокол исследования"),AND($K310="Дата записи",$M310="Исследование "),$K310="К сведению ГП/ЦАОП",$K310="Некорректное обращение с пациентом",$K310="Тактика ведения",$K310="Отказ в приеме")</formula>
    </cfRule>
    <cfRule type="expression" dxfId="483" priority="447">
      <formula>OR($K310="Онкологический консилиум",$K310="Дата записи",$K310="Возврат в МО без приема",$K310="Данные о биопсии",$K310="КАНЦЕР-регистр",$K310="Отказ от записи ",$K310="Отсутствует протокол",$K310="Превышен срок")</formula>
    </cfRule>
  </conditionalFormatting>
  <conditionalFormatting sqref="P313">
    <cfRule type="expression" dxfId="482" priority="444">
      <formula>OR($K313="Цель приема",$K313="Отказ в приеме",$K313="Тактика ведения",$K313="Не дозвонились в течение 2-х дней",$K313="Паллиатив/Патронаж",$K313="Отказ от сопровождения в проекте",$K313="Отказ от сопровождения персональным помощником",$K313="Нарушение маршрутизации",$K313="КАНЦЕР-регистр")</formula>
    </cfRule>
  </conditionalFormatting>
  <conditionalFormatting sqref="P313">
    <cfRule type="expression" dxfId="481" priority="442">
      <formula>OR($M313="Врач",$K313="Клиника женского здоровья",$K313="Принят без записи",$K313="Динамика состояния",$K313="Статус диагноза",AND($K313="Онкологический консилиум",$M313="Расхождение данных"),AND($K313="Превышен срок",$M313="Исследование"),AND($K313="Отсутствует протокол",$M313="Протокол исследования"),AND($K313="Дата записи",$M313="Исследование "),$K313="К сведению ГП/ЦАОП",$K313="Некорректное обращение с пациентом",$K313="Тактика ведения",$K313="Отказ в приеме")</formula>
    </cfRule>
    <cfRule type="expression" dxfId="480" priority="443">
      <formula>OR($K313="Онкологический консилиум",$K313="Дата записи",$K313="Возврат в МО без приема",$K313="Данные о биопсии",$K313="КАНЦЕР-регистр",$K313="Отказ от записи ",$K313="Отсутствует протокол",$K313="Превышен срок")</formula>
    </cfRule>
  </conditionalFormatting>
  <conditionalFormatting sqref="P313">
    <cfRule type="expression" dxfId="479" priority="439">
      <formula>OR($M313="Врач",$K313="Клиника женского здоровья",$K313="Принят без записи",$K313="Динамика состояния",$K313="Статус диагноза",AND($K313="Онкологический консилиум",$M313="Расхождение данных"),AND($K313="Превышен срок",$M313="Исследование"),AND($K313="Отсутствует протокол",$M313="Протокол исследования"),AND($K313="Дата записи",$M313="Исследование "),$K313="К сведению ГП/ЦАОП",$K313="Некорректное обращение с пациентом",$K313="Тактика ведения",$K313="Отказ в приеме")</formula>
    </cfRule>
    <cfRule type="expression" dxfId="478" priority="440">
      <formula>OR($K313="Онкологический консилиум",$K313="Дата записи",$K313="Возврат в МО без приема",$K313="Данные о биопсии",$K313="КАНЦЕР-регистр",$K313="Отказ от записи ",$K313="Отсутствует протокол",$K313="Превышен срок")</formula>
    </cfRule>
    <cfRule type="expression" dxfId="477" priority="441">
      <formula>OR($K313="Цель приема",$K313="Отказ в приеме",$K313="Тактика ведения",$K313="Не дозвонились в течение 2-х дней",$K313="Паллиатив/Патронаж",$K313="Отказ от сопровождения в проекте",$K313="Отказ от сопровождения персональным помощником",$K313="Нарушение маршрутизации",$K313="КАНЦЕР-регистр")</formula>
    </cfRule>
  </conditionalFormatting>
  <conditionalFormatting sqref="P320">
    <cfRule type="expression" dxfId="476" priority="438">
      <formula>OR($K320="Цель приема",$K320="Отказ в приеме",$K320="Тактика ведения",$K320="Не дозвонились в течение 2-х дней",$K320="Паллиатив/Патронаж",$K320="Отказ от сопровождения в проекте",$K320="Отказ от сопровождения персональным помощником",$K320="Нарушение маршрутизации",$K320="КАНЦЕР-регистр")</formula>
    </cfRule>
  </conditionalFormatting>
  <conditionalFormatting sqref="P320">
    <cfRule type="expression" dxfId="475" priority="436">
      <formula>OR($M320="Врач",$K320="Клиника женского здоровья",$K320="Принят без записи",$K320="Динамика состояния",$K320="Статус диагноза",AND($K320="Онкологический консилиум",$M320="Расхождение данных"),AND($K320="Превышен срок",$M320="Исследование"),AND($K320="Отсутствует протокол",$M320="Протокол исследования"),AND($K320="Дата записи",$M320="Исследование "),$K320="К сведению ГП/ЦАОП",$K320="Некорректное обращение с пациентом",$K320="Тактика ведения",$K320="Отказ в приеме")</formula>
    </cfRule>
    <cfRule type="expression" dxfId="474" priority="437">
      <formula>OR($K320="Онкологический консилиум",$K320="Дата записи",$K320="Возврат в МО без приема",$K320="Данные о биопсии",$K320="КАНЦЕР-регистр",$K320="Отказ от записи ",$K320="Отсутствует протокол",$K320="Превышен срок")</formula>
    </cfRule>
  </conditionalFormatting>
  <conditionalFormatting sqref="M321:M330">
    <cfRule type="expression" dxfId="473" priority="433">
      <formula>OR($K321="Цель приема",$K321="Отказ в приеме",$K321="Тактика ведения",$K321="Не дозвонились в течение 2-х дней",$K321="Паллиатив/Патронаж",$K321="Отказ от сопровождения в проекте",$K321="Отказ от сопровождения персональным помощником",$K321="Нарушение маршрутизации",$K321="КАНЦЕР-регистр")</formula>
    </cfRule>
  </conditionalFormatting>
  <conditionalFormatting sqref="M321:M330">
    <cfRule type="expression" dxfId="472" priority="430">
      <formula>ISBLANK($K321)</formula>
    </cfRule>
    <cfRule type="expression" dxfId="471" priority="434">
      <formula>OR($K321="Клиника женского здоровья",$K321="Принят без записи",$K321="Динамика состояния",$K321="Статус диагноза",$K321="К сведению ГП/ЦАОП",$K321="Некорректное обращение с пациентом",$K321="Отказ от сопровождения персональным помощником")</formula>
    </cfRule>
    <cfRule type="expression" dxfId="470" priority="435">
      <formula>NOT(ISBLANK(K321))</formula>
    </cfRule>
  </conditionalFormatting>
  <conditionalFormatting sqref="P321:P330">
    <cfRule type="expression" dxfId="469" priority="431">
      <formula>OR($M321="Врач",$K321="Клиника женского здоровья",$K321="Принят без записи",$K321="Динамика состояния",$K321="Статус диагноза",AND($K321="Онкологический консилиум",$M321="Расхождение данных"),AND($K321="Превышен срок",$M321="Исследование"),AND($K321="Отсутствует протокол",$M321="Протокол исследования"),AND($K321="Дата записи",$M321="Исследование "),$K321="К сведению ГП/ЦАОП",$K321="Некорректное обращение с пациентом",$K321="Тактика ведения",$K321="Отказ в приеме")</formula>
    </cfRule>
    <cfRule type="expression" dxfId="468" priority="432">
      <formula>OR($K321="Онкологический консилиум",$K321="Дата записи",$K321="Возврат в МО без приема",$K321="Данные о биопсии",$K321="КАНЦЕР-регистр",$K321="Отказ от записи ",$K321="Отсутствует протокол",$K321="Превышен срок")</formula>
    </cfRule>
  </conditionalFormatting>
  <conditionalFormatting sqref="M332:M335">
    <cfRule type="expression" dxfId="467" priority="427">
      <formula>OR($K332="Цель приема",$K332="Отказ в приеме",$K332="Тактика ведения",$K332="Не дозвонились в течение 2-х дней",$K332="Паллиатив/Патронаж",$K332="Отказ от сопровождения в проекте",$K332="Отказ от сопровождения персональным помощником",$K332="Нарушение маршрутизации",$K332="КАНЦЕР-регистр")</formula>
    </cfRule>
  </conditionalFormatting>
  <conditionalFormatting sqref="M332:M335">
    <cfRule type="expression" dxfId="466" priority="424">
      <formula>ISBLANK($K332)</formula>
    </cfRule>
    <cfRule type="expression" dxfId="465" priority="428">
      <formula>OR($K332="Клиника женского здоровья",$K332="Принят без записи",$K332="Динамика состояния",$K332="Статус диагноза",$K332="К сведению ГП/ЦАОП",$K332="Некорректное обращение с пациентом",$K332="Отказ от сопровождения персональным помощником")</formula>
    </cfRule>
    <cfRule type="expression" dxfId="464" priority="429">
      <formula>NOT(ISBLANK(K332))</formula>
    </cfRule>
  </conditionalFormatting>
  <conditionalFormatting sqref="P332:P335">
    <cfRule type="expression" dxfId="463" priority="425">
      <formula>OR($M332="Врач",$K332="Клиника женского здоровья",$K332="Принят без записи",$K332="Динамика состояния",$K332="Статус диагноза",AND($K332="Онкологический консилиум",$M332="Расхождение данных"),AND($K332="Превышен срок",$M332="Исследование"),AND($K332="Отсутствует протокол",$M332="Протокол исследования"),AND($K332="Дата записи",$M332="Исследование "),$K332="К сведению ГП/ЦАОП",$K332="Некорректное обращение с пациентом",$K332="Тактика ведения",$K332="Отказ в приеме")</formula>
    </cfRule>
    <cfRule type="expression" dxfId="462" priority="426">
      <formula>OR($K332="Онкологический консилиум",$K332="Дата записи",$K332="Возврат в МО без приема",$K332="Данные о биопсии",$K332="КАНЦЕР-регистр",$K332="Отказ от записи ",$K332="Отсутствует протокол",$K332="Превышен срок")</formula>
    </cfRule>
  </conditionalFormatting>
  <conditionalFormatting sqref="M331">
    <cfRule type="expression" dxfId="461" priority="421">
      <formula>OR($K331="Цель приема",$K331="Отказ в приеме",$K331="Тактика ведения",$K331="Не дозвонились в течение 2-х дней",$K331="Паллиатив/Патронаж",$K331="Отказ от сопровождения в проекте",$K331="Отказ от сопровождения персональным помощником",$K331="Нарушение маршрутизации",$K331="КАНЦЕР-регистр")</formula>
    </cfRule>
  </conditionalFormatting>
  <conditionalFormatting sqref="M331">
    <cfRule type="expression" dxfId="460" priority="418">
      <formula>ISBLANK($K331)</formula>
    </cfRule>
    <cfRule type="expression" dxfId="459" priority="422">
      <formula>OR($K331="Клиника женского здоровья",$K331="Принят без записи",$K331="Динамика состояния",$K331="Статус диагноза",$K331="К сведению ГП/ЦАОП",$K331="Некорректное обращение с пациентом",$K331="Отказ от сопровождения персональным помощником")</formula>
    </cfRule>
    <cfRule type="expression" dxfId="458" priority="423">
      <formula>NOT(ISBLANK(K331))</formula>
    </cfRule>
  </conditionalFormatting>
  <conditionalFormatting sqref="P331">
    <cfRule type="expression" dxfId="457" priority="419">
      <formula>OR($M331="Врач",$K331="Клиника женского здоровья",$K331="Принят без записи",$K331="Динамика состояния",$K331="Статус диагноза",AND($K331="Онкологический консилиум",$M331="Расхождение данных"),AND($K331="Превышен срок",$M331="Исследование"),AND($K331="Отсутствует протокол",$M331="Протокол исследования"),AND($K331="Дата записи",$M331="Исследование "),$K331="К сведению ГП/ЦАОП",$K331="Некорректное обращение с пациентом",$K331="Тактика ведения",$K331="Отказ в приеме")</formula>
    </cfRule>
    <cfRule type="expression" dxfId="456" priority="420">
      <formula>OR($K331="Онкологический консилиум",$K331="Дата записи",$K331="Возврат в МО без приема",$K331="Данные о биопсии",$K331="КАНЦЕР-регистр",$K331="Отказ от записи ",$K331="Отсутствует протокол",$K331="Превышен срок")</formula>
    </cfRule>
  </conditionalFormatting>
  <conditionalFormatting sqref="M336">
    <cfRule type="expression" dxfId="455" priority="415">
      <formula>OR($K336="Цель приема",$K336="Отказ в приеме",$K336="Тактика ведения",$K336="Не дозвонились в течение 2-х дней",$K336="Паллиатив/Патронаж",$K336="Отказ от сопровождения в проекте",$K336="Отказ от сопровождения персональным помощником",$K336="Нарушение маршрутизации",$K336="КАНЦЕР-регистр")</formula>
    </cfRule>
  </conditionalFormatting>
  <conditionalFormatting sqref="M336">
    <cfRule type="expression" dxfId="454" priority="412">
      <formula>ISBLANK($K336)</formula>
    </cfRule>
    <cfRule type="expression" dxfId="453" priority="416">
      <formula>OR($K336="Клиника женского здоровья",$K336="Принят без записи",$K336="Динамика состояния",$K336="Статус диагноза",$K336="К сведению ГП/ЦАОП",$K336="Некорректное обращение с пациентом",$K336="Отказ от сопровождения персональным помощником")</formula>
    </cfRule>
    <cfRule type="expression" dxfId="452" priority="417">
      <formula>NOT(ISBLANK(K336))</formula>
    </cfRule>
  </conditionalFormatting>
  <conditionalFormatting sqref="P336">
    <cfRule type="expression" dxfId="451" priority="413">
      <formula>OR($M336="Врач",$K336="Клиника женского здоровья",$K336="Принят без записи",$K336="Динамика состояния",$K336="Статус диагноза",AND($K336="Онкологический консилиум",$M336="Расхождение данных"),AND($K336="Превышен срок",$M336="Исследование"),AND($K336="Отсутствует протокол",$M336="Протокол исследования"),AND($K336="Дата записи",$M336="Исследование "),$K336="К сведению ГП/ЦАОП",$K336="Некорректное обращение с пациентом",$K336="Тактика ведения",$K336="Отказ в приеме")</formula>
    </cfRule>
    <cfRule type="expression" dxfId="450" priority="414">
      <formula>OR($K336="Онкологический консилиум",$K336="Дата записи",$K336="Возврат в МО без приема",$K336="Данные о биопсии",$K336="КАНЦЕР-регистр",$K336="Отказ от записи ",$K336="Отсутствует протокол",$K336="Превышен срок")</formula>
    </cfRule>
  </conditionalFormatting>
  <conditionalFormatting sqref="P338">
    <cfRule type="expression" dxfId="449" priority="411">
      <formula>OR($K338="Цель приема",$K338="Отказ в приеме",$K338="Тактика ведения",$K338="Не дозвонились в течение 2-х дней",$K338="Паллиатив/Патронаж",$K338="Отказ от сопровождения в проекте",$K338="Отказ от сопровождения персональным помощником",$K338="Нарушение маршрутизации",$K338="КАНЦЕР-регистр")</formula>
    </cfRule>
  </conditionalFormatting>
  <conditionalFormatting sqref="P338">
    <cfRule type="expression" dxfId="448" priority="409">
      <formula>OR($M338="Врач",$K338="Клиника женского здоровья",$K338="Принят без записи",$K338="Динамика состояния",$K338="Статус диагноза",AND($K338="Онкологический консилиум",$M338="Расхождение данных"),AND($K338="Превышен срок",$M338="Исследование"),AND($K338="Отсутствует протокол",$M338="Протокол исследования"),AND($K338="Дата записи",$M338="Исследование "),$K338="К сведению ГП/ЦАОП",$K338="Некорректное обращение с пациентом",$K338="Тактика ведения",$K338="Отказ в приеме")</formula>
    </cfRule>
    <cfRule type="expression" dxfId="447" priority="410">
      <formula>OR($K338="Онкологический консилиум",$K338="Дата записи",$K338="Возврат в МО без приема",$K338="Данные о биопсии",$K338="КАНЦЕР-регистр",$K338="Отказ от записи ",$K338="Отсутствует протокол",$K338="Превышен срок")</formula>
    </cfRule>
  </conditionalFormatting>
  <conditionalFormatting sqref="M339">
    <cfRule type="expression" dxfId="446" priority="406">
      <formula>OR($K339="Цель приема",$K339="Отказ в приеме",$K339="Тактика ведения",$K339="Не дозвонились в течение 2-х дней",$K339="Паллиатив/Патронаж",$K339="Отказ от сопровождения в проекте",$K339="Отказ от сопровождения персональным помощником",$K339="Нарушение маршрутизации",$K339="КАНЦЕР-регистр")</formula>
    </cfRule>
  </conditionalFormatting>
  <conditionalFormatting sqref="M339">
    <cfRule type="expression" dxfId="445" priority="403">
      <formula>ISBLANK($K339)</formula>
    </cfRule>
    <cfRule type="expression" dxfId="444" priority="407">
      <formula>OR($K339="Клиника женского здоровья",$K339="Принят без записи",$K339="Динамика состояния",$K339="Статус диагноза",$K339="К сведению ГП/ЦАОП",$K339="Некорректное обращение с пациентом",$K339="Отказ от сопровождения персональным помощником")</formula>
    </cfRule>
    <cfRule type="expression" dxfId="443" priority="408">
      <formula>NOT(ISBLANK(K339))</formula>
    </cfRule>
  </conditionalFormatting>
  <conditionalFormatting sqref="P339">
    <cfRule type="expression" dxfId="442" priority="404">
      <formula>OR($M339="Врач",$K339="Клиника женского здоровья",$K339="Принят без записи",$K339="Динамика состояния",$K339="Статус диагноза",AND($K339="Онкологический консилиум",$M339="Расхождение данных"),AND($K339="Превышен срок",$M339="Исследование"),AND($K339="Отсутствует протокол",$M339="Протокол исследования"),AND($K339="Дата записи",$M339="Исследование "),$K339="К сведению ГП/ЦАОП",$K339="Некорректное обращение с пациентом",$K339="Тактика ведения",$K339="Отказ в приеме")</formula>
    </cfRule>
    <cfRule type="expression" dxfId="441" priority="405">
      <formula>OR($K339="Онкологический консилиум",$K339="Дата записи",$K339="Возврат в МО без приема",$K339="Данные о биопсии",$K339="КАНЦЕР-регистр",$K339="Отказ от записи ",$K339="Отсутствует протокол",$K339="Превышен срок")</formula>
    </cfRule>
  </conditionalFormatting>
  <conditionalFormatting sqref="P345">
    <cfRule type="expression" dxfId="440" priority="400">
      <formula>OR($K345="Цель приема",$K345="Отказ в приеме",$K345="Тактика ведения",$K345="Не дозвонились в течение 2-х дней",$K345="Паллиатив/Патронаж",$K345="Отказ от сопровождения в проекте",$K345="Отказ от сопровождения персональным помощником",$K345="Нарушение маршрутизации",$K345="КАНЦЕР-регистр")</formula>
    </cfRule>
  </conditionalFormatting>
  <conditionalFormatting sqref="M345">
    <cfRule type="expression" dxfId="439" priority="397">
      <formula>ISBLANK($K345)</formula>
    </cfRule>
    <cfRule type="expression" dxfId="438" priority="401">
      <formula>OR($K345="Клиника женского здоровья",$K345="Принят без записи",$K345="Динамика состояния",$K345="Статус диагноза",$K345="К сведению ГП/ЦАОП",$K345="Некорректное обращение с пациентом",$K345="Отказ от сопровождения персональным помощником")</formula>
    </cfRule>
    <cfRule type="expression" dxfId="437" priority="402">
      <formula>NOT(ISBLANK(K345))</formula>
    </cfRule>
  </conditionalFormatting>
  <conditionalFormatting sqref="P345">
    <cfRule type="expression" dxfId="436" priority="398">
      <formula>OR($M345="Врач",$K345="Клиника женского здоровья",$K345="Принят без записи",$K345="Динамика состояния",$K345="Статус диагноза",AND($K345="Онкологический консилиум",$M345="Расхождение данных"),AND($K345="Превышен срок",$M345="Исследование"),AND($K345="Отсутствует протокол",$M345="Протокол исследования"),AND($K345="Дата записи",$M345="Исследование "),$K345="К сведению ГП/ЦАОП",$K345="Некорректное обращение с пациентом",$K345="Тактика ведения",$K345="Отказ в приеме")</formula>
    </cfRule>
    <cfRule type="expression" dxfId="435" priority="399">
      <formula>OR($K345="Онкологический консилиум",$K345="Дата записи",$K345="Возврат в МО без приема",$K345="Данные о биопсии",$K345="КАНЦЕР-регистр",$K345="Отказ от записи ",$K345="Отсутствует протокол",$K345="Превышен срок")</formula>
    </cfRule>
  </conditionalFormatting>
  <conditionalFormatting sqref="P344">
    <cfRule type="expression" dxfId="434" priority="394">
      <formula>OR($K344="Цель приема",$K344="Отказ в приеме",$K344="Тактика ведения",$K344="Не дозвонились в течение 2-х дней",$K344="Паллиатив/Патронаж",$K344="Отказ от сопровождения в проекте",$K344="Отказ от сопровождения персональным помощником",$K344="Нарушение маршрутизации",$K344="КАНЦЕР-регистр")</formula>
    </cfRule>
  </conditionalFormatting>
  <conditionalFormatting sqref="M344">
    <cfRule type="expression" dxfId="433" priority="391">
      <formula>ISBLANK($K344)</formula>
    </cfRule>
    <cfRule type="expression" dxfId="432" priority="395">
      <formula>OR($K344="Клиника женского здоровья",$K344="Принят без записи",$K344="Динамика состояния",$K344="Статус диагноза",$K344="К сведению ГП/ЦАОП",$K344="Некорректное обращение с пациентом",$K344="Отказ от сопровождения персональным помощником")</formula>
    </cfRule>
    <cfRule type="expression" dxfId="431" priority="396">
      <formula>NOT(ISBLANK(K344))</formula>
    </cfRule>
  </conditionalFormatting>
  <conditionalFormatting sqref="P344">
    <cfRule type="expression" dxfId="430" priority="392">
      <formula>OR($M344="Врач",$K344="Клиника женского здоровья",$K344="Принят без записи",$K344="Динамика состояния",$K344="Статус диагноза",AND($K344="Онкологический консилиум",$M344="Расхождение данных"),AND($K344="Превышен срок",$M344="Исследование"),AND($K344="Отсутствует протокол",$M344="Протокол исследования"),AND($K344="Дата записи",$M344="Исследование "),$K344="К сведению ГП/ЦАОП",$K344="Некорректное обращение с пациентом",$K344="Тактика ведения",$K344="Отказ в приеме")</formula>
    </cfRule>
    <cfRule type="expression" dxfId="429" priority="393">
      <formula>OR($K344="Онкологический консилиум",$K344="Дата записи",$K344="Возврат в МО без приема",$K344="Данные о биопсии",$K344="КАНЦЕР-регистр",$K344="Отказ от записи ",$K344="Отсутствует протокол",$K344="Превышен срок")</formula>
    </cfRule>
  </conditionalFormatting>
  <conditionalFormatting sqref="M346">
    <cfRule type="expression" dxfId="428" priority="388">
      <formula>OR($K346="Цель приема",$K346="Отказ в приеме",$K346="Тактика ведения",$K346="Не дозвонились в течение 2-х дней",$K346="Паллиатив/Патронаж",$K346="Отказ от сопровождения в проекте",$K346="Отказ от сопровождения персональным помощником",$K346="Нарушение маршрутизации",$K346="КАНЦЕР-регистр")</formula>
    </cfRule>
  </conditionalFormatting>
  <conditionalFormatting sqref="M346">
    <cfRule type="expression" dxfId="427" priority="385">
      <formula>ISBLANK($K346)</formula>
    </cfRule>
    <cfRule type="expression" dxfId="426" priority="389">
      <formula>OR($K346="Клиника женского здоровья",$K346="Принят без записи",$K346="Динамика состояния",$K346="Статус диагноза",$K346="К сведению ГП/ЦАОП",$K346="Некорректное обращение с пациентом",$K346="Отказ от сопровождения персональным помощником")</formula>
    </cfRule>
    <cfRule type="expression" dxfId="425" priority="390">
      <formula>NOT(ISBLANK(K346))</formula>
    </cfRule>
  </conditionalFormatting>
  <conditionalFormatting sqref="P346">
    <cfRule type="expression" dxfId="424" priority="386">
      <formula>OR($M346="Врач",$K346="Клиника женского здоровья",$K346="Принят без записи",$K346="Динамика состояния",$K346="Статус диагноза",AND($K346="Онкологический консилиум",$M346="Расхождение данных"),AND($K346="Превышен срок",$M346="Исследование"),AND($K346="Отсутствует протокол",$M346="Протокол исследования"),AND($K346="Дата записи",$M346="Исследование "),$K346="К сведению ГП/ЦАОП",$K346="Некорректное обращение с пациентом",$K346="Тактика ведения",$K346="Отказ в приеме")</formula>
    </cfRule>
    <cfRule type="expression" dxfId="423" priority="387">
      <formula>OR($K346="Онкологический консилиум",$K346="Дата записи",$K346="Возврат в МО без приема",$K346="Данные о биопсии",$K346="КАНЦЕР-регистр",$K346="Отказ от записи ",$K346="Отсутствует протокол",$K346="Превышен срок")</formula>
    </cfRule>
  </conditionalFormatting>
  <conditionalFormatting sqref="M348">
    <cfRule type="expression" dxfId="422" priority="382">
      <formula>OR($K348="Цель приема",$K348="Отказ в приеме",$K348="Тактика ведения",$K348="Не дозвонились в течение 2-х дней",$K348="Паллиатив/Патронаж",$K348="Отказ от сопровождения в проекте",$K348="Отказ от сопровождения персональным помощником",$K348="Нарушение маршрутизации",$K348="КАНЦЕР-регистр")</formula>
    </cfRule>
  </conditionalFormatting>
  <conditionalFormatting sqref="M348">
    <cfRule type="expression" dxfId="421" priority="379">
      <formula>ISBLANK($K348)</formula>
    </cfRule>
    <cfRule type="expression" dxfId="420" priority="383">
      <formula>OR($K348="Клиника женского здоровья",$K348="Принят без записи",$K348="Динамика состояния",$K348="Статус диагноза",$K348="К сведению ГП/ЦАОП",$K348="Некорректное обращение с пациентом",$K348="Отказ от сопровождения персональным помощником")</formula>
    </cfRule>
    <cfRule type="expression" dxfId="419" priority="384">
      <formula>NOT(ISBLANK(K348))</formula>
    </cfRule>
  </conditionalFormatting>
  <conditionalFormatting sqref="P348">
    <cfRule type="expression" dxfId="418" priority="380">
      <formula>OR($M348="Врач",$K348="Клиника женского здоровья",$K348="Принят без записи",$K348="Динамика состояния",$K348="Статус диагноза",AND($K348="Онкологический консилиум",$M348="Расхождение данных"),AND($K348="Превышен срок",$M348="Исследование"),AND($K348="Отсутствует протокол",$M348="Протокол исследования"),AND($K348="Дата записи",$M348="Исследование "),$K348="К сведению ГП/ЦАОП",$K348="Некорректное обращение с пациентом",$K348="Тактика ведения",$K348="Отказ в приеме")</formula>
    </cfRule>
    <cfRule type="expression" dxfId="417" priority="381">
      <formula>OR($K348="Онкологический консилиум",$K348="Дата записи",$K348="Возврат в МО без приема",$K348="Данные о биопсии",$K348="КАНЦЕР-регистр",$K348="Отказ от записи ",$K348="Отсутствует протокол",$K348="Превышен срок")</formula>
    </cfRule>
  </conditionalFormatting>
  <conditionalFormatting sqref="M353">
    <cfRule type="expression" dxfId="416" priority="376">
      <formula>OR($K353="Цель приема",$K353="Отказ в приеме",$K353="Тактика ведения",$K353="Не дозвонились в течение 2-х дней",$K353="Паллиатив/Патронаж",$K353="Отказ от сопровождения в проекте",$K353="Отказ от сопровождения персональным помощником",$K353="Нарушение маршрутизации",$K353="КАНЦЕР-регистр")</formula>
    </cfRule>
  </conditionalFormatting>
  <conditionalFormatting sqref="M353">
    <cfRule type="expression" dxfId="415" priority="373">
      <formula>ISBLANK($K353)</formula>
    </cfRule>
    <cfRule type="expression" dxfId="414" priority="377">
      <formula>OR($K353="Клиника женского здоровья",$K353="Принят без записи",$K353="Динамика состояния",$K353="Статус диагноза",$K353="К сведению ГП/ЦАОП",$K353="Некорректное обращение с пациентом",$K353="Отказ от сопровождения персональным помощником")</formula>
    </cfRule>
    <cfRule type="expression" dxfId="413" priority="378">
      <formula>NOT(ISBLANK(K353))</formula>
    </cfRule>
  </conditionalFormatting>
  <conditionalFormatting sqref="P353:P354">
    <cfRule type="expression" dxfId="412" priority="374">
      <formula>OR($M353="Врач",$K353="Клиника женского здоровья",$K353="Принят без записи",$K353="Динамика состояния",$K353="Статус диагноза",AND($K353="Онкологический консилиум",$M353="Расхождение данных"),AND($K353="Превышен срок",$M353="Исследование"),AND($K353="Отсутствует протокол",$M353="Протокол исследования"),AND($K353="Дата записи",$M353="Исследование "),$K353="К сведению ГП/ЦАОП",$K353="Некорректное обращение с пациентом",$K353="Тактика ведения",$K353="Отказ в приеме")</formula>
    </cfRule>
    <cfRule type="expression" dxfId="411" priority="375">
      <formula>OR($K353="Онкологический консилиум",$K353="Дата записи",$K353="Возврат в МО без приема",$K353="Данные о биопсии",$K353="КАНЦЕР-регистр",$K353="Отказ от записи ",$K353="Отсутствует протокол",$K353="Превышен срок")</formula>
    </cfRule>
  </conditionalFormatting>
  <conditionalFormatting sqref="M359">
    <cfRule type="expression" dxfId="410" priority="370">
      <formula>OR($K359="Цель приема",$K359="Отказ в приеме",$K359="Тактика ведения",$K359="Не дозвонились в течение 2-х дней",$K359="Паллиатив/Патронаж",$K359="Отказ от сопровождения в проекте",$K359="Отказ от сопровождения персональным помощником",$K359="Нарушение маршрутизации",$K359="КАНЦЕР-регистр")</formula>
    </cfRule>
  </conditionalFormatting>
  <conditionalFormatting sqref="M359">
    <cfRule type="expression" dxfId="409" priority="369">
      <formula>ISBLANK($K359)</formula>
    </cfRule>
    <cfRule type="expression" dxfId="408" priority="371">
      <formula>OR($K359="Клиника женского здоровья",$K359="Принят без записи",$K359="Динамика состояния",$K359="Статус диагноза",$K359="К сведению ГП/ЦАОП",$K359="Некорректное обращение с пациентом",$K359="Отказ от сопровождения персональным помощником")</formula>
    </cfRule>
    <cfRule type="expression" dxfId="407" priority="372">
      <formula>NOT(ISBLANK(K359))</formula>
    </cfRule>
  </conditionalFormatting>
  <conditionalFormatting sqref="M358">
    <cfRule type="expression" dxfId="406" priority="366">
      <formula>OR($K358="Цель приема",$K358="Отказ в приеме",$K358="Тактика ведения",$K358="Не дозвонились в течение 2-х дней",$K358="Паллиатив/Патронаж",$K358="Отказ от сопровождения в проекте",$K358="Отказ от сопровождения персональным помощником",$K358="Нарушение маршрутизации",$K358="КАНЦЕР-регистр")</formula>
    </cfRule>
  </conditionalFormatting>
  <conditionalFormatting sqref="M358">
    <cfRule type="expression" dxfId="405" priority="363">
      <formula>ISBLANK($K358)</formula>
    </cfRule>
    <cfRule type="expression" dxfId="404" priority="367">
      <formula>OR($K358="Клиника женского здоровья",$K358="Принят без записи",$K358="Динамика состояния",$K358="Статус диагноза",$K358="К сведению ГП/ЦАОП",$K358="Некорректное обращение с пациентом",$K358="Отказ от сопровождения персональным помощником")</formula>
    </cfRule>
    <cfRule type="expression" dxfId="403" priority="368">
      <formula>NOT(ISBLANK(K358))</formula>
    </cfRule>
  </conditionalFormatting>
  <conditionalFormatting sqref="P358">
    <cfRule type="expression" dxfId="402" priority="364">
      <formula>OR($M358="Врач",$K358="Клиника женского здоровья",$K358="Принят без записи",$K358="Динамика состояния",$K358="Статус диагноза",AND($K358="Онкологический консилиум",$M358="Расхождение данных"),AND($K358="Превышен срок",$M358="Исследование"),AND($K358="Отсутствует протокол",$M358="Протокол исследования"),AND($K358="Дата записи",$M358="Исследование "),$K358="К сведению ГП/ЦАОП",$K358="Некорректное обращение с пациентом",$K358="Тактика ведения",$K358="Отказ в приеме")</formula>
    </cfRule>
    <cfRule type="expression" dxfId="401" priority="365">
      <formula>OR($K358="Онкологический консилиум",$K358="Дата записи",$K358="Возврат в МО без приема",$K358="Данные о биопсии",$K358="КАНЦЕР-регистр",$K358="Отказ от записи ",$K358="Отсутствует протокол",$K358="Превышен срок")</formula>
    </cfRule>
  </conditionalFormatting>
  <conditionalFormatting sqref="M351">
    <cfRule type="expression" dxfId="400" priority="360">
      <formula>OR($K351="Цель приема",$K351="Отказ в приеме",$K351="Тактика ведения",$K351="Не дозвонились в течение 2-х дней",$K351="Паллиатив/Патронаж",$K351="Отказ от сопровождения в проекте",$K351="Отказ от сопровождения персональным помощником",$K351="Нарушение маршрутизации",$K351="КАНЦЕР-регистр")</formula>
    </cfRule>
  </conditionalFormatting>
  <conditionalFormatting sqref="M351">
    <cfRule type="expression" dxfId="399" priority="357">
      <formula>ISBLANK($K351)</formula>
    </cfRule>
    <cfRule type="expression" dxfId="398" priority="361">
      <formula>OR($K351="Клиника женского здоровья",$K351="Принят без записи",$K351="Динамика состояния",$K351="Статус диагноза",$K351="К сведению ГП/ЦАОП",$K351="Некорректное обращение с пациентом",$K351="Отказ от сопровождения персональным помощником")</formula>
    </cfRule>
    <cfRule type="expression" dxfId="397" priority="362">
      <formula>NOT(ISBLANK(K351))</formula>
    </cfRule>
  </conditionalFormatting>
  <conditionalFormatting sqref="P351">
    <cfRule type="expression" dxfId="396" priority="358">
      <formula>OR($M351="Врач",$K351="Клиника женского здоровья",$K351="Принят без записи",$K351="Динамика состояния",$K351="Статус диагноза",AND($K351="Онкологический консилиум",$M351="Расхождение данных"),AND($K351="Превышен срок",$M351="Исследование"),AND($K351="Отсутствует протокол",$M351="Протокол исследования"),AND($K351="Дата записи",$M351="Исследование "),$K351="К сведению ГП/ЦАОП",$K351="Некорректное обращение с пациентом",$K351="Тактика ведения",$K351="Отказ в приеме")</formula>
    </cfRule>
    <cfRule type="expression" dxfId="395" priority="359">
      <formula>OR($K351="Онкологический консилиум",$K351="Дата записи",$K351="Возврат в МО без приема",$K351="Данные о биопсии",$K351="КАНЦЕР-регистр",$K351="Отказ от записи ",$K351="Отсутствует протокол",$K351="Превышен срок")</formula>
    </cfRule>
  </conditionalFormatting>
  <conditionalFormatting sqref="P352">
    <cfRule type="expression" dxfId="394" priority="356">
      <formula>OR($K352="Цель приема",$K352="Отказ в приеме",$K352="Тактика ведения",$K352="Не дозвонились в течение 2-х дней",$K352="Паллиатив/Патронаж",$K352="Отказ от сопровождения в проекте",$K352="Отказ от сопровождения персональным помощником",$K352="Нарушение маршрутизации",$K352="КАНЦЕР-регистр")</formula>
    </cfRule>
  </conditionalFormatting>
  <conditionalFormatting sqref="P352">
    <cfRule type="expression" dxfId="393" priority="354">
      <formula>OR($M352="Врач",$K352="Клиника женского здоровья",$K352="Принят без записи",$K352="Динамика состояния",$K352="Статус диагноза",AND($K352="Онкологический консилиум",$M352="Расхождение данных"),AND($K352="Превышен срок",$M352="Исследование"),AND($K352="Отсутствует протокол",$M352="Протокол исследования"),AND($K352="Дата записи",$M352="Исследование "),$K352="К сведению ГП/ЦАОП",$K352="Некорректное обращение с пациентом",$K352="Тактика ведения",$K352="Отказ в приеме")</formula>
    </cfRule>
    <cfRule type="expression" dxfId="392" priority="355">
      <formula>OR($K352="Онкологический консилиум",$K352="Дата записи",$K352="Возврат в МО без приема",$K352="Данные о биопсии",$K352="КАНЦЕР-регистр",$K352="Отказ от записи ",$K352="Отсутствует протокол",$K352="Превышен срок")</formula>
    </cfRule>
  </conditionalFormatting>
  <conditionalFormatting sqref="M352">
    <cfRule type="expression" dxfId="391" priority="351">
      <formula>OR($K352="Цель приема",$K352="Отказ в приеме",$K352="Тактика ведения",$K352="Не дозвонились в течение 2-х дней",$K352="Паллиатив/Патронаж",$K352="Отказ от сопровождения в проекте",$K352="Отказ от сопровождения персональным помощником",$K352="Нарушение маршрутизации",$K352="КАНЦЕР-регистр")</formula>
    </cfRule>
  </conditionalFormatting>
  <conditionalFormatting sqref="M352">
    <cfRule type="expression" dxfId="390" priority="350">
      <formula>ISBLANK($K352)</formula>
    </cfRule>
    <cfRule type="expression" dxfId="389" priority="352">
      <formula>OR($K352="Клиника женского здоровья",$K352="Принят без записи",$K352="Динамика состояния",$K352="Статус диагноза",$K352="К сведению ГП/ЦАОП",$K352="Некорректное обращение с пациентом",$K352="Отказ от сопровождения персональным помощником")</formula>
    </cfRule>
    <cfRule type="expression" dxfId="388" priority="353">
      <formula>NOT(ISBLANK(K352))</formula>
    </cfRule>
  </conditionalFormatting>
  <conditionalFormatting sqref="M354">
    <cfRule type="expression" dxfId="387" priority="347">
      <formula>OR($K354="Цель приема",$K354="Отказ в приеме",$K354="Тактика ведения",$K354="Не дозвонились в течение 2-х дней",$K354="Паллиатив/Патронаж",$K354="Отказ от сопровождения в проекте",$K354="Отказ от сопровождения персональным помощником",$K354="Нарушение маршрутизации",$K354="КАНЦЕР-регистр")</formula>
    </cfRule>
  </conditionalFormatting>
  <conditionalFormatting sqref="M354">
    <cfRule type="expression" dxfId="386" priority="346">
      <formula>ISBLANK($K354)</formula>
    </cfRule>
    <cfRule type="expression" dxfId="385" priority="348">
      <formula>OR($K354="Клиника женского здоровья",$K354="Принят без записи",$K354="Динамика состояния",$K354="Статус диагноза",$K354="К сведению ГП/ЦАОП",$K354="Некорректное обращение с пациентом",$K354="Отказ от сопровождения персональным помощником")</formula>
    </cfRule>
    <cfRule type="expression" dxfId="384" priority="349">
      <formula>NOT(ISBLANK(K354))</formula>
    </cfRule>
  </conditionalFormatting>
  <conditionalFormatting sqref="P355">
    <cfRule type="expression" dxfId="383" priority="343">
      <formula>OR($M355="Врач",$K355="Клиника женского здоровья",$K355="Принят без записи",$K355="Динамика состояния",$K355="Статус диагноза",AND($K355="Онкологический консилиум",$M355="Расхождение данных"),AND($K355="Превышен срок",$M355="Исследование"),AND($K355="Отсутствует протокол",$M355="Протокол исследования"),AND($K355="Дата записи",$M355="Исследование "),$K355="К сведению ГП/ЦАОП",$K355="Некорректное обращение с пациентом",$K355="Тактика ведения",$K355="Отказ в приеме")</formula>
    </cfRule>
    <cfRule type="expression" dxfId="382" priority="344">
      <formula>OR($K355="Онкологический консилиум",$K355="Дата записи",$K355="Возврат в МО без приема",$K355="Данные о биопсии",$K355="КАНЦЕР-регистр",$K355="Отказ от записи ",$K355="Отсутствует протокол",$K355="Превышен срок")</formula>
    </cfRule>
    <cfRule type="expression" dxfId="381" priority="345">
      <formula>OR($K355="Цель приема",$K355="Отказ в приеме",$K355="Тактика ведения",$K355="Не дозвонились в течение 2-х дней",$K355="Паллиатив/Патронаж",$K355="Отказ от сопровождения в проекте",$K355="Отказ от сопровождения персональным помощником",$K355="Нарушение маршрутизации",$K355="КАНЦЕР-регистр")</formula>
    </cfRule>
  </conditionalFormatting>
  <conditionalFormatting sqref="M355">
    <cfRule type="expression" dxfId="380" priority="339">
      <formula>ISBLANK($K355)</formula>
    </cfRule>
    <cfRule type="expression" dxfId="379" priority="340">
      <formula>OR($K355="Цель приема",$K355="Отказ в приеме",$K355="Тактика ведения",$K355="Не дозвонились в течение 2-х дней",$K355="Паллиатив/Патронаж",$K355="Отказ от сопровождения в проекте",$K355="Отказ от сопровождения персональным помощником",$K355="Нарушение маршрутизации",$K355="КАНЦЕР-регистр")</formula>
    </cfRule>
    <cfRule type="expression" dxfId="378" priority="341">
      <formula>OR($K355="Клиника женского здоровья",$K355="Принят без записи",$K355="Динамика состояния",$K355="Статус диагноза",$K355="К сведению ГП/ЦАОП",$K355="Некорректное обращение с пациентом",$K355="Отказ от сопровождения персональным помощником")</formula>
    </cfRule>
    <cfRule type="expression" dxfId="377" priority="342">
      <formula>NOT(ISBLANK(K355))</formula>
    </cfRule>
  </conditionalFormatting>
  <conditionalFormatting sqref="M361">
    <cfRule type="expression" dxfId="376" priority="336">
      <formula>OR($K361="Цель приема",$K361="Отказ в приеме",$K361="Тактика ведения",$K361="Не дозвонились в течение 2-х дней",$K361="Паллиатив/Патронаж",$K361="Отказ от сопровождения в проекте",$K361="Отказ от сопровождения персональным помощником",$K361="Нарушение маршрутизации",$K361="КАНЦЕР-регистр")</formula>
    </cfRule>
  </conditionalFormatting>
  <conditionalFormatting sqref="M361">
    <cfRule type="expression" dxfId="375" priority="333">
      <formula>ISBLANK($K361)</formula>
    </cfRule>
    <cfRule type="expression" dxfId="374" priority="337">
      <formula>OR($K361="Клиника женского здоровья",$K361="Принят без записи",$K361="Динамика состояния",$K361="Статус диагноза",$K361="К сведению ГП/ЦАОП",$K361="Некорректное обращение с пациентом",$K361="Отказ от сопровождения персональным помощником")</formula>
    </cfRule>
    <cfRule type="expression" dxfId="373" priority="338">
      <formula>NOT(ISBLANK(K361))</formula>
    </cfRule>
  </conditionalFormatting>
  <conditionalFormatting sqref="P361">
    <cfRule type="expression" dxfId="372" priority="334">
      <formula>OR($M361="Врач",$K361="Клиника женского здоровья",$K361="Принят без записи",$K361="Динамика состояния",$K361="Статус диагноза",AND($K361="Онкологический консилиум",$M361="Расхождение данных"),AND($K361="Превышен срок",$M361="Исследование"),AND($K361="Отсутствует протокол",$M361="Протокол исследования"),AND($K361="Дата записи",$M361="Исследование "),$K361="К сведению ГП/ЦАОП",$K361="Некорректное обращение с пациентом",$K361="Тактика ведения",$K361="Отказ в приеме")</formula>
    </cfRule>
    <cfRule type="expression" dxfId="371" priority="335">
      <formula>OR($K361="Онкологический консилиум",$K361="Дата записи",$K361="Возврат в МО без приема",$K361="Данные о биопсии",$K361="КАНЦЕР-регистр",$K361="Отказ от записи ",$K361="Отсутствует протокол",$K361="Превышен срок")</formula>
    </cfRule>
  </conditionalFormatting>
  <conditionalFormatting sqref="M362">
    <cfRule type="expression" dxfId="370" priority="330">
      <formula>OR($K362="Цель приема",$K362="Отказ в приеме",$K362="Тактика ведения",$K362="Не дозвонились в течение 2-х дней",$K362="Паллиатив/Патронаж",$K362="Отказ от сопровождения в проекте",$K362="Отказ от сопровождения персональным помощником",$K362="Нарушение маршрутизации",$K362="КАНЦЕР-регистр")</formula>
    </cfRule>
  </conditionalFormatting>
  <conditionalFormatting sqref="M362">
    <cfRule type="expression" dxfId="369" priority="327">
      <formula>ISBLANK($K362)</formula>
    </cfRule>
    <cfRule type="expression" dxfId="368" priority="331">
      <formula>OR($K362="Клиника женского здоровья",$K362="Принят без записи",$K362="Динамика состояния",$K362="Статус диагноза",$K362="К сведению ГП/ЦАОП",$K362="Некорректное обращение с пациентом",$K362="Отказ от сопровождения персональным помощником")</formula>
    </cfRule>
    <cfRule type="expression" dxfId="367" priority="332">
      <formula>NOT(ISBLANK(K362))</formula>
    </cfRule>
  </conditionalFormatting>
  <conditionalFormatting sqref="P362">
    <cfRule type="expression" dxfId="366" priority="328">
      <formula>OR($M362="Врач",$K362="Клиника женского здоровья",$K362="Принят без записи",$K362="Динамика состояния",$K362="Статус диагноза",AND($K362="Онкологический консилиум",$M362="Расхождение данных"),AND($K362="Превышен срок",$M362="Исследование"),AND($K362="Отсутствует протокол",$M362="Протокол исследования"),AND($K362="Дата записи",$M362="Исследование "),$K362="К сведению ГП/ЦАОП",$K362="Некорректное обращение с пациентом",$K362="Тактика ведения",$K362="Отказ в приеме")</formula>
    </cfRule>
    <cfRule type="expression" dxfId="365" priority="329">
      <formula>OR($K362="Онкологический консилиум",$K362="Дата записи",$K362="Возврат в МО без приема",$K362="Данные о биопсии",$K362="КАНЦЕР-регистр",$K362="Отказ от записи ",$K362="Отсутствует протокол",$K362="Превышен срок")</formula>
    </cfRule>
  </conditionalFormatting>
  <conditionalFormatting sqref="M363">
    <cfRule type="expression" dxfId="364" priority="324">
      <formula>OR($K363="Цель приема",$K363="Отказ в приеме",$K363="Тактика ведения",$K363="Не дозвонились в течение 2-х дней",$K363="Паллиатив/Патронаж",$K363="Отказ от сопровождения в проекте",$K363="Отказ от сопровождения персональным помощником",$K363="Нарушение маршрутизации",$K363="КАНЦЕР-регистр")</formula>
    </cfRule>
  </conditionalFormatting>
  <conditionalFormatting sqref="M363">
    <cfRule type="expression" dxfId="363" priority="321">
      <formula>ISBLANK($K363)</formula>
    </cfRule>
    <cfRule type="expression" dxfId="362" priority="325">
      <formula>OR($K363="Клиника женского здоровья",$K363="Принят без записи",$K363="Динамика состояния",$K363="Статус диагноза",$K363="К сведению ГП/ЦАОП",$K363="Некорректное обращение с пациентом",$K363="Отказ от сопровождения персональным помощником")</formula>
    </cfRule>
    <cfRule type="expression" dxfId="361" priority="326">
      <formula>NOT(ISBLANK(K363))</formula>
    </cfRule>
  </conditionalFormatting>
  <conditionalFormatting sqref="P363">
    <cfRule type="expression" dxfId="360" priority="322">
      <formula>OR($M363="Врач",$K363="Клиника женского здоровья",$K363="Принят без записи",$K363="Динамика состояния",$K363="Статус диагноза",AND($K363="Онкологический консилиум",$M363="Расхождение данных"),AND($K363="Превышен срок",$M363="Исследование"),AND($K363="Отсутствует протокол",$M363="Протокол исследования"),AND($K363="Дата записи",$M363="Исследование "),$K363="К сведению ГП/ЦАОП",$K363="Некорректное обращение с пациентом",$K363="Тактика ведения",$K363="Отказ в приеме")</formula>
    </cfRule>
    <cfRule type="expression" dxfId="359" priority="323">
      <formula>OR($K363="Онкологический консилиум",$K363="Дата записи",$K363="Возврат в МО без приема",$K363="Данные о биопсии",$K363="КАНЦЕР-регистр",$K363="Отказ от записи ",$K363="Отсутствует протокол",$K363="Превышен срок")</formula>
    </cfRule>
  </conditionalFormatting>
  <conditionalFormatting sqref="M364">
    <cfRule type="expression" dxfId="358" priority="318">
      <formula>OR($K364="Цель приема",$K364="Отказ в приеме",$K364="Тактика ведения",$K364="Не дозвонились в течение 2-х дней",$K364="Паллиатив/Патронаж",$K364="Отказ от сопровождения в проекте",$K364="Отказ от сопровождения персональным помощником",$K364="Нарушение маршрутизации",$K364="КАНЦЕР-регистр")</formula>
    </cfRule>
  </conditionalFormatting>
  <conditionalFormatting sqref="M364">
    <cfRule type="expression" dxfId="357" priority="315">
      <formula>ISBLANK($K364)</formula>
    </cfRule>
    <cfRule type="expression" dxfId="356" priority="319">
      <formula>OR($K364="Клиника женского здоровья",$K364="Принят без записи",$K364="Динамика состояния",$K364="Статус диагноза",$K364="К сведению ГП/ЦАОП",$K364="Некорректное обращение с пациентом",$K364="Отказ от сопровождения персональным помощником")</formula>
    </cfRule>
    <cfRule type="expression" dxfId="355" priority="320">
      <formula>NOT(ISBLANK(K364))</formula>
    </cfRule>
  </conditionalFormatting>
  <conditionalFormatting sqref="P364">
    <cfRule type="expression" dxfId="354" priority="316">
      <formula>OR($M364="Врач",$K364="Клиника женского здоровья",$K364="Принят без записи",$K364="Динамика состояния",$K364="Статус диагноза",AND($K364="Онкологический консилиум",$M364="Расхождение данных"),AND($K364="Превышен срок",$M364="Исследование"),AND($K364="Отсутствует протокол",$M364="Протокол исследования"),AND($K364="Дата записи",$M364="Исследование "),$K364="К сведению ГП/ЦАОП",$K364="Некорректное обращение с пациентом",$K364="Тактика ведения",$K364="Отказ в приеме")</formula>
    </cfRule>
    <cfRule type="expression" dxfId="353" priority="317">
      <formula>OR($K364="Онкологический консилиум",$K364="Дата записи",$K364="Возврат в МО без приема",$K364="Данные о биопсии",$K364="КАНЦЕР-регистр",$K364="Отказ от записи ",$K364="Отсутствует протокол",$K364="Превышен срок")</formula>
    </cfRule>
  </conditionalFormatting>
  <conditionalFormatting sqref="M365">
    <cfRule type="expression" dxfId="352" priority="312">
      <formula>OR($K365="Цель приема",$K365="Отказ в приеме",$K365="Тактика ведения",$K365="Не дозвонились в течение 2-х дней",$K365="Паллиатив/Патронаж",$K365="Отказ от сопровождения в проекте",$K365="Отказ от сопровождения персональным помощником",$K365="Нарушение маршрутизации",$K365="КАНЦЕР-регистр")</formula>
    </cfRule>
  </conditionalFormatting>
  <conditionalFormatting sqref="M365">
    <cfRule type="expression" dxfId="351" priority="309">
      <formula>ISBLANK($K365)</formula>
    </cfRule>
    <cfRule type="expression" dxfId="350" priority="313">
      <formula>OR($K365="Клиника женского здоровья",$K365="Принят без записи",$K365="Динамика состояния",$K365="Статус диагноза",$K365="К сведению ГП/ЦАОП",$K365="Некорректное обращение с пациентом",$K365="Отказ от сопровождения персональным помощником")</formula>
    </cfRule>
    <cfRule type="expression" dxfId="349" priority="314">
      <formula>NOT(ISBLANK(K365))</formula>
    </cfRule>
  </conditionalFormatting>
  <conditionalFormatting sqref="P365">
    <cfRule type="expression" dxfId="348" priority="310">
      <formula>OR($M365="Врач",$K365="Клиника женского здоровья",$K365="Принят без записи",$K365="Динамика состояния",$K365="Статус диагноза",AND($K365="Онкологический консилиум",$M365="Расхождение данных"),AND($K365="Превышен срок",$M365="Исследование"),AND($K365="Отсутствует протокол",$M365="Протокол исследования"),AND($K365="Дата записи",$M365="Исследование "),$K365="К сведению ГП/ЦАОП",$K365="Некорректное обращение с пациентом",$K365="Тактика ведения",$K365="Отказ в приеме")</formula>
    </cfRule>
    <cfRule type="expression" dxfId="347" priority="311">
      <formula>OR($K365="Онкологический консилиум",$K365="Дата записи",$K365="Возврат в МО без приема",$K365="Данные о биопсии",$K365="КАНЦЕР-регистр",$K365="Отказ от записи ",$K365="Отсутствует протокол",$K365="Превышен срок")</formula>
    </cfRule>
  </conditionalFormatting>
  <conditionalFormatting sqref="M366">
    <cfRule type="expression" dxfId="346" priority="306">
      <formula>OR($K366="Цель приема",$K366="Отказ в приеме",$K366="Тактика ведения",$K366="Не дозвонились в течение 2-х дней",$K366="Паллиатив/Патронаж",$K366="Отказ от сопровождения в проекте",$K366="Отказ от сопровождения персональным помощником",$K366="Нарушение маршрутизации",$K366="КАНЦЕР-регистр")</formula>
    </cfRule>
  </conditionalFormatting>
  <conditionalFormatting sqref="M366">
    <cfRule type="expression" dxfId="345" priority="303">
      <formula>ISBLANK($K366)</formula>
    </cfRule>
    <cfRule type="expression" dxfId="344" priority="307">
      <formula>OR($K366="Клиника женского здоровья",$K366="Принят без записи",$K366="Динамика состояния",$K366="Статус диагноза",$K366="К сведению ГП/ЦАОП",$K366="Некорректное обращение с пациентом",$K366="Отказ от сопровождения персональным помощником")</formula>
    </cfRule>
    <cfRule type="expression" dxfId="343" priority="308">
      <formula>NOT(ISBLANK(K366))</formula>
    </cfRule>
  </conditionalFormatting>
  <conditionalFormatting sqref="P366">
    <cfRule type="expression" dxfId="342" priority="304">
      <formula>OR($M366="Врач",$K366="Клиника женского здоровья",$K366="Принят без записи",$K366="Динамика состояния",$K366="Статус диагноза",AND($K366="Онкологический консилиум",$M366="Расхождение данных"),AND($K366="Превышен срок",$M366="Исследование"),AND($K366="Отсутствует протокол",$M366="Протокол исследования"),AND($K366="Дата записи",$M366="Исследование "),$K366="К сведению ГП/ЦАОП",$K366="Некорректное обращение с пациентом",$K366="Тактика ведения",$K366="Отказ в приеме")</formula>
    </cfRule>
    <cfRule type="expression" dxfId="341" priority="305">
      <formula>OR($K366="Онкологический консилиум",$K366="Дата записи",$K366="Возврат в МО без приема",$K366="Данные о биопсии",$K366="КАНЦЕР-регистр",$K366="Отказ от записи ",$K366="Отсутствует протокол",$K366="Превышен срок")</formula>
    </cfRule>
  </conditionalFormatting>
  <conditionalFormatting sqref="M367">
    <cfRule type="expression" dxfId="340" priority="300">
      <formula>OR($K367="Цель приема",$K367="Отказ в приеме",$K367="Тактика ведения",$K367="Не дозвонились в течение 2-х дней",$K367="Паллиатив/Патронаж",$K367="Отказ от сопровождения в проекте",$K367="Отказ от сопровождения персональным помощником",$K367="Нарушение маршрутизации",$K367="КАНЦЕР-регистр")</formula>
    </cfRule>
  </conditionalFormatting>
  <conditionalFormatting sqref="M367">
    <cfRule type="expression" dxfId="339" priority="297">
      <formula>ISBLANK($K367)</formula>
    </cfRule>
    <cfRule type="expression" dxfId="338" priority="301">
      <formula>OR($K367="Клиника женского здоровья",$K367="Принят без записи",$K367="Динамика состояния",$K367="Статус диагноза",$K367="К сведению ГП/ЦАОП",$K367="Некорректное обращение с пациентом",$K367="Отказ от сопровождения персональным помощником")</formula>
    </cfRule>
    <cfRule type="expression" dxfId="337" priority="302">
      <formula>NOT(ISBLANK(K367))</formula>
    </cfRule>
  </conditionalFormatting>
  <conditionalFormatting sqref="P367">
    <cfRule type="expression" dxfId="336" priority="298">
      <formula>OR($M367="Врач",$K367="Клиника женского здоровья",$K367="Принят без записи",$K367="Динамика состояния",$K367="Статус диагноза",AND($K367="Онкологический консилиум",$M367="Расхождение данных"),AND($K367="Превышен срок",$M367="Исследование"),AND($K367="Отсутствует протокол",$M367="Протокол исследования"),AND($K367="Дата записи",$M367="Исследование "),$K367="К сведению ГП/ЦАОП",$K367="Некорректное обращение с пациентом",$K367="Тактика ведения",$K367="Отказ в приеме")</formula>
    </cfRule>
    <cfRule type="expression" dxfId="335" priority="299">
      <formula>OR($K367="Онкологический консилиум",$K367="Дата записи",$K367="Возврат в МО без приема",$K367="Данные о биопсии",$K367="КАНЦЕР-регистр",$K367="Отказ от записи ",$K367="Отсутствует протокол",$K367="Превышен срок")</formula>
    </cfRule>
  </conditionalFormatting>
  <conditionalFormatting sqref="M368:M370">
    <cfRule type="expression" dxfId="334" priority="294">
      <formula>OR($K368="Цель приема",$K368="Отказ в приеме",$K368="Тактика ведения",$K368="Не дозвонились в течение 2-х дней",$K368="Паллиатив/Патронаж",$K368="Отказ от сопровождения в проекте",$K368="Отказ от сопровождения персональным помощником",$K368="Нарушение маршрутизации",$K368="КАНЦЕР-регистр")</formula>
    </cfRule>
  </conditionalFormatting>
  <conditionalFormatting sqref="M368:M370">
    <cfRule type="expression" dxfId="333" priority="291">
      <formula>ISBLANK($K368)</formula>
    </cfRule>
    <cfRule type="expression" dxfId="332" priority="295">
      <formula>OR($K368="Клиника женского здоровья",$K368="Принят без записи",$K368="Динамика состояния",$K368="Статус диагноза",$K368="К сведению ГП/ЦАОП",$K368="Некорректное обращение с пациентом",$K368="Отказ от сопровождения персональным помощником")</formula>
    </cfRule>
    <cfRule type="expression" dxfId="331" priority="296">
      <formula>NOT(ISBLANK(K368))</formula>
    </cfRule>
  </conditionalFormatting>
  <conditionalFormatting sqref="P370">
    <cfRule type="expression" dxfId="330" priority="292">
      <formula>OR($M370="Врач",$K370="Клиника женского здоровья",$K370="Принят без записи",$K370="Динамика состояния",$K370="Статус диагноза",AND($K370="Онкологический консилиум",$M370="Расхождение данных"),AND($K370="Превышен срок",$M370="Исследование"),AND($K370="Отсутствует протокол",$M370="Протокол исследования"),AND($K370="Дата записи",$M370="Исследование "),$K370="К сведению ГП/ЦАОП",$K370="Некорректное обращение с пациентом",$K370="Тактика ведения",$K370="Отказ в приеме")</formula>
    </cfRule>
    <cfRule type="expression" dxfId="329" priority="293">
      <formula>OR($K370="Онкологический консилиум",$K370="Дата записи",$K370="Возврат в МО без приема",$K370="Данные о биопсии",$K370="КАНЦЕР-регистр",$K370="Отказ от записи ",$K370="Отсутствует протокол",$K370="Превышен срок")</formula>
    </cfRule>
  </conditionalFormatting>
  <conditionalFormatting sqref="M371">
    <cfRule type="expression" dxfId="328" priority="288">
      <formula>OR($K371="Цель приема",$K371="Отказ в приеме",$K371="Тактика ведения",$K371="Не дозвонились в течение 2-х дней",$K371="Паллиатив/Патронаж",$K371="Отказ от сопровождения в проекте",$K371="Отказ от сопровождения персональным помощником",$K371="Нарушение маршрутизации",$K371="КАНЦЕР-регистр")</formula>
    </cfRule>
  </conditionalFormatting>
  <conditionalFormatting sqref="M371">
    <cfRule type="expression" dxfId="327" priority="287">
      <formula>ISBLANK($K371)</formula>
    </cfRule>
    <cfRule type="expression" dxfId="326" priority="289">
      <formula>OR($K371="Клиника женского здоровья",$K371="Принят без записи",$K371="Динамика состояния",$K371="Статус диагноза",$K371="К сведению ГП/ЦАОП",$K371="Некорректное обращение с пациентом",$K371="Отказ от сопровождения персональным помощником")</formula>
    </cfRule>
    <cfRule type="expression" dxfId="325" priority="290">
      <formula>NOT(ISBLANK(K371))</formula>
    </cfRule>
  </conditionalFormatting>
  <conditionalFormatting sqref="M376">
    <cfRule type="expression" dxfId="324" priority="284">
      <formula>OR($K376="Цель приема",$K376="Отказ в приеме",$K376="Тактика ведения",$K376="Не дозвонились в течение 2-х дней",$K376="Паллиатив/Патронаж",$K376="Отказ от сопровождения в проекте",$K376="Отказ от сопровождения персональным помощником",$K376="Нарушение маршрутизации",$K376="КАНЦЕР-регистр")</formula>
    </cfRule>
  </conditionalFormatting>
  <conditionalFormatting sqref="M376">
    <cfRule type="expression" dxfId="323" priority="283">
      <formula>ISBLANK($K376)</formula>
    </cfRule>
    <cfRule type="expression" dxfId="322" priority="285">
      <formula>OR($K376="Клиника женского здоровья",$K376="Принят без записи",$K376="Динамика состояния",$K376="Статус диагноза",$K376="К сведению ГП/ЦАОП",$K376="Некорректное обращение с пациентом",$K376="Отказ от сопровождения персональным помощником")</formula>
    </cfRule>
    <cfRule type="expression" dxfId="321" priority="286">
      <formula>NOT(ISBLANK(K376))</formula>
    </cfRule>
  </conditionalFormatting>
  <conditionalFormatting sqref="P379:P381">
    <cfRule type="expression" dxfId="320" priority="280">
      <formula>OR($K379="Цель приема",$K379="Отказ в приеме",$K379="Тактика ведения",$K379="Не дозвонились в течение 2-х дней",$K379="Паллиатив/Патронаж",$K379="Отказ от сопровождения в проекте",$K379="Отказ от сопровождения персональным помощником",$K379="Нарушение маршрутизации",$K379="КАНЦЕР-регистр")</formula>
    </cfRule>
  </conditionalFormatting>
  <conditionalFormatting sqref="M379:M381">
    <cfRule type="expression" dxfId="319" priority="277">
      <formula>ISBLANK($K379)</formula>
    </cfRule>
    <cfRule type="expression" dxfId="318" priority="281">
      <formula>OR($K379="Клиника женского здоровья",$K379="Принят без записи",$K379="Динамика состояния",$K379="Статус диагноза",$K379="К сведению ГП/ЦАОП",$K379="Некорректное обращение с пациентом",$K379="Отказ от сопровождения персональным помощником")</formula>
    </cfRule>
    <cfRule type="expression" dxfId="317" priority="282">
      <formula>NOT(ISBLANK(K379))</formula>
    </cfRule>
  </conditionalFormatting>
  <conditionalFormatting sqref="P379:P381">
    <cfRule type="expression" dxfId="316" priority="278">
      <formula>OR($M379="Врач",$K379="Клиника женского здоровья",$K379="Принят без записи",$K379="Динамика состояния",$K379="Статус диагноза",AND($K379="Онкологический консилиум",$M379="Расхождение данных"),AND($K379="Превышен срок",$M379="Исследование"),AND($K379="Отсутствует протокол",$M379="Протокол исследования"),AND($K379="Дата записи",$M379="Исследование "),$K379="К сведению ГП/ЦАОП",$K379="Некорректное обращение с пациентом",$K379="Тактика ведения",$K379="Отказ в приеме")</formula>
    </cfRule>
    <cfRule type="expression" dxfId="315" priority="279">
      <formula>OR($K379="Онкологический консилиум",$K379="Дата записи",$K379="Возврат в МО без приема",$K379="Данные о биопсии",$K379="КАНЦЕР-регистр",$K379="Отказ от записи ",$K379="Отсутствует протокол",$K379="Превышен срок")</formula>
    </cfRule>
  </conditionalFormatting>
  <conditionalFormatting sqref="P382:P384">
    <cfRule type="expression" dxfId="314" priority="274">
      <formula>OR($K382="Цель приема",$K382="Отказ в приеме",$K382="Тактика ведения",$K382="Не дозвонились в течение 2-х дней",$K382="Паллиатив/Патронаж",$K382="Отказ от сопровождения в проекте",$K382="Отказ от сопровождения персональным помощником",$K382="Нарушение маршрутизации",$K382="КАНЦЕР-регистр")</formula>
    </cfRule>
  </conditionalFormatting>
  <conditionalFormatting sqref="M382:M384">
    <cfRule type="expression" dxfId="313" priority="271">
      <formula>ISBLANK($K382)</formula>
    </cfRule>
    <cfRule type="expression" dxfId="312" priority="275">
      <formula>OR($K382="Клиника женского здоровья",$K382="Принят без записи",$K382="Динамика состояния",$K382="Статус диагноза",$K382="К сведению ГП/ЦАОП",$K382="Некорректное обращение с пациентом",$K382="Отказ от сопровождения персональным помощником")</formula>
    </cfRule>
    <cfRule type="expression" dxfId="311" priority="276">
      <formula>NOT(ISBLANK(K382))</formula>
    </cfRule>
  </conditionalFormatting>
  <conditionalFormatting sqref="P382:P384">
    <cfRule type="expression" dxfId="310" priority="272">
      <formula>OR($M382="Врач",$K382="Клиника женского здоровья",$K382="Принят без записи",$K382="Динамика состояния",$K382="Статус диагноза",AND($K382="Онкологический консилиум",$M382="Расхождение данных"),AND($K382="Превышен срок",$M382="Исследование"),AND($K382="Отсутствует протокол",$M382="Протокол исследования"),AND($K382="Дата записи",$M382="Исследование "),$K382="К сведению ГП/ЦАОП",$K382="Некорректное обращение с пациентом",$K382="Тактика ведения",$K382="Отказ в приеме")</formula>
    </cfRule>
    <cfRule type="expression" dxfId="309" priority="273">
      <formula>OR($K382="Онкологический консилиум",$K382="Дата записи",$K382="Возврат в МО без приема",$K382="Данные о биопсии",$K382="КАНЦЕР-регистр",$K382="Отказ от записи ",$K382="Отсутствует протокол",$K382="Превышен срок")</formula>
    </cfRule>
  </conditionalFormatting>
  <conditionalFormatting sqref="M386:M389">
    <cfRule type="expression" dxfId="308" priority="259">
      <formula>OR($K386="Цель приема",$K386="Отказ в приеме",$K386="Тактика ведения",$K386="Не дозвонились в течение 2-х дней",$K386="Паллиатив/Патронаж",$K386="Отказ от сопровождения в проекте",$K386="Отказ от сопровождения персональным помощником",$K386="Нарушение маршрутизации",$K386="КАНЦЕР-регистр")</formula>
    </cfRule>
  </conditionalFormatting>
  <conditionalFormatting sqref="M386:M389">
    <cfRule type="expression" dxfId="307" priority="256">
      <formula>ISBLANK($K386)</formula>
    </cfRule>
    <cfRule type="expression" dxfId="306" priority="260">
      <formula>OR($K386="Клиника женского здоровья",$K386="Принят без записи",$K386="Динамика состояния",$K386="Статус диагноза",$K386="К сведению ГП/ЦАОП",$K386="Некорректное обращение с пациентом",$K386="Отказ от сопровождения персональным помощником")</formula>
    </cfRule>
    <cfRule type="expression" dxfId="305" priority="261">
      <formula>NOT(ISBLANK(K386))</formula>
    </cfRule>
  </conditionalFormatting>
  <conditionalFormatting sqref="P385:P389">
    <cfRule type="expression" dxfId="304" priority="257">
      <formula>OR($M385="Врач",$K385="Клиника женского здоровья",$K385="Принят без записи",$K385="Динамика состояния",$K385="Статус диагноза",AND($K385="Онкологический консилиум",$M385="Расхождение данных"),AND($K385="Превышен срок",$M385="Исследование"),AND($K385="Отсутствует протокол",$M385="Протокол исследования"),AND($K385="Дата записи",$M385="Исследование "),$K385="К сведению ГП/ЦАОП",$K385="Некорректное обращение с пациентом",$K385="Тактика ведения",$K385="Отказ в приеме")</formula>
    </cfRule>
    <cfRule type="expression" dxfId="303" priority="258">
      <formula>OR($K385="Онкологический консилиум",$K385="Дата записи",$K385="Возврат в МО без приема",$K385="Данные о биопсии",$K385="КАНЦЕР-регистр",$K385="Отказ от записи ",$K385="Отсутствует протокол",$K385="Превышен срок")</formula>
    </cfRule>
  </conditionalFormatting>
  <conditionalFormatting sqref="M385">
    <cfRule type="expression" dxfId="302" priority="253">
      <formula>OR($K385="Цель приема",$K385="Отказ в приеме",$K385="Тактика ведения",$K385="Не дозвонились в течение 2-х дней",$K385="Паллиатив/Патронаж",$K385="Отказ от сопровождения в проекте",$K385="Отказ от сопровождения персональным помощником",$K385="Нарушение маршрутизации",$K385="КАНЦЕР-регистр")</formula>
    </cfRule>
  </conditionalFormatting>
  <conditionalFormatting sqref="M385">
    <cfRule type="expression" dxfId="301" priority="252">
      <formula>ISBLANK($K385)</formula>
    </cfRule>
    <cfRule type="expression" dxfId="300" priority="254">
      <formula>OR($K385="Клиника женского здоровья",$K385="Принят без записи",$K385="Динамика состояния",$K385="Статус диагноза",$K385="К сведению ГП/ЦАОП",$K385="Некорректное обращение с пациентом",$K385="Отказ от сопровождения персональным помощником")</formula>
    </cfRule>
    <cfRule type="expression" dxfId="299" priority="255">
      <formula>NOT(ISBLANK(K385))</formula>
    </cfRule>
  </conditionalFormatting>
  <conditionalFormatting sqref="P390:P401">
    <cfRule type="expression" dxfId="298" priority="249">
      <formula>OR($K390="Цель приема",$K390="Отказ в приеме",$K390="Тактика ведения",$K390="Не дозвонились в течение 2-х дней",$K390="Паллиатив/Патронаж",$K390="Отказ от сопровождения в проекте",$K390="Отказ от сопровождения персональным помощником",$K390="Нарушение маршрутизации",$K390="КАНЦЕР-регистр")</formula>
    </cfRule>
  </conditionalFormatting>
  <conditionalFormatting sqref="M390:M401">
    <cfRule type="expression" dxfId="297" priority="246">
      <formula>ISBLANK($K390)</formula>
    </cfRule>
    <cfRule type="expression" dxfId="296" priority="250">
      <formula>OR($K390="Клиника женского здоровья",$K390="Принят без записи",$K390="Динамика состояния",$K390="Статус диагноза",$K390="К сведению ГП/ЦАОП",$K390="Некорректное обращение с пациентом",$K390="Отказ от сопровождения персональным помощником")</formula>
    </cfRule>
    <cfRule type="expression" dxfId="295" priority="251">
      <formula>NOT(ISBLANK(K390))</formula>
    </cfRule>
  </conditionalFormatting>
  <conditionalFormatting sqref="P390:P401">
    <cfRule type="expression" dxfId="294" priority="247">
      <formula>OR($M390="Врач",$K390="Клиника женского здоровья",$K390="Принят без записи",$K390="Динамика состояния",$K390="Статус диагноза",AND($K390="Онкологический консилиум",$M390="Расхождение данных"),AND($K390="Превышен срок",$M390="Исследование"),AND($K390="Отсутствует протокол",$M390="Протокол исследования"),AND($K390="Дата записи",$M390="Исследование "),$K390="К сведению ГП/ЦАОП",$K390="Некорректное обращение с пациентом",$K390="Тактика ведения",$K390="Отказ в приеме")</formula>
    </cfRule>
    <cfRule type="expression" dxfId="293" priority="248">
      <formula>OR($K390="Онкологический консилиум",$K390="Дата записи",$K390="Возврат в МО без приема",$K390="Данные о биопсии",$K390="КАНЦЕР-регистр",$K390="Отказ от записи ",$K390="Отсутствует протокол",$K390="Превышен срок")</formula>
    </cfRule>
  </conditionalFormatting>
  <conditionalFormatting sqref="M402:M405">
    <cfRule type="expression" dxfId="292" priority="243">
      <formula>OR($K402="Цель приема",$K402="Отказ в приеме",$K402="Тактика ведения",$K402="Не дозвонились в течение 2-х дней",$K402="Паллиатив/Патронаж",$K402="Отказ от сопровождения в проекте",$K402="Отказ от сопровождения персональным помощником",$K402="Нарушение маршрутизации",$K402="КАНЦЕР-регистр")</formula>
    </cfRule>
  </conditionalFormatting>
  <conditionalFormatting sqref="M402:M405">
    <cfRule type="expression" dxfId="291" priority="242">
      <formula>ISBLANK($K402)</formula>
    </cfRule>
    <cfRule type="expression" dxfId="290" priority="244">
      <formula>OR($K402="Клиника женского здоровья",$K402="Принят без записи",$K402="Динамика состояния",$K402="Статус диагноза",$K402="К сведению ГП/ЦАОП",$K402="Некорректное обращение с пациентом",$K402="Отказ от сопровождения персональным помощником")</formula>
    </cfRule>
    <cfRule type="expression" dxfId="289" priority="245">
      <formula>NOT(ISBLANK(K402))</formula>
    </cfRule>
  </conditionalFormatting>
  <conditionalFormatting sqref="G402">
    <cfRule type="expression" dxfId="288" priority="240" stopIfTrue="1">
      <formula>$AL402="Техническая приостановка"</formula>
    </cfRule>
    <cfRule type="expression" dxfId="287" priority="241" stopIfTrue="1">
      <formula>$AA402="Сегодня"</formula>
    </cfRule>
  </conditionalFormatting>
  <conditionalFormatting sqref="G403">
    <cfRule type="expression" dxfId="286" priority="238" stopIfTrue="1">
      <formula>$AL403="Техническая приостановка"</formula>
    </cfRule>
    <cfRule type="expression" dxfId="285" priority="239" stopIfTrue="1">
      <formula>$AA403="Сегодня"</formula>
    </cfRule>
  </conditionalFormatting>
  <conditionalFormatting sqref="G404">
    <cfRule type="expression" dxfId="284" priority="236" stopIfTrue="1">
      <formula>$AL404="Техническая приостановка"</formula>
    </cfRule>
    <cfRule type="expression" dxfId="283" priority="237" stopIfTrue="1">
      <formula>$AA404="Сегодня"</formula>
    </cfRule>
  </conditionalFormatting>
  <conditionalFormatting sqref="G405">
    <cfRule type="expression" dxfId="282" priority="234" stopIfTrue="1">
      <formula>$AL405="Техническая приостановка"</formula>
    </cfRule>
    <cfRule type="expression" dxfId="281" priority="235" stopIfTrue="1">
      <formula>$AA405="Сегодня"</formula>
    </cfRule>
  </conditionalFormatting>
  <conditionalFormatting sqref="P404">
    <cfRule type="expression" dxfId="280" priority="233">
      <formula>OR($K404="Цель приема",$K404="Отказ в приеме",$K404="Тактика ведения",$K404="Не дозвонились в течение 2-х дней",$K404="Паллиатив/Патронаж",$K404="Отказ от сопровождения в проекте",$K404="Отказ от сопровождения персональным помощником",$K404="Нарушение маршрутизации",$K404="КАНЦЕР-регистр")</formula>
    </cfRule>
  </conditionalFormatting>
  <conditionalFormatting sqref="P404">
    <cfRule type="expression" dxfId="279" priority="231">
      <formula>OR($M404="Врач",$K404="Клиника женского здоровья",$K404="Принят без записи",$K404="Динамика состояния",$K404="Статус диагноза",AND($K404="Онкологический консилиум",$M404="Расхождение данных"),AND($K404="Превышен срок",$M404="Исследование"),AND($K404="Отсутствует протокол",$M404="Протокол исследования"),AND($K404="Дата записи",$M404="Исследование "),$K404="К сведению ГП/ЦАОП",$K404="Некорректное обращение с пациентом",$K404="Тактика ведения",$K404="Отказ в приеме")</formula>
    </cfRule>
    <cfRule type="expression" dxfId="278" priority="232">
      <formula>OR($K404="Онкологический консилиум",$K404="Дата записи",$K404="Возврат в МО без приема",$K404="Данные о биопсии",$K404="КАНЦЕР-регистр",$K404="Отказ от записи ",$K404="Отсутствует протокол",$K404="Превышен срок")</formula>
    </cfRule>
  </conditionalFormatting>
  <conditionalFormatting sqref="P403">
    <cfRule type="expression" dxfId="277" priority="230">
      <formula>OR($K403="Цель приема",$K403="Отказ в приеме",$K403="Тактика ведения",$K403="Не дозвонились в течение 2-х дней",$K403="Паллиатив/Патронаж",$K403="Отказ от сопровождения в проекте",$K403="Отказ от сопровождения персональным помощником",$K403="Нарушение маршрутизации",$K403="КАНЦЕР-регистр")</formula>
    </cfRule>
  </conditionalFormatting>
  <conditionalFormatting sqref="P403">
    <cfRule type="expression" dxfId="276" priority="228">
      <formula>OR($M403="Врач",$K403="Клиника женского здоровья",$K403="Принят без записи",$K403="Динамика состояния",$K403="Статус диагноза",AND($K403="Онкологический консилиум",$M403="Расхождение данных"),AND($K403="Превышен срок",$M403="Исследование"),AND($K403="Отсутствует протокол",$M403="Протокол исследования"),AND($K403="Дата записи",$M403="Исследование "),$K403="К сведению ГП/ЦАОП",$K403="Некорректное обращение с пациентом",$K403="Тактика ведения",$K403="Отказ в приеме")</formula>
    </cfRule>
    <cfRule type="expression" dxfId="275" priority="229">
      <formula>OR($K403="Онкологический консилиум",$K403="Дата записи",$K403="Возврат в МО без приема",$K403="Данные о биопсии",$K403="КАНЦЕР-регистр",$K403="Отказ от записи ",$K403="Отсутствует протокол",$K403="Превышен срок")</formula>
    </cfRule>
  </conditionalFormatting>
  <conditionalFormatting sqref="P402">
    <cfRule type="expression" dxfId="274" priority="225">
      <formula>OR($M402="Врач",$K402="Клиника женского здоровья",$K402="Принят без записи",$K402="Динамика состояния",$K402="Статус диагноза",AND($K402="Онкологический консилиум",$M402="Расхождение данных"),AND($K402="Превышен срок",$M402="Исследование"),AND($K402="Отсутствует протокол",$M402="Протокол исследования"),AND($K402="Дата записи",$M402="Исследование "),$K402="К сведению ГП/ЦАОП",$K402="Некорректное обращение с пациентом",$K402="Тактика ведения",$K402="Отказ в приеме")</formula>
    </cfRule>
    <cfRule type="expression" dxfId="273" priority="226">
      <formula>OR($K402="Онкологический консилиум",$K402="Дата записи",$K402="Возврат в МО без приема",$K402="Данные о биопсии",$K402="КАНЦЕР-регистр",$K402="Отказ от записи ",$K402="Отсутствует протокол",$K402="Превышен срок")</formula>
    </cfRule>
    <cfRule type="expression" dxfId="272" priority="227">
      <formula>OR($K402="Цель приема",$K402="Отказ в приеме",$K402="Тактика ведения",$K402="Не дозвонились в течение 2-х дней",$K402="Паллиатив/Патронаж",$K402="Отказ от сопровождения в проекте",$K402="Отказ от сопровождения персональным помощником",$K402="Нарушение маршрутизации",$K402="КАНЦЕР-регистр")</formula>
    </cfRule>
  </conditionalFormatting>
  <conditionalFormatting sqref="P405">
    <cfRule type="expression" dxfId="271" priority="224">
      <formula>OR($K405="Цель приема",$K405="Отказ в приеме",$K405="Тактика ведения",$K405="Не дозвонились в течение 2-х дней",$K405="Паллиатив/Патронаж",$K405="Отказ от сопровождения в проекте",$K405="Отказ от сопровождения персональным помощником",$K405="Нарушение маршрутизации",$K405="КАНЦЕР-регистр")</formula>
    </cfRule>
  </conditionalFormatting>
  <conditionalFormatting sqref="P405">
    <cfRule type="expression" dxfId="270" priority="222">
      <formula>OR($M405="Врач",$K405="Клиника женского здоровья",$K405="Принят без записи",$K405="Динамика состояния",$K405="Статус диагноза",AND($K405="Онкологический консилиум",$M405="Расхождение данных"),AND($K405="Превышен срок",$M405="Исследование"),AND($K405="Отсутствует протокол",$M405="Протокол исследования"),AND($K405="Дата записи",$M405="Исследование "),$K405="К сведению ГП/ЦАОП",$K405="Некорректное обращение с пациентом",$K405="Тактика ведения",$K405="Отказ в приеме")</formula>
    </cfRule>
    <cfRule type="expression" dxfId="269" priority="223">
      <formula>OR($K405="Онкологический консилиум",$K405="Дата записи",$K405="Возврат в МО без приема",$K405="Данные о биопсии",$K405="КАНЦЕР-регистр",$K405="Отказ от записи ",$K405="Отсутствует протокол",$K405="Превышен срок")</formula>
    </cfRule>
  </conditionalFormatting>
  <conditionalFormatting sqref="M406">
    <cfRule type="expression" dxfId="268" priority="219">
      <formula>OR($K406="Цель приема",$K406="Отказ в приеме",$K406="Тактика ведения",$K406="Не дозвонились в течение 2-х дней",$K406="Паллиатив/Патронаж",$K406="Отказ от сопровождения в проекте",$K406="Отказ от сопровождения персональным помощником",$K406="Нарушение маршрутизации",$K406="КАНЦЕР-регистр")</formula>
    </cfRule>
  </conditionalFormatting>
  <conditionalFormatting sqref="M406">
    <cfRule type="expression" dxfId="267" priority="216">
      <formula>ISBLANK($K406)</formula>
    </cfRule>
    <cfRule type="expression" dxfId="266" priority="220">
      <formula>OR($K406="Клиника женского здоровья",$K406="Принят без записи",$K406="Динамика состояния",$K406="Статус диагноза",$K406="К сведению ГП/ЦАОП",$K406="Некорректное обращение с пациентом",$K406="Отказ от сопровождения персональным помощником")</formula>
    </cfRule>
    <cfRule type="expression" dxfId="265" priority="221">
      <formula>NOT(ISBLANK(K406))</formula>
    </cfRule>
  </conditionalFormatting>
  <conditionalFormatting sqref="P406:P412">
    <cfRule type="expression" dxfId="264" priority="217">
      <formula>OR($M406="Врач",$K406="Клиника женского здоровья",$K406="Принят без записи",$K406="Динамика состояния",$K406="Статус диагноза",AND($K406="Онкологический консилиум",$M406="Расхождение данных"),AND($K406="Превышен срок",$M406="Исследование"),AND($K406="Отсутствует протокол",$M406="Протокол исследования"),AND($K406="Дата записи",$M406="Исследование "),$K406="К сведению ГП/ЦАОП",$K406="Некорректное обращение с пациентом",$K406="Тактика ведения",$K406="Отказ в приеме")</formula>
    </cfRule>
    <cfRule type="expression" dxfId="263" priority="218">
      <formula>OR($K406="Онкологический консилиум",$K406="Дата записи",$K406="Возврат в МО без приема",$K406="Данные о биопсии",$K406="КАНЦЕР-регистр",$K406="Отказ от записи ",$K406="Отсутствует протокол",$K406="Превышен срок")</formula>
    </cfRule>
  </conditionalFormatting>
  <conditionalFormatting sqref="M407">
    <cfRule type="expression" dxfId="262" priority="213">
      <formula>OR($K407="Цель приема",$K407="Отказ в приеме",$K407="Тактика ведения",$K407="Не дозвонились в течение 2-х дней",$K407="Паллиатив/Патронаж",$K407="Отказ от сопровождения в проекте",$K407="Отказ от сопровождения персональным помощником",$K407="Нарушение маршрутизации",$K407="КАНЦЕР-регистр")</formula>
    </cfRule>
  </conditionalFormatting>
  <conditionalFormatting sqref="M407">
    <cfRule type="expression" dxfId="261" priority="212">
      <formula>ISBLANK($K407)</formula>
    </cfRule>
    <cfRule type="expression" dxfId="260" priority="214">
      <formula>OR($K407="Клиника женского здоровья",$K407="Принят без записи",$K407="Динамика состояния",$K407="Статус диагноза",$K407="К сведению ГП/ЦАОП",$K407="Некорректное обращение с пациентом",$K407="Отказ от сопровождения персональным помощником")</formula>
    </cfRule>
    <cfRule type="expression" dxfId="259" priority="215">
      <formula>NOT(ISBLANK(K407))</formula>
    </cfRule>
  </conditionalFormatting>
  <conditionalFormatting sqref="M408">
    <cfRule type="expression" dxfId="258" priority="209">
      <formula>OR($K408="Цель приема",$K408="Отказ в приеме",$K408="Тактика ведения",$K408="Не дозвонились в течение 2-х дней",$K408="Паллиатив/Патронаж",$K408="Отказ от сопровождения в проекте",$K408="Отказ от сопровождения персональным помощником",$K408="Нарушение маршрутизации",$K408="КАНЦЕР-регистр")</formula>
    </cfRule>
  </conditionalFormatting>
  <conditionalFormatting sqref="M408">
    <cfRule type="expression" dxfId="257" priority="208">
      <formula>ISBLANK($K408)</formula>
    </cfRule>
    <cfRule type="expression" dxfId="256" priority="210">
      <formula>OR($K408="Клиника женского здоровья",$K408="Принят без записи",$K408="Динамика состояния",$K408="Статус диагноза",$K408="К сведению ГП/ЦАОП",$K408="Некорректное обращение с пациентом",$K408="Отказ от сопровождения персональным помощником")</formula>
    </cfRule>
    <cfRule type="expression" dxfId="255" priority="211">
      <formula>NOT(ISBLANK(K408))</formula>
    </cfRule>
  </conditionalFormatting>
  <conditionalFormatting sqref="M413">
    <cfRule type="expression" dxfId="254" priority="205">
      <formula>ISBLANK($K413)</formula>
    </cfRule>
    <cfRule type="expression" dxfId="253" priority="206">
      <formula>OR($K413="Клиника женского здоровья",$K413="Принят без записи",$K413="Динамика состояния",$K413="Статус диагноза",$K413="К сведению ГП/ЦАОП",$K413="Некорректное обращение с пациентом",$K413="Отказ от сопровождения персональным помощником")</formula>
    </cfRule>
    <cfRule type="expression" dxfId="252" priority="207">
      <formula>NOT(ISBLANK(K413))</formula>
    </cfRule>
  </conditionalFormatting>
  <conditionalFormatting sqref="P413">
    <cfRule type="expression" dxfId="251" priority="203">
      <formula>OR($M413="Врач",$K413="Клиника женского здоровья",$K413="Принят без записи",$K413="Динамика состояния",$K413="Статус диагноза",AND($K413="Онкологический консилиум",$M413="Расхождение данных"),AND($K413="Превышен срок",$M413="Исследование"),AND($K413="Отсутствует протокол",$M413="Протокол исследования"),AND($K413="Дата записи",$M413="Исследование "),$K413="К сведению ГП/ЦАОП",$K413="Некорректное обращение с пациентом",$K413="Тактика ведения",$K413="Отказ в приеме")</formula>
    </cfRule>
    <cfRule type="expression" dxfId="250" priority="204">
      <formula>OR($K413="Онкологический консилиум",$K413="Дата записи",$K413="Возврат в МО без приема",$K413="Данные о биопсии",$K413="КАНЦЕР-регистр",$K413="Отказ от записи ",$K413="Отсутствует протокол",$K413="Превышен срок")</formula>
    </cfRule>
  </conditionalFormatting>
  <conditionalFormatting sqref="M414:M425">
    <cfRule type="expression" dxfId="249" priority="200">
      <formula>OR($K414="Цель приема",$K414="Отказ в приеме",$K414="Тактика ведения",$K414="Не дозвонились в течение 2-х дней",$K414="Паллиатив/Патронаж",$K414="Отказ от сопровождения в проекте",$K414="Отказ от сопровождения персональным помощником",$K414="Нарушение маршрутизации",$K414="КАНЦЕР-регистр")</formula>
    </cfRule>
  </conditionalFormatting>
  <conditionalFormatting sqref="M414:M425">
    <cfRule type="expression" dxfId="248" priority="197">
      <formula>ISBLANK($K414)</formula>
    </cfRule>
    <cfRule type="expression" dxfId="247" priority="201">
      <formula>OR($K414="Клиника женского здоровья",$K414="Принят без записи",$K414="Динамика состояния",$K414="Статус диагноза",$K414="К сведению ГП/ЦАОП",$K414="Некорректное обращение с пациентом",$K414="Отказ от сопровождения персональным помощником")</formula>
    </cfRule>
    <cfRule type="expression" dxfId="246" priority="202">
      <formula>NOT(ISBLANK(K414))</formula>
    </cfRule>
  </conditionalFormatting>
  <conditionalFormatting sqref="P414:P425">
    <cfRule type="expression" dxfId="245" priority="198">
      <formula>OR($M414="Врач",$K414="Клиника женского здоровья",$K414="Принят без записи",$K414="Динамика состояния",$K414="Статус диагноза",AND($K414="Онкологический консилиум",$M414="Расхождение данных"),AND($K414="Превышен срок",$M414="Исследование"),AND($K414="Отсутствует протокол",$M414="Протокол исследования"),AND($K414="Дата записи",$M414="Исследование "),$K414="К сведению ГП/ЦАОП",$K414="Некорректное обращение с пациентом",$K414="Тактика ведения",$K414="Отказ в приеме")</formula>
    </cfRule>
    <cfRule type="expression" dxfId="244" priority="199">
      <formula>OR($K414="Онкологический консилиум",$K414="Дата записи",$K414="Возврат в МО без приема",$K414="Данные о биопсии",$K414="КАНЦЕР-регистр",$K414="Отказ от записи ",$K414="Отсутствует протокол",$K414="Превышен срок")</formula>
    </cfRule>
  </conditionalFormatting>
  <conditionalFormatting sqref="M456:M474">
    <cfRule type="expression" dxfId="243" priority="194">
      <formula>OR($K456="Цель приема",$K456="Отказ в приеме",$K456="Тактика ведения",$K456="Не дозвонились в течение 2-х дней",$K456="Паллиатив/Патронаж",$K456="Отказ от сопровождения в проекте",$K456="Отказ от сопровождения персональным помощником",$K456="Нарушение маршрутизации",$K456="КАНЦЕР-регистр")</formula>
    </cfRule>
  </conditionalFormatting>
  <conditionalFormatting sqref="M456:M474">
    <cfRule type="expression" dxfId="242" priority="191">
      <formula>ISBLANK($K456)</formula>
    </cfRule>
    <cfRule type="expression" dxfId="241" priority="195">
      <formula>OR($K456="Клиника женского здоровья",$K456="Принят без записи",$K456="Динамика состояния",$K456="Статус диагноза",$K456="К сведению ГП/ЦАОП",$K456="Некорректное обращение с пациентом",$K456="Отказ от сопровождения персональным помощником")</formula>
    </cfRule>
    <cfRule type="expression" dxfId="240" priority="196">
      <formula>NOT(ISBLANK(K456))</formula>
    </cfRule>
  </conditionalFormatting>
  <conditionalFormatting sqref="P426">
    <cfRule type="expression" dxfId="239" priority="192">
      <formula>OR($M426="Врач",$K426="Клиника женского здоровья",$K426="Принят без записи",$K426="Динамика состояния",$K426="Статус диагноза",AND($K426="Онкологический консилиум",$M426="Расхождение данных"),AND($K426="Превышен срок",$M426="Исследование"),AND($K426="Отсутствует протокол",$M426="Протокол исследования"),AND($K426="Дата записи",$M426="Исследование "),$K426="К сведению ГП/ЦАОП",$K426="Некорректное обращение с пациентом",$K426="Тактика ведения",$K426="Отказ в приеме")</formula>
    </cfRule>
    <cfRule type="expression" dxfId="238" priority="193">
      <formula>OR($K426="Онкологический консилиум",$K426="Дата записи",$K426="Возврат в МО без приема",$K426="Данные о биопсии",$K426="КАНЦЕР-регистр",$K426="Отказ от записи ",$K426="Отсутствует протокол",$K426="Превышен срок")</formula>
    </cfRule>
  </conditionalFormatting>
  <conditionalFormatting sqref="M426">
    <cfRule type="expression" dxfId="237" priority="188">
      <formula>OR($K426="Цель приема",$K426="Отказ в приеме",$K426="Тактика ведения",$K426="Не дозвонились в течение 2-х дней",$K426="Паллиатив/Патронаж",$K426="Отказ от сопровождения в проекте",$K426="Отказ от сопровождения персональным помощником",$K426="Нарушение маршрутизации",$K426="КАНЦЕР-регистр")</formula>
    </cfRule>
  </conditionalFormatting>
  <conditionalFormatting sqref="M426">
    <cfRule type="expression" dxfId="236" priority="187">
      <formula>ISBLANK($K426)</formula>
    </cfRule>
    <cfRule type="expression" dxfId="235" priority="189">
      <formula>OR($K426="Клиника женского здоровья",$K426="Принят без записи",$K426="Динамика состояния",$K426="Статус диагноза",$K426="К сведению ГП/ЦАОП",$K426="Некорректное обращение с пациентом",$K426="Отказ от сопровождения персональным помощником")</formula>
    </cfRule>
    <cfRule type="expression" dxfId="234" priority="190">
      <formula>NOT(ISBLANK(K426))</formula>
    </cfRule>
  </conditionalFormatting>
  <conditionalFormatting sqref="P427">
    <cfRule type="expression" dxfId="233" priority="186">
      <formula>OR($K427="Цель приема",$K427="Отказ в приеме",$K427="Тактика ведения",$K427="Не дозвонились в течение 2-х дней",$K427="Паллиатив/Патронаж",$K427="Отказ от сопровождения в проекте",$K427="Отказ от сопровождения персональным помощником",$K427="Нарушение маршрутизации",$K427="КАНЦЕР-регистр")</formula>
    </cfRule>
  </conditionalFormatting>
  <conditionalFormatting sqref="P427">
    <cfRule type="expression" dxfId="232" priority="184">
      <formula>OR($M427="Врач",$K427="Клиника женского здоровья",$K427="Принят без записи",$K427="Динамика состояния",$K427="Статус диагноза",AND($K427="Онкологический консилиум",$M427="Расхождение данных"),AND($K427="Превышен срок",$M427="Исследование"),AND($K427="Отсутствует протокол",$M427="Протокол исследования"),AND($K427="Дата записи",$M427="Исследование "),$K427="К сведению ГП/ЦАОП",$K427="Некорректное обращение с пациентом",$K427="Тактика ведения",$K427="Отказ в приеме")</formula>
    </cfRule>
    <cfRule type="expression" dxfId="231" priority="185">
      <formula>OR($K427="Онкологический консилиум",$K427="Дата записи",$K427="Возврат в МО без приема",$K427="Данные о биопсии",$K427="КАНЦЕР-регистр",$K427="Отказ от записи ",$K427="Отсутствует протокол",$K427="Превышен срок")</formula>
    </cfRule>
  </conditionalFormatting>
  <conditionalFormatting sqref="M427">
    <cfRule type="expression" dxfId="230" priority="181">
      <formula>OR($K427="Цель приема",$K427="Отказ в приеме",$K427="Тактика ведения",$K427="Не дозвонились в течение 2-х дней",$K427="Паллиатив/Патронаж",$K427="Отказ от сопровождения в проекте",$K427="Отказ от сопровождения персональным помощником",$K427="Нарушение маршрутизации",$K427="КАНЦЕР-регистр")</formula>
    </cfRule>
  </conditionalFormatting>
  <conditionalFormatting sqref="M427">
    <cfRule type="expression" dxfId="229" priority="180">
      <formula>ISBLANK($K427)</formula>
    </cfRule>
    <cfRule type="expression" dxfId="228" priority="182">
      <formula>OR($K427="Клиника женского здоровья",$K427="Принят без записи",$K427="Динамика состояния",$K427="Статус диагноза",$K427="К сведению ГП/ЦАОП",$K427="Некорректное обращение с пациентом",$K427="Отказ от сопровождения персональным помощником")</formula>
    </cfRule>
    <cfRule type="expression" dxfId="227" priority="183">
      <formula>NOT(ISBLANK(K427))</formula>
    </cfRule>
  </conditionalFormatting>
  <conditionalFormatting sqref="P428">
    <cfRule type="expression" dxfId="226" priority="179">
      <formula>OR($K428="Цель приема",$K428="Отказ в приеме",$K428="Тактика ведения",$K428="Не дозвонились в течение 2-х дней",$K428="Паллиатив/Патронаж",$K428="Отказ от сопровождения в проекте",$K428="Отказ от сопровождения персональным помощником",$K428="Нарушение маршрутизации",$K428="КАНЦЕР-регистр")</formula>
    </cfRule>
  </conditionalFormatting>
  <conditionalFormatting sqref="P428">
    <cfRule type="expression" dxfId="225" priority="177">
      <formula>OR($M428="Врач",$K428="Клиника женского здоровья",$K428="Принят без записи",$K428="Динамика состояния",$K428="Статус диагноза",AND($K428="Онкологический консилиум",$M428="Расхождение данных"),AND($K428="Превышен срок",$M428="Исследование"),AND($K428="Отсутствует протокол",$M428="Протокол исследования"),AND($K428="Дата записи",$M428="Исследование "),$K428="К сведению ГП/ЦАОП",$K428="Некорректное обращение с пациентом",$K428="Тактика ведения",$K428="Отказ в приеме")</formula>
    </cfRule>
    <cfRule type="expression" dxfId="224" priority="178">
      <formula>OR($K428="Онкологический консилиум",$K428="Дата записи",$K428="Возврат в МО без приема",$K428="Данные о биопсии",$K428="КАНЦЕР-регистр",$K428="Отказ от записи ",$K428="Отсутствует протокол",$K428="Превышен срок")</formula>
    </cfRule>
  </conditionalFormatting>
  <conditionalFormatting sqref="M428">
    <cfRule type="expression" dxfId="223" priority="174">
      <formula>OR($K428="Цель приема",$K428="Отказ в приеме",$K428="Тактика ведения",$K428="Не дозвонились в течение 2-х дней",$K428="Паллиатив/Патронаж",$K428="Отказ от сопровождения в проекте",$K428="Отказ от сопровождения персональным помощником",$K428="Нарушение маршрутизации",$K428="КАНЦЕР-регистр")</formula>
    </cfRule>
  </conditionalFormatting>
  <conditionalFormatting sqref="M428">
    <cfRule type="expression" dxfId="222" priority="173">
      <formula>ISBLANK($K428)</formula>
    </cfRule>
    <cfRule type="expression" dxfId="221" priority="175">
      <formula>OR($K428="Клиника женского здоровья",$K428="Принят без записи",$K428="Динамика состояния",$K428="Статус диагноза",$K428="К сведению ГП/ЦАОП",$K428="Некорректное обращение с пациентом",$K428="Отказ от сопровождения персональным помощником")</formula>
    </cfRule>
    <cfRule type="expression" dxfId="220" priority="176">
      <formula>NOT(ISBLANK(K428))</formula>
    </cfRule>
  </conditionalFormatting>
  <conditionalFormatting sqref="P429">
    <cfRule type="expression" dxfId="219" priority="172">
      <formula>OR($K429="Цель приема",$K429="Отказ в приеме",$K429="Тактика ведения",$K429="Не дозвонились в течение 2-х дней",$K429="Паллиатив/Патронаж",$K429="Отказ от сопровождения в проекте",$K429="Отказ от сопровождения персональным помощником",$K429="Нарушение маршрутизации",$K429="КАНЦЕР-регистр")</formula>
    </cfRule>
  </conditionalFormatting>
  <conditionalFormatting sqref="P429">
    <cfRule type="expression" dxfId="218" priority="170">
      <formula>OR($M429="Врач",$K429="Клиника женского здоровья",$K429="Принят без записи",$K429="Динамика состояния",$K429="Статус диагноза",AND($K429="Онкологический консилиум",$M429="Расхождение данных"),AND($K429="Превышен срок",$M429="Исследование"),AND($K429="Отсутствует протокол",$M429="Протокол исследования"),AND($K429="Дата записи",$M429="Исследование "),$K429="К сведению ГП/ЦАОП",$K429="Некорректное обращение с пациентом",$K429="Тактика ведения",$K429="Отказ в приеме")</formula>
    </cfRule>
    <cfRule type="expression" dxfId="217" priority="171">
      <formula>OR($K429="Онкологический консилиум",$K429="Дата записи",$K429="Возврат в МО без приема",$K429="Данные о биопсии",$K429="КАНЦЕР-регистр",$K429="Отказ от записи ",$K429="Отсутствует протокол",$K429="Превышен срок")</formula>
    </cfRule>
  </conditionalFormatting>
  <conditionalFormatting sqref="M429">
    <cfRule type="expression" dxfId="216" priority="167">
      <formula>OR($K429="Цель приема",$K429="Отказ в приеме",$K429="Тактика ведения",$K429="Не дозвонились в течение 2-х дней",$K429="Паллиатив/Патронаж",$K429="Отказ от сопровождения в проекте",$K429="Отказ от сопровождения персональным помощником",$K429="Нарушение маршрутизации",$K429="КАНЦЕР-регистр")</formula>
    </cfRule>
  </conditionalFormatting>
  <conditionalFormatting sqref="M429">
    <cfRule type="expression" dxfId="215" priority="166">
      <formula>ISBLANK($K429)</formula>
    </cfRule>
    <cfRule type="expression" dxfId="214" priority="168">
      <formula>OR($K429="Клиника женского здоровья",$K429="Принят без записи",$K429="Динамика состояния",$K429="Статус диагноза",$K429="К сведению ГП/ЦАОП",$K429="Некорректное обращение с пациентом",$K429="Отказ от сопровождения персональным помощником")</formula>
    </cfRule>
    <cfRule type="expression" dxfId="213" priority="169">
      <formula>NOT(ISBLANK(K429))</formula>
    </cfRule>
  </conditionalFormatting>
  <conditionalFormatting sqref="P430">
    <cfRule type="expression" dxfId="212" priority="165">
      <formula>OR($K430="Цель приема",$K430="Отказ в приеме",$K430="Тактика ведения",$K430="Не дозвонились в течение 2-х дней",$K430="Паллиатив/Патронаж",$K430="Отказ от сопровождения в проекте",$K430="Отказ от сопровождения персональным помощником",$K430="Нарушение маршрутизации",$K430="КАНЦЕР-регистр")</formula>
    </cfRule>
  </conditionalFormatting>
  <conditionalFormatting sqref="P430">
    <cfRule type="expression" dxfId="211" priority="163">
      <formula>OR($M430="Врач",$K430="Клиника женского здоровья",$K430="Принят без записи",$K430="Динамика состояния",$K430="Статус диагноза",AND($K430="Онкологический консилиум",$M430="Расхождение данных"),AND($K430="Превышен срок",$M430="Исследование"),AND($K430="Отсутствует протокол",$M430="Протокол исследования"),AND($K430="Дата записи",$M430="Исследование "),$K430="К сведению ГП/ЦАОП",$K430="Некорректное обращение с пациентом",$K430="Тактика ведения",$K430="Отказ в приеме")</formula>
    </cfRule>
    <cfRule type="expression" dxfId="210" priority="164">
      <formula>OR($K430="Онкологический консилиум",$K430="Дата записи",$K430="Возврат в МО без приема",$K430="Данные о биопсии",$K430="КАНЦЕР-регистр",$K430="Отказ от записи ",$K430="Отсутствует протокол",$K430="Превышен срок")</formula>
    </cfRule>
  </conditionalFormatting>
  <conditionalFormatting sqref="M430">
    <cfRule type="expression" dxfId="209" priority="160">
      <formula>OR($K430="Цель приема",$K430="Отказ в приеме",$K430="Тактика ведения",$K430="Не дозвонились в течение 2-х дней",$K430="Паллиатив/Патронаж",$K430="Отказ от сопровождения в проекте",$K430="Отказ от сопровождения персональным помощником",$K430="Нарушение маршрутизации",$K430="КАНЦЕР-регистр")</formula>
    </cfRule>
  </conditionalFormatting>
  <conditionalFormatting sqref="M430">
    <cfRule type="expression" dxfId="208" priority="159">
      <formula>ISBLANK($K430)</formula>
    </cfRule>
    <cfRule type="expression" dxfId="207" priority="161">
      <formula>OR($K430="Клиника женского здоровья",$K430="Принят без записи",$K430="Динамика состояния",$K430="Статус диагноза",$K430="К сведению ГП/ЦАОП",$K430="Некорректное обращение с пациентом",$K430="Отказ от сопровождения персональным помощником")</formula>
    </cfRule>
    <cfRule type="expression" dxfId="206" priority="162">
      <formula>NOT(ISBLANK(K430))</formula>
    </cfRule>
  </conditionalFormatting>
  <conditionalFormatting sqref="M440">
    <cfRule type="expression" dxfId="205" priority="156">
      <formula>OR($K440="Цель приема",$K440="Отказ в приеме",$K440="Тактика ведения",$K440="Не дозвонились в течение 2-х дней",$K440="Паллиатив/Патронаж",$K440="Отказ от сопровождения в проекте",$K440="Отказ от сопровождения персональным помощником",$K440="Нарушение маршрутизации",$K440="КАНЦЕР-регистр")</formula>
    </cfRule>
  </conditionalFormatting>
  <conditionalFormatting sqref="M440">
    <cfRule type="expression" dxfId="204" priority="153">
      <formula>ISBLANK($K440)</formula>
    </cfRule>
    <cfRule type="expression" dxfId="203" priority="157">
      <formula>OR($K440="Клиника женского здоровья",$K440="Принят без записи",$K440="Динамика состояния",$K440="Статус диагноза",$K440="К сведению ГП/ЦАОП",$K440="Некорректное обращение с пациентом",$K440="Отказ от сопровождения персональным помощником")</formula>
    </cfRule>
    <cfRule type="expression" dxfId="202" priority="158">
      <formula>NOT(ISBLANK(K440))</formula>
    </cfRule>
  </conditionalFormatting>
  <conditionalFormatting sqref="P431:P436">
    <cfRule type="expression" dxfId="201" priority="154">
      <formula>OR($M431="Врач",$K431="Клиника женского здоровья",$K431="Принят без записи",$K431="Динамика состояния",$K431="Статус диагноза",AND($K431="Онкологический консилиум",$M431="Расхождение данных"),AND($K431="Превышен срок",$M431="Исследование"),AND($K431="Отсутствует протокол",$M431="Протокол исследования"),AND($K431="Дата записи",$M431="Исследование "),$K431="К сведению ГП/ЦАОП",$K431="Некорректное обращение с пациентом",$K431="Тактика ведения",$K431="Отказ в приеме")</formula>
    </cfRule>
    <cfRule type="expression" dxfId="200" priority="155">
      <formula>OR($K431="Онкологический консилиум",$K431="Дата записи",$K431="Возврат в МО без приема",$K431="Данные о биопсии",$K431="КАНЦЕР-регистр",$K431="Отказ от записи ",$K431="Отсутствует протокол",$K431="Превышен срок")</formula>
    </cfRule>
  </conditionalFormatting>
  <conditionalFormatting sqref="M432">
    <cfRule type="expression" dxfId="199" priority="150">
      <formula>OR($K432="Цель приема",$K432="Отказ в приеме",$K432="Тактика ведения",$K432="Не дозвонились в течение 2-х дней",$K432="Паллиатив/Патронаж",$K432="Отказ от сопровождения в проекте",$K432="Отказ от сопровождения персональным помощником",$K432="Нарушение маршрутизации",$K432="КАНЦЕР-регистр")</formula>
    </cfRule>
  </conditionalFormatting>
  <conditionalFormatting sqref="M432">
    <cfRule type="expression" dxfId="198" priority="149">
      <formula>ISBLANK($K432)</formula>
    </cfRule>
    <cfRule type="expression" dxfId="197" priority="151">
      <formula>OR($K432="Клиника женского здоровья",$K432="Принят без записи",$K432="Динамика состояния",$K432="Статус диагноза",$K432="К сведению ГП/ЦАОП",$K432="Некорректное обращение с пациентом",$K432="Отказ от сопровождения персональным помощником")</formula>
    </cfRule>
    <cfRule type="expression" dxfId="196" priority="152">
      <formula>NOT(ISBLANK(K432))</formula>
    </cfRule>
  </conditionalFormatting>
  <conditionalFormatting sqref="M431">
    <cfRule type="expression" dxfId="195" priority="146">
      <formula>OR($K431="Цель приема",$K431="Отказ в приеме",$K431="Тактика ведения",$K431="Не дозвонились в течение 2-х дней",$K431="Паллиатив/Патронаж",$K431="Отказ от сопровождения в проекте",$K431="Отказ от сопровождения персональным помощником",$K431="Нарушение маршрутизации",$K431="КАНЦЕР-регистр")</formula>
    </cfRule>
  </conditionalFormatting>
  <conditionalFormatting sqref="M431">
    <cfRule type="expression" dxfId="194" priority="145">
      <formula>ISBLANK($K431)</formula>
    </cfRule>
    <cfRule type="expression" dxfId="193" priority="147">
      <formula>OR($K431="Клиника женского здоровья",$K431="Принят без записи",$K431="Динамика состояния",$K431="Статус диагноза",$K431="К сведению ГП/ЦАОП",$K431="Некорректное обращение с пациентом",$K431="Отказ от сопровождения персональным помощником")</formula>
    </cfRule>
    <cfRule type="expression" dxfId="192" priority="148">
      <formula>NOT(ISBLANK(K431))</formula>
    </cfRule>
  </conditionalFormatting>
  <conditionalFormatting sqref="M433">
    <cfRule type="expression" dxfId="191" priority="142">
      <formula>OR($K433="Цель приема",$K433="Отказ в приеме",$K433="Тактика ведения",$K433="Не дозвонились в течение 2-х дней",$K433="Паллиатив/Патронаж",$K433="Отказ от сопровождения в проекте",$K433="Отказ от сопровождения персональным помощником",$K433="Нарушение маршрутизации",$K433="КАНЦЕР-регистр")</formula>
    </cfRule>
  </conditionalFormatting>
  <conditionalFormatting sqref="M433">
    <cfRule type="expression" dxfId="190" priority="141">
      <formula>ISBLANK($K433)</formula>
    </cfRule>
    <cfRule type="expression" dxfId="189" priority="143">
      <formula>OR($K433="Клиника женского здоровья",$K433="Принят без записи",$K433="Динамика состояния",$K433="Статус диагноза",$K433="К сведению ГП/ЦАОП",$K433="Некорректное обращение с пациентом",$K433="Отказ от сопровождения персональным помощником")</formula>
    </cfRule>
    <cfRule type="expression" dxfId="188" priority="144">
      <formula>NOT(ISBLANK(K433))</formula>
    </cfRule>
  </conditionalFormatting>
  <conditionalFormatting sqref="M434">
    <cfRule type="expression" dxfId="187" priority="138">
      <formula>OR($K434="Цель приема",$K434="Отказ в приеме",$K434="Тактика ведения",$K434="Не дозвонились в течение 2-х дней",$K434="Паллиатив/Патронаж",$K434="Отказ от сопровождения в проекте",$K434="Отказ от сопровождения персональным помощником",$K434="Нарушение маршрутизации",$K434="КАНЦЕР-регистр")</formula>
    </cfRule>
  </conditionalFormatting>
  <conditionalFormatting sqref="M434">
    <cfRule type="expression" dxfId="186" priority="137">
      <formula>ISBLANK($K434)</formula>
    </cfRule>
    <cfRule type="expression" dxfId="185" priority="139">
      <formula>OR($K434="Клиника женского здоровья",$K434="Принят без записи",$K434="Динамика состояния",$K434="Статус диагноза",$K434="К сведению ГП/ЦАОП",$K434="Некорректное обращение с пациентом",$K434="Отказ от сопровождения персональным помощником")</formula>
    </cfRule>
    <cfRule type="expression" dxfId="184" priority="140">
      <formula>NOT(ISBLANK(K434))</formula>
    </cfRule>
  </conditionalFormatting>
  <conditionalFormatting sqref="M435">
    <cfRule type="expression" dxfId="183" priority="134">
      <formula>OR($K435="Цель приема",$K435="Отказ в приеме",$K435="Тактика ведения",$K435="Не дозвонились в течение 2-х дней",$K435="Паллиатив/Патронаж",$K435="Отказ от сопровождения в проекте",$K435="Отказ от сопровождения персональным помощником",$K435="Нарушение маршрутизации",$K435="КАНЦЕР-регистр")</formula>
    </cfRule>
  </conditionalFormatting>
  <conditionalFormatting sqref="M435">
    <cfRule type="expression" dxfId="182" priority="133">
      <formula>ISBLANK($K435)</formula>
    </cfRule>
    <cfRule type="expression" dxfId="181" priority="135">
      <formula>OR($K435="Клиника женского здоровья",$K435="Принят без записи",$K435="Динамика состояния",$K435="Статус диагноза",$K435="К сведению ГП/ЦАОП",$K435="Некорректное обращение с пациентом",$K435="Отказ от сопровождения персональным помощником")</formula>
    </cfRule>
    <cfRule type="expression" dxfId="180" priority="136">
      <formula>NOT(ISBLANK(K435))</formula>
    </cfRule>
  </conditionalFormatting>
  <conditionalFormatting sqref="M436">
    <cfRule type="expression" dxfId="179" priority="130">
      <formula>OR($K436="Цель приема",$K436="Отказ в приеме",$K436="Тактика ведения",$K436="Не дозвонились в течение 2-х дней",$K436="Паллиатив/Патронаж",$K436="Отказ от сопровождения в проекте",$K436="Отказ от сопровождения персональным помощником",$K436="Нарушение маршрутизации",$K436="КАНЦЕР-регистр")</formula>
    </cfRule>
  </conditionalFormatting>
  <conditionalFormatting sqref="M436">
    <cfRule type="expression" dxfId="178" priority="129">
      <formula>ISBLANK($K436)</formula>
    </cfRule>
    <cfRule type="expression" dxfId="177" priority="131">
      <formula>OR($K436="Клиника женского здоровья",$K436="Принят без записи",$K436="Динамика состояния",$K436="Статус диагноза",$K436="К сведению ГП/ЦАОП",$K436="Некорректное обращение с пациентом",$K436="Отказ от сопровождения персональным помощником")</formula>
    </cfRule>
    <cfRule type="expression" dxfId="176" priority="132">
      <formula>NOT(ISBLANK(K436))</formula>
    </cfRule>
  </conditionalFormatting>
  <conditionalFormatting sqref="M437">
    <cfRule type="expression" dxfId="175" priority="126">
      <formula>OR($K437="Цель приема",$K437="Отказ в приеме",$K437="Тактика ведения",$K437="Не дозвонились в течение 2-х дней",$K437="Паллиатив/Патронаж",$K437="Отказ от сопровождения в проекте",$K437="Отказ от сопровождения персональным помощником",$K437="Нарушение маршрутизации",$K437="КАНЦЕР-регистр")</formula>
    </cfRule>
  </conditionalFormatting>
  <conditionalFormatting sqref="M437">
    <cfRule type="expression" dxfId="174" priority="123">
      <formula>ISBLANK($K437)</formula>
    </cfRule>
    <cfRule type="expression" dxfId="173" priority="127">
      <formula>OR($K437="Клиника женского здоровья",$K437="Принят без записи",$K437="Динамика состояния",$K437="Статус диагноза",$K437="К сведению ГП/ЦАОП",$K437="Некорректное обращение с пациентом",$K437="Отказ от сопровождения персональным помощником")</formula>
    </cfRule>
    <cfRule type="expression" dxfId="172" priority="128">
      <formula>NOT(ISBLANK(K437))</formula>
    </cfRule>
  </conditionalFormatting>
  <conditionalFormatting sqref="P437">
    <cfRule type="expression" dxfId="171" priority="124">
      <formula>OR($M437="Врач",$K437="Клиника женского здоровья",$K437="Принят без записи",$K437="Динамика состояния",$K437="Статус диагноза",AND($K437="Онкологический консилиум",$M437="Расхождение данных"),AND($K437="Превышен срок",$M437="Исследование"),AND($K437="Отсутствует протокол",$M437="Протокол исследования"),AND($K437="Дата записи",$M437="Исследование "),$K437="К сведению ГП/ЦАОП",$K437="Некорректное обращение с пациентом",$K437="Тактика ведения",$K437="Отказ в приеме")</formula>
    </cfRule>
    <cfRule type="expression" dxfId="170" priority="125">
      <formula>OR($K437="Онкологический консилиум",$K437="Дата записи",$K437="Возврат в МО без приема",$K437="Данные о биопсии",$K437="КАНЦЕР-регистр",$K437="Отказ от записи ",$K437="Отсутствует протокол",$K437="Превышен срок")</formula>
    </cfRule>
  </conditionalFormatting>
  <conditionalFormatting sqref="M438">
    <cfRule type="expression" dxfId="169" priority="120">
      <formula>OR($K438="Цель приема",$K438="Отказ в приеме",$K438="Тактика ведения",$K438="Не дозвонились в течение 2-х дней",$K438="Паллиатив/Патронаж",$K438="Отказ от сопровождения в проекте",$K438="Отказ от сопровождения персональным помощником",$K438="Нарушение маршрутизации",$K438="КАНЦЕР-регистр")</formula>
    </cfRule>
  </conditionalFormatting>
  <conditionalFormatting sqref="M438">
    <cfRule type="expression" dxfId="168" priority="117">
      <formula>ISBLANK($K438)</formula>
    </cfRule>
    <cfRule type="expression" dxfId="167" priority="121">
      <formula>OR($K438="Клиника женского здоровья",$K438="Принят без записи",$K438="Динамика состояния",$K438="Статус диагноза",$K438="К сведению ГП/ЦАОП",$K438="Некорректное обращение с пациентом",$K438="Отказ от сопровождения персональным помощником")</formula>
    </cfRule>
    <cfRule type="expression" dxfId="166" priority="122">
      <formula>NOT(ISBLANK(K438))</formula>
    </cfRule>
  </conditionalFormatting>
  <conditionalFormatting sqref="P438">
    <cfRule type="expression" dxfId="165" priority="118">
      <formula>OR($M438="Врач",$K438="Клиника женского здоровья",$K438="Принят без записи",$K438="Динамика состояния",$K438="Статус диагноза",AND($K438="Онкологический консилиум",$M438="Расхождение данных"),AND($K438="Превышен срок",$M438="Исследование"),AND($K438="Отсутствует протокол",$M438="Протокол исследования"),AND($K438="Дата записи",$M438="Исследование "),$K438="К сведению ГП/ЦАОП",$K438="Некорректное обращение с пациентом",$K438="Тактика ведения",$K438="Отказ в приеме")</formula>
    </cfRule>
    <cfRule type="expression" dxfId="164" priority="119">
      <formula>OR($K438="Онкологический консилиум",$K438="Дата записи",$K438="Возврат в МО без приема",$K438="Данные о биопсии",$K438="КАНЦЕР-регистр",$K438="Отказ от записи ",$K438="Отсутствует протокол",$K438="Превышен срок")</formula>
    </cfRule>
  </conditionalFormatting>
  <conditionalFormatting sqref="P439">
    <cfRule type="expression" dxfId="163" priority="114">
      <formula>OR($K439="Цель приема",$K439="Отказ в приеме",$K439="Тактика ведения",$K439="Не дозвонились в течение 2-х дней",$K439="Паллиатив/Патронаж",$K439="Отказ от сопровождения в проекте",$K439="Отказ от сопровождения персональным помощником",$K439="Нарушение маршрутизации",$K439="КАНЦЕР-регистр")</formula>
    </cfRule>
  </conditionalFormatting>
  <conditionalFormatting sqref="M439">
    <cfRule type="expression" dxfId="162" priority="111">
      <formula>ISBLANK($K439)</formula>
    </cfRule>
    <cfRule type="expression" dxfId="161" priority="115">
      <formula>OR($K439="Клиника женского здоровья",$K439="Принят без записи",$K439="Динамика состояния",$K439="Статус диагноза",$K439="К сведению ГП/ЦАОП",$K439="Некорректное обращение с пациентом",$K439="Отказ от сопровождения персональным помощником")</formula>
    </cfRule>
    <cfRule type="expression" dxfId="160" priority="116">
      <formula>NOT(ISBLANK(K439))</formula>
    </cfRule>
  </conditionalFormatting>
  <conditionalFormatting sqref="P439">
    <cfRule type="expression" dxfId="159" priority="112">
      <formula>OR($M439="Врач",$K439="Клиника женского здоровья",$K439="Принят без записи",$K439="Динамика состояния",$K439="Статус диагноза",AND($K439="Онкологический консилиум",$M439="Расхождение данных"),AND($K439="Превышен срок",$M439="Исследование"),AND($K439="Отсутствует протокол",$M439="Протокол исследования"),AND($K439="Дата записи",$M439="Исследование "),$K439="К сведению ГП/ЦАОП",$K439="Некорректное обращение с пациентом",$K439="Тактика ведения",$K439="Отказ в приеме")</formula>
    </cfRule>
    <cfRule type="expression" dxfId="158" priority="113">
      <formula>OR($K439="Онкологический консилиум",$K439="Дата записи",$K439="Возврат в МО без приема",$K439="Данные о биопсии",$K439="КАНЦЕР-регистр",$K439="Отказ от записи ",$K439="Отсутствует протокол",$K439="Превышен срок")</formula>
    </cfRule>
  </conditionalFormatting>
  <conditionalFormatting sqref="J439:M439">
    <cfRule type="timePeriod" dxfId="157" priority="110" timePeriod="lastMonth">
      <formula>AND(MONTH(J439)=MONTH(EDATE(TODAY(),0-1)),YEAR(J439)=YEAR(EDATE(TODAY(),0-1)))</formula>
    </cfRule>
  </conditionalFormatting>
  <conditionalFormatting sqref="M441">
    <cfRule type="expression" dxfId="156" priority="107">
      <formula>OR($K441="Цель приема",$K441="Отказ в приеме",$K441="Тактика ведения",$K441="Не дозвонились в течение 2-х дней",$K441="Паллиатив/Патронаж",$K441="Отказ от сопровождения в проекте",$K441="Отказ от сопровождения персональным помощником",$K441="Нарушение маршрутизации",$K441="КАНЦЕР-регистр")</formula>
    </cfRule>
  </conditionalFormatting>
  <conditionalFormatting sqref="M441">
    <cfRule type="expression" dxfId="155" priority="106">
      <formula>ISBLANK($K441)</formula>
    </cfRule>
    <cfRule type="expression" dxfId="154" priority="108">
      <formula>OR($K441="Клиника женского здоровья",$K441="Принят без записи",$K441="Динамика состояния",$K441="Статус диагноза",$K441="К сведению ГП/ЦАОП",$K441="Некорректное обращение с пациентом",$K441="Отказ от сопровождения персональным помощником")</formula>
    </cfRule>
    <cfRule type="expression" dxfId="153" priority="109">
      <formula>NOT(ISBLANK(K441))</formula>
    </cfRule>
  </conditionalFormatting>
  <conditionalFormatting sqref="M444">
    <cfRule type="expression" dxfId="152" priority="103">
      <formula>OR($K444="Цель приема",$K444="Отказ в приеме",$K444="Тактика ведения",$K444="Не дозвонились в течение 2-х дней",$K444="Паллиатив/Патронаж",$K444="Отказ от сопровождения в проекте",$K444="Отказ от сопровождения персональным помощником",$K444="Нарушение маршрутизации",$K444="КАНЦЕР-регистр")</formula>
    </cfRule>
  </conditionalFormatting>
  <conditionalFormatting sqref="M444">
    <cfRule type="expression" dxfId="151" priority="100">
      <formula>ISBLANK($K444)</formula>
    </cfRule>
    <cfRule type="expression" dxfId="150" priority="104">
      <formula>OR($K444="Клиника женского здоровья",$K444="Принят без записи",$K444="Динамика состояния",$K444="Статус диагноза",$K444="К сведению ГП/ЦАОП",$K444="Некорректное обращение с пациентом",$K444="Отказ от сопровождения персональным помощником")</formula>
    </cfRule>
    <cfRule type="expression" dxfId="149" priority="105">
      <formula>NOT(ISBLANK(K444))</formula>
    </cfRule>
  </conditionalFormatting>
  <conditionalFormatting sqref="P444">
    <cfRule type="expression" dxfId="148" priority="101">
      <formula>OR($M444="Врач",$K444="Клиника женского здоровья",$K444="Принят без записи",$K444="Динамика состояния",$K444="Статус диагноза",AND($K444="Онкологический консилиум",$M444="Расхождение данных"),AND($K444="Превышен срок",$M444="Исследование"),AND($K444="Отсутствует протокол",$M444="Протокол исследования"),AND($K444="Дата записи",$M444="Исследование "),$K444="К сведению ГП/ЦАОП",$K444="Некорректное обращение с пациентом",$K444="Тактика ведения",$K444="Отказ в приеме")</formula>
    </cfRule>
    <cfRule type="expression" dxfId="147" priority="102">
      <formula>OR($K444="Онкологический консилиум",$K444="Дата записи",$K444="Возврат в МО без приема",$K444="Данные о биопсии",$K444="КАНЦЕР-регистр",$K444="Отказ от записи ",$K444="Отсутствует протокол",$K444="Превышен срок")</formula>
    </cfRule>
  </conditionalFormatting>
  <conditionalFormatting sqref="P445">
    <cfRule type="expression" dxfId="146" priority="99">
      <formula>OR($K445="Цель приема",$K445="Отказ в приеме",$K445="Тактика ведения",$K445="Не дозвонились в течение 2-х дней",$K445="Паллиатив/Патронаж",$K445="Отказ от сопровождения в проекте",$K445="Отказ от сопровождения персональным помощником",$K445="Нарушение маршрутизации",$K445="КАНЦЕР-регистр")</formula>
    </cfRule>
  </conditionalFormatting>
  <conditionalFormatting sqref="P445">
    <cfRule type="expression" dxfId="145" priority="97">
      <formula>OR($M445="Врач",$K445="Клиника женского здоровья",$K445="Принят без записи",$K445="Динамика состояния",$K445="Статус диагноза",AND($K445="Онкологический консилиум",$M445="Расхождение данных"),AND($K445="Превышен срок",$M445="Исследование"),AND($K445="Отсутствует протокол",$M445="Протокол исследования"),AND($K445="Дата записи",$M445="Исследование "),$K445="К сведению ГП/ЦАОП",$K445="Некорректное обращение с пациентом",$K445="Тактика ведения",$K445="Отказ в приеме")</formula>
    </cfRule>
    <cfRule type="expression" dxfId="144" priority="98">
      <formula>OR($K445="Онкологический консилиум",$K445="Дата записи",$K445="Возврат в МО без приема",$K445="Данные о биопсии",$K445="КАНЦЕР-регистр",$K445="Отказ от записи ",$K445="Отсутствует протокол",$K445="Превышен срок")</formula>
    </cfRule>
  </conditionalFormatting>
  <conditionalFormatting sqref="M445">
    <cfRule type="expression" dxfId="143" priority="93">
      <formula>ISBLANK($K445)</formula>
    </cfRule>
    <cfRule type="expression" dxfId="142" priority="94">
      <formula>OR($K445="Цель приема",$K445="Отказ в приеме",$K445="Тактика ведения",$K445="Не дозвонились в течение 2-х дней",$K445="Паллиатив/Патронаж",$K445="Отказ от сопровождения в проекте",$K445="Отказ от сопровождения персональным помощником",$K445="Нарушение маршрутизации",$K445="КАНЦЕР-регистр")</formula>
    </cfRule>
    <cfRule type="expression" dxfId="141" priority="95">
      <formula>OR($K445="Клиника женского здоровья",$K445="Принят без записи",$K445="Динамика состояния",$K445="Статус диагноза",$K445="К сведению ГП/ЦАОП",$K445="Некорректное обращение с пациентом",$K445="Отказ от сопровождения персональным помощником")</formula>
    </cfRule>
    <cfRule type="expression" dxfId="140" priority="96">
      <formula>NOT(ISBLANK(K445))</formula>
    </cfRule>
  </conditionalFormatting>
  <conditionalFormatting sqref="M451">
    <cfRule type="expression" dxfId="139" priority="90">
      <formula>OR($K451="Цель приема",$K451="Отказ в приеме",$K451="Тактика ведения",$K451="Не дозвонились в течение 2-х дней",$K451="Паллиатив/Патронаж",$K451="Отказ от сопровождения в проекте",$K451="Отказ от сопровождения персональным помощником",$K451="Нарушение маршрутизации",$K451="КАНЦЕР-регистр")</formula>
    </cfRule>
  </conditionalFormatting>
  <conditionalFormatting sqref="M451">
    <cfRule type="expression" dxfId="138" priority="87">
      <formula>ISBLANK($K451)</formula>
    </cfRule>
    <cfRule type="expression" dxfId="137" priority="91">
      <formula>OR($K451="Клиника женского здоровья",$K451="Принят без записи",$K451="Динамика состояния",$K451="Статус диагноза",$K451="К сведению ГП/ЦАОП",$K451="Некорректное обращение с пациентом",$K451="Отказ от сопровождения персональным помощником")</formula>
    </cfRule>
    <cfRule type="expression" dxfId="136" priority="92">
      <formula>NOT(ISBLANK(K451))</formula>
    </cfRule>
  </conditionalFormatting>
  <conditionalFormatting sqref="P451">
    <cfRule type="expression" dxfId="135" priority="88">
      <formula>OR($M451="Врач",$K451="Клиника женского здоровья",$K451="Принят без записи",$K451="Динамика состояния",$K451="Статус диагноза",AND($K451="Онкологический консилиум",$M451="Расхождение данных"),AND($K451="Превышен срок",$M451="Исследование"),AND($K451="Отсутствует протокол",$M451="Протокол исследования"),AND($K451="Дата записи",$M451="Исследование "),$K451="К сведению ГП/ЦАОП",$K451="Некорректное обращение с пациентом",$K451="Тактика ведения",$K451="Отказ в приеме")</formula>
    </cfRule>
    <cfRule type="expression" dxfId="134" priority="89">
      <formula>OR($K451="Онкологический консилиум",$K451="Дата записи",$K451="Возврат в МО без приема",$K451="Данные о биопсии",$K451="КАНЦЕР-регистр",$K451="Отказ от записи ",$K451="Отсутствует протокол",$K451="Превышен срок")</formula>
    </cfRule>
  </conditionalFormatting>
  <conditionalFormatting sqref="P477:P483">
    <cfRule type="expression" dxfId="133" priority="84">
      <formula>OR($K477="Цель приема",$K477="Отказ в приеме",$K477="Тактика ведения",$K477="Не дозвонились в течение 2-х дней",$K477="Паллиатив/Патронаж",$K477="Отказ от сопровождения в проекте",$K477="Отказ от сопровождения персональным помощником",$K477="Нарушение маршрутизации",$K477="КАНЦЕР-регистр")</formula>
    </cfRule>
  </conditionalFormatting>
  <conditionalFormatting sqref="M475:M486">
    <cfRule type="expression" dxfId="132" priority="81">
      <formula>ISBLANK($K475)</formula>
    </cfRule>
    <cfRule type="expression" dxfId="131" priority="85">
      <formula>OR($K475="Клиника женского здоровья",$K475="Принят без записи",$K475="Динамика состояния",$K475="Статус диагноза",$K475="К сведению ГП/ЦАОП",$K475="Некорректное обращение с пациентом",$K475="Отказ от сопровождения персональным помощником")</formula>
    </cfRule>
    <cfRule type="expression" dxfId="130" priority="86">
      <formula>NOT(ISBLANK(K475))</formula>
    </cfRule>
  </conditionalFormatting>
  <conditionalFormatting sqref="P477:P483">
    <cfRule type="expression" dxfId="129" priority="82">
      <formula>OR($M477="Врач",$K477="Клиника женского здоровья",$K477="Принят без записи",$K477="Динамика состояния",$K477="Статус диагноза",AND($K477="Онкологический консилиум",$M477="Расхождение данных"),AND($K477="Превышен срок",$M477="Исследование"),AND($K477="Отсутствует протокол",$M477="Протокол исследования"),AND($K477="Дата записи",$M477="Исследование "),$K477="К сведению ГП/ЦАОП",$K477="Некорректное обращение с пациентом",$K477="Тактика ведения",$K477="Отказ в приеме")</formula>
    </cfRule>
    <cfRule type="expression" dxfId="128" priority="83">
      <formula>OR($K477="Онкологический консилиум",$K477="Дата записи",$K477="Возврат в МО без приема",$K477="Данные о биопсии",$K477="КАНЦЕР-регистр",$K477="Отказ от записи ",$K477="Отсутствует протокол",$K477="Превышен срок")</formula>
    </cfRule>
  </conditionalFormatting>
  <conditionalFormatting sqref="P476">
    <cfRule type="expression" dxfId="127" priority="80">
      <formula>OR($K476="Цель приема",$K476="Отказ в приеме",$K476="Тактика ведения",$K476="Не дозвонились в течение 2-х дней",$K476="Паллиатив/Патронаж",$K476="Отказ от сопровождения в проекте",$K476="Отказ от сопровождения персональным помощником",$K476="Нарушение маршрутизации",$K476="КАНЦЕР-регистр")</formula>
    </cfRule>
  </conditionalFormatting>
  <conditionalFormatting sqref="P476">
    <cfRule type="expression" dxfId="126" priority="78">
      <formula>OR($M476="Врач",$K476="Клиника женского здоровья",$K476="Принят без записи",$K476="Динамика состояния",$K476="Статус диагноза",AND($K476="Онкологический консилиум",$M476="Расхождение данных"),AND($K476="Превышен срок",$M476="Исследование"),AND($K476="Отсутствует протокол",$M476="Протокол исследования"),AND($K476="Дата записи",$M476="Исследование "),$K476="К сведению ГП/ЦАОП",$K476="Некорректное обращение с пациентом",$K476="Тактика ведения",$K476="Отказ в приеме")</formula>
    </cfRule>
    <cfRule type="expression" dxfId="125" priority="79">
      <formula>OR($K476="Онкологический консилиум",$K476="Дата записи",$K476="Возврат в МО без приема",$K476="Данные о биопсии",$K476="КАНЦЕР-регистр",$K476="Отказ от записи ",$K476="Отсутствует протокол",$K476="Превышен срок")</formula>
    </cfRule>
  </conditionalFormatting>
  <conditionalFormatting sqref="P484">
    <cfRule type="expression" dxfId="124" priority="77">
      <formula>OR($K484="Цель приема",$K484="Отказ в приеме",$K484="Тактика ведения",$K484="Не дозвонились в течение 2-х дней",$K484="Паллиатив/Патронаж",$K484="Отказ от сопровождения в проекте",$K484="Отказ от сопровождения персональным помощником",$K484="Нарушение маршрутизации",$K484="КАНЦЕР-регистр")</formula>
    </cfRule>
  </conditionalFormatting>
  <conditionalFormatting sqref="P484">
    <cfRule type="expression" dxfId="123" priority="75">
      <formula>OR($M484="Врач",$K484="Клиника женского здоровья",$K484="Принят без записи",$K484="Динамика состояния",$K484="Статус диагноза",AND($K484="Онкологический консилиум",$M484="Расхождение данных"),AND($K484="Превышен срок",$M484="Исследование"),AND($K484="Отсутствует протокол",$M484="Протокол исследования"),AND($K484="Дата записи",$M484="Исследование "),$K484="К сведению ГП/ЦАОП",$K484="Некорректное обращение с пациентом",$K484="Тактика ведения",$K484="Отказ в приеме")</formula>
    </cfRule>
    <cfRule type="expression" dxfId="122" priority="76">
      <formula>OR($K484="Онкологический консилиум",$K484="Дата записи",$K484="Возврат в МО без приема",$K484="Данные о биопсии",$K484="КАНЦЕР-регистр",$K484="Отказ от записи ",$K484="Отсутствует протокол",$K484="Превышен срок")</formula>
    </cfRule>
  </conditionalFormatting>
  <conditionalFormatting sqref="M487:M489">
    <cfRule type="expression" dxfId="121" priority="72">
      <formula>OR($K487="Цель приема",$K487="Отказ в приеме",$K487="Тактика ведения",$K487="Не дозвонились в течение 2-х дней",$K487="Паллиатив/Патронаж",$K487="Отказ от сопровождения в проекте",$K487="Отказ от сопровождения персональным помощником",$K487="Нарушение маршрутизации",$K487="КАНЦЕР-регистр")</formula>
    </cfRule>
  </conditionalFormatting>
  <conditionalFormatting sqref="M487:M489">
    <cfRule type="expression" dxfId="120" priority="69">
      <formula>ISBLANK($K487)</formula>
    </cfRule>
    <cfRule type="expression" dxfId="119" priority="73">
      <formula>OR($K487="Клиника женского здоровья",$K487="Принят без записи",$K487="Динамика состояния",$K487="Статус диагноза",$K487="К сведению ГП/ЦАОП",$K487="Некорректное обращение с пациентом",$K487="Отказ от сопровождения персональным помощником")</formula>
    </cfRule>
    <cfRule type="expression" dxfId="118" priority="74">
      <formula>NOT(ISBLANK(K487))</formula>
    </cfRule>
  </conditionalFormatting>
  <conditionalFormatting sqref="P487:P489">
    <cfRule type="expression" dxfId="117" priority="70">
      <formula>OR($M487="Врач",$K487="Клиника женского здоровья",$K487="Принят без записи",$K487="Динамика состояния",$K487="Статус диагноза",AND($K487="Онкологический консилиум",$M487="Расхождение данных"),AND($K487="Превышен срок",$M487="Исследование"),AND($K487="Отсутствует протокол",$M487="Протокол исследования"),AND($K487="Дата записи",$M487="Исследование "),$K487="К сведению ГП/ЦАОП",$K487="Некорректное обращение с пациентом",$K487="Тактика ведения",$K487="Отказ в приеме")</formula>
    </cfRule>
    <cfRule type="expression" dxfId="116" priority="71">
      <formula>OR($K487="Онкологический консилиум",$K487="Дата записи",$K487="Возврат в МО без приема",$K487="Данные о биопсии",$K487="КАНЦЕР-регистр",$K487="Отказ от записи ",$K487="Отсутствует протокол",$K487="Превышен срок")</formula>
    </cfRule>
  </conditionalFormatting>
  <conditionalFormatting sqref="P490">
    <cfRule type="expression" dxfId="115" priority="66">
      <formula>OR($K490="Цель приема",$K490="Отказ в приеме",$K490="Тактика ведения",$K490="Не дозвонились в течение 2-х дней",$K490="Паллиатив/Патронаж",$K490="Отказ от сопровождения в проекте",$K490="Отказ от сопровождения персональным помощником",$K490="Нарушение маршрутизации",$K490="КАНЦЕР-регистр")</formula>
    </cfRule>
  </conditionalFormatting>
  <conditionalFormatting sqref="M490">
    <cfRule type="expression" dxfId="114" priority="63">
      <formula>ISBLANK($K490)</formula>
    </cfRule>
    <cfRule type="expression" dxfId="113" priority="67">
      <formula>OR($K490="Клиника женского здоровья",$K490="Принят без записи",$K490="Динамика состояния",$K490="Статус диагноза",$K490="К сведению ГП/ЦАОП",$K490="Некорректное обращение с пациентом",$K490="Отказ от сопровождения персональным помощником")</formula>
    </cfRule>
    <cfRule type="expression" dxfId="112" priority="68">
      <formula>NOT(ISBLANK(K490))</formula>
    </cfRule>
  </conditionalFormatting>
  <conditionalFormatting sqref="P490">
    <cfRule type="expression" dxfId="111" priority="64">
      <formula>OR($M490="Врач",$K490="Клиника женского здоровья",$K490="Принят без записи",$K490="Динамика состояния",$K490="Статус диагноза",AND($K490="Онкологический консилиум",$M490="Расхождение данных"),AND($K490="Превышен срок",$M490="Исследование"),AND($K490="Отсутствует протокол",$M490="Протокол исследования"),AND($K490="Дата записи",$M490="Исследование "),$K490="К сведению ГП/ЦАОП",$K490="Некорректное обращение с пациентом",$K490="Тактика ведения",$K490="Отказ в приеме")</formula>
    </cfRule>
    <cfRule type="expression" dxfId="110" priority="65">
      <formula>OR($K490="Онкологический консилиум",$K490="Дата записи",$K490="Возврат в МО без приема",$K490="Данные о биопсии",$K490="КАНЦЕР-регистр",$K490="Отказ от записи ",$K490="Отсутствует протокол",$K490="Превышен срок")</formula>
    </cfRule>
  </conditionalFormatting>
  <conditionalFormatting sqref="M497:M507">
    <cfRule type="expression" dxfId="109" priority="60">
      <formula>OR($K497="Цель приема",$K497="Отказ в приеме",$K497="Тактика ведения",$K497="Не дозвонились в течение 2-х дней",$K497="Паллиатив/Патронаж",$K497="Отказ от сопровождения в проекте",$K497="Отказ от сопровождения персональным помощником",$K497="Нарушение маршрутизации",$K497="КАНЦЕР-регистр")</formula>
    </cfRule>
  </conditionalFormatting>
  <conditionalFormatting sqref="M497:M507">
    <cfRule type="expression" dxfId="108" priority="59">
      <formula>ISBLANK($K497)</formula>
    </cfRule>
    <cfRule type="expression" dxfId="107" priority="61">
      <formula>OR($K497="Клиника женского здоровья",$K497="Принят без записи",$K497="Динамика состояния",$K497="Статус диагноза",$K497="К сведению ГП/ЦАОП",$K497="Некорректное обращение с пациентом",$K497="Отказ от сопровождения персональным помощником")</formula>
    </cfRule>
    <cfRule type="expression" dxfId="106" priority="62">
      <formula>NOT(ISBLANK(K497))</formula>
    </cfRule>
  </conditionalFormatting>
  <conditionalFormatting sqref="P501">
    <cfRule type="expression" dxfId="105" priority="58">
      <formula>OR($K501="Цель приема",$K501="Отказ в приеме",$K501="Тактика ведения",$K501="Не дозвонились в течение 2-х дней",$K501="Паллиатив/Патронаж",$K501="Отказ от сопровождения в проекте",$K501="Отказ от сопровождения персональным помощником",$K501="Нарушение маршрутизации",$K501="КАНЦЕР-регистр")</formula>
    </cfRule>
  </conditionalFormatting>
  <conditionalFormatting sqref="P501">
    <cfRule type="expression" dxfId="104" priority="56">
      <formula>OR($M501="Врач",$K501="Клиника женского здоровья",$K501="Принят без записи",$K501="Динамика состояния",$K501="Статус диагноза",AND($K501="Онкологический консилиум",$M501="Расхождение данных"),AND($K501="Превышен срок",$M501="Исследование"),AND($K501="Отсутствует протокол",$M501="Протокол исследования"),AND($K501="Дата записи",$M501="Исследование "),$K501="К сведению ГП/ЦАОП",$K501="Некорректное обращение с пациентом",$K501="Тактика ведения",$K501="Отказ в приеме")</formula>
    </cfRule>
    <cfRule type="expression" dxfId="103" priority="57">
      <formula>OR($K501="Онкологический консилиум",$K501="Дата записи",$K501="Возврат в МО без приема",$K501="Данные о биопсии",$K501="КАНЦЕР-регистр",$K501="Отказ от записи ",$K501="Отсутствует протокол",$K501="Превышен срок")</formula>
    </cfRule>
  </conditionalFormatting>
  <conditionalFormatting sqref="P503">
    <cfRule type="expression" dxfId="102" priority="55">
      <formula>OR($K503="Цель приема",$K503="Отказ в приеме",$K503="Тактика ведения",$K503="Не дозвонились в течение 2-х дней",$K503="Паллиатив/Патронаж",$K503="Отказ от сопровождения в проекте",$K503="Отказ от сопровождения персональным помощником",$K503="Нарушение маршрутизации",$K503="КАНЦЕР-регистр")</formula>
    </cfRule>
  </conditionalFormatting>
  <conditionalFormatting sqref="P503">
    <cfRule type="expression" dxfId="101" priority="53">
      <formula>OR($M503="Врач",$K503="Клиника женского здоровья",$K503="Принят без записи",$K503="Динамика состояния",$K503="Статус диагноза",AND($K503="Онкологический консилиум",$M503="Расхождение данных"),AND($K503="Превышен срок",$M503="Исследование"),AND($K503="Отсутствует протокол",$M503="Протокол исследования"),AND($K503="Дата записи",$M503="Исследование "),$K503="К сведению ГП/ЦАОП",$K503="Некорректное обращение с пациентом",$K503="Тактика ведения",$K503="Отказ в приеме")</formula>
    </cfRule>
    <cfRule type="expression" dxfId="100" priority="54">
      <formula>OR($K503="Онкологический консилиум",$K503="Дата записи",$K503="Возврат в МО без приема",$K503="Данные о биопсии",$K503="КАНЦЕР-регистр",$K503="Отказ от записи ",$K503="Отсутствует протокол",$K503="Превышен срок")</formula>
    </cfRule>
  </conditionalFormatting>
  <conditionalFormatting sqref="P502">
    <cfRule type="expression" dxfId="99" priority="52">
      <formula>OR($K502="Цель приема",$K502="Отказ в приеме",$K502="Тактика ведения",$K502="Не дозвонились в течение 2-х дней",$K502="Паллиатив/Патронаж",$K502="Отказ от сопровождения в проекте",$K502="Отказ от сопровождения персональным помощником",$K502="Нарушение маршрутизации",$K502="КАНЦЕР-регистр")</formula>
    </cfRule>
  </conditionalFormatting>
  <conditionalFormatting sqref="P502">
    <cfRule type="expression" dxfId="98" priority="50">
      <formula>OR($M502="Врач",$K502="Клиника женского здоровья",$K502="Принят без записи",$K502="Динамика состояния",$K502="Статус диагноза",AND($K502="Онкологический консилиум",$M502="Расхождение данных"),AND($K502="Превышен срок",$M502="Исследование"),AND($K502="Отсутствует протокол",$M502="Протокол исследования"),AND($K502="Дата записи",$M502="Исследование "),$K502="К сведению ГП/ЦАОП",$K502="Некорректное обращение с пациентом",$K502="Тактика ведения",$K502="Отказ в приеме")</formula>
    </cfRule>
    <cfRule type="expression" dxfId="97" priority="51">
      <formula>OR($K502="Онкологический консилиум",$K502="Дата записи",$K502="Возврат в МО без приема",$K502="Данные о биопсии",$K502="КАНЦЕР-регистр",$K502="Отказ от записи ",$K502="Отсутствует протокол",$K502="Превышен срок")</formula>
    </cfRule>
  </conditionalFormatting>
  <conditionalFormatting sqref="P506">
    <cfRule type="expression" dxfId="96" priority="47">
      <formula>OR($M506="Врач",$K506="Клиника женского здоровья",$K506="Принят без записи",$K506="Динамика состояния",$K506="Статус диагноза",AND($K506="Онкологический консилиум",$M506="Расхождение данных"),AND($K506="Превышен срок",$M506="Исследование"),AND($K506="Отсутствует протокол",$M506="Протокол исследования"),AND($K506="Дата записи",$M506="Исследование "),$K506="К сведению ГП/ЦАОП",$K506="Некорректное обращение с пациентом",$K506="Тактика ведения",$K506="Отказ в приеме")</formula>
    </cfRule>
    <cfRule type="expression" dxfId="95" priority="48">
      <formula>OR($K506="Онкологический консилиум",$K506="Дата записи",$K506="Возврат в МО без приема",$K506="Данные о биопсии",$K506="КАНЦЕР-регистр",$K506="Отказ от записи ",$K506="Отсутствует протокол",$K506="Превышен срок")</formula>
    </cfRule>
    <cfRule type="expression" dxfId="94" priority="49">
      <formula>OR($K506="Цель приема",$K506="Отказ в приеме",$K506="Тактика ведения",$K506="Не дозвонились в течение 2-х дней",$K506="Паллиатив/Патронаж",$K506="Отказ от сопровождения в проекте",$K506="Отказ от сопровождения персональным помощником",$K506="Нарушение маршрутизации",$K506="КАНЦЕР-регистр")</formula>
    </cfRule>
  </conditionalFormatting>
  <conditionalFormatting sqref="P498">
    <cfRule type="expression" dxfId="93" priority="46">
      <formula>OR($K498="Цель приема",$K498="Отказ в приеме",$K498="Тактика ведения",$K498="Не дозвонились в течение 2-х дней",$K498="Паллиатив/Патронаж",$K498="Отказ от сопровождения в проекте",$K498="Отказ от сопровождения персональным помощником",$K498="Нарушение маршрутизации",$K498="КАНЦЕР-регистр")</formula>
    </cfRule>
  </conditionalFormatting>
  <conditionalFormatting sqref="P498">
    <cfRule type="expression" dxfId="92" priority="44">
      <formula>OR($M498="Врач",$K498="Клиника женского здоровья",$K498="Принят без записи",$K498="Динамика состояния",$K498="Статус диагноза",AND($K498="Онкологический консилиум",$M498="Расхождение данных"),AND($K498="Превышен срок",$M498="Исследование"),AND($K498="Отсутствует протокол",$M498="Протокол исследования"),AND($K498="Дата записи",$M498="Исследование "),$K498="К сведению ГП/ЦАОП",$K498="Некорректное обращение с пациентом",$K498="Тактика ведения",$K498="Отказ в приеме")</formula>
    </cfRule>
    <cfRule type="expression" dxfId="91" priority="45">
      <formula>OR($K498="Онкологический консилиум",$K498="Дата записи",$K498="Возврат в МО без приема",$K498="Данные о биопсии",$K498="КАНЦЕР-регистр",$K498="Отказ от записи ",$K498="Отсутствует протокол",$K498="Превышен срок")</formula>
    </cfRule>
  </conditionalFormatting>
  <conditionalFormatting sqref="P499">
    <cfRule type="expression" dxfId="90" priority="43">
      <formula>OR($K499="Цель приема",$K499="Отказ в приеме",$K499="Тактика ведения",$K499="Не дозвонились в течение 2-х дней",$K499="Паллиатив/Патронаж",$K499="Отказ от сопровождения в проекте",$K499="Отказ от сопровождения персональным помощником",$K499="Нарушение маршрутизации",$K499="КАНЦЕР-регистр")</formula>
    </cfRule>
  </conditionalFormatting>
  <conditionalFormatting sqref="P499">
    <cfRule type="expression" dxfId="89" priority="41">
      <formula>OR($M499="Врач",$K499="Клиника женского здоровья",$K499="Принят без записи",$K499="Динамика состояния",$K499="Статус диагноза",AND($K499="Онкологический консилиум",$M499="Расхождение данных"),AND($K499="Превышен срок",$M499="Исследование"),AND($K499="Отсутствует протокол",$M499="Протокол исследования"),AND($K499="Дата записи",$M499="Исследование "),$K499="К сведению ГП/ЦАОП",$K499="Некорректное обращение с пациентом",$K499="Тактика ведения",$K499="Отказ в приеме")</formula>
    </cfRule>
    <cfRule type="expression" dxfId="88" priority="42">
      <formula>OR($K499="Онкологический консилиум",$K499="Дата записи",$K499="Возврат в МО без приема",$K499="Данные о биопсии",$K499="КАНЦЕР-регистр",$K499="Отказ от записи ",$K499="Отсутствует протокол",$K499="Превышен срок")</formula>
    </cfRule>
  </conditionalFormatting>
  <conditionalFormatting sqref="P507">
    <cfRule type="expression" dxfId="87" priority="40">
      <formula>OR($K507="Цель приема",$K507="Отказ в приеме",$K507="Тактика ведения",$K507="Не дозвонились в течение 2-х дней",$K507="Паллиатив/Патронаж",$K507="Отказ от сопровождения в проекте",$K507="Отказ от сопровождения персональным помощником",$K507="Нарушение маршрутизации",$K507="КАНЦЕР-регистр")</formula>
    </cfRule>
  </conditionalFormatting>
  <conditionalFormatting sqref="P507">
    <cfRule type="expression" dxfId="86" priority="38">
      <formula>OR($M507="Врач",$K507="Клиника женского здоровья",$K507="Принят без записи",$K507="Динамика состояния",$K507="Статус диагноза",AND($K507="Онкологический консилиум",$M507="Расхождение данных"),AND($K507="Превышен срок",$M507="Исследование"),AND($K507="Отсутствует протокол",$M507="Протокол исследования"),AND($K507="Дата записи",$M507="Исследование "),$K507="К сведению ГП/ЦАОП",$K507="Некорректное обращение с пациентом",$K507="Тактика ведения",$K507="Отказ в приеме")</formula>
    </cfRule>
    <cfRule type="expression" dxfId="85" priority="39">
      <formula>OR($K507="Онкологический консилиум",$K507="Дата записи",$K507="Возврат в МО без приема",$K507="Данные о биопсии",$K507="КАНЦЕР-регистр",$K507="Отказ от записи ",$K507="Отсутствует протокол",$K507="Превышен срок")</formula>
    </cfRule>
  </conditionalFormatting>
  <conditionalFormatting sqref="P500">
    <cfRule type="expression" dxfId="84" priority="35">
      <formula>OR($K500="Цель приема",$K500="Отказ в приеме",$K500="Тактика ведения",$K500="Не дозвонились в течение 2-х дней",$K500="Паллиатив/Патронаж",$K500="Отказ от сопровождения в проекте",$K500="Отказ от сопровождения персональным помощником",$K500="Нарушение маршрутизации",$K500="КАНЦЕР-регистр")</formula>
    </cfRule>
  </conditionalFormatting>
  <conditionalFormatting sqref="P500">
    <cfRule type="expression" dxfId="83" priority="33">
      <formula>OR($M500="Врач",$K500="Клиника женского здоровья",$K500="Принят без записи",$K500="Динамика состояния",$K500="Статус диагноза",AND($K500="Онкологический консилиум",$M500="Расхождение данных"),AND($K500="Превышен срок",$M500="Исследование"),AND($K500="Отсутствует протокол",$M500="Протокол исследования"),AND($K500="Дата записи",$M500="Исследование "),$K500="К сведению ГП/ЦАОП",$K500="Некорректное обращение с пациентом",$K500="Тактика ведения",$K500="Отказ в приеме")</formula>
    </cfRule>
    <cfRule type="expression" dxfId="82" priority="34">
      <formula>OR($K500="Онкологический консилиум",$K500="Дата записи",$K500="Возврат в МО без приема",$K500="Данные о биопсии",$K500="КАНЦЕР-регистр",$K500="Отказ от записи ",$K500="Отсутствует протокол",$K500="Превышен срок")</formula>
    </cfRule>
  </conditionalFormatting>
  <conditionalFormatting sqref="P497">
    <cfRule type="expression" dxfId="81" priority="30">
      <formula>OR($K497="Цель приема",$K497="Отказ в приеме",$K497="Тактика ведения",$K497="Не дозвонились в течение 2-х дней",$K497="Паллиатив/Патронаж",$K497="Отказ от сопровождения в проекте",$K497="Отказ от сопровождения персональным помощником",$K497="Нарушение маршрутизации",$K497="КАНЦЕР-регистр")</formula>
    </cfRule>
  </conditionalFormatting>
  <conditionalFormatting sqref="P497">
    <cfRule type="expression" dxfId="80" priority="28">
      <formula>OR($M497="Врач",$K497="Клиника женского здоровья",$K497="Принят без записи",$K497="Динамика состояния",$K497="Статус диагноза",AND($K497="Онкологический консилиум",$M497="Расхождение данных"),AND($K497="Превышен срок",$M497="Исследование"),AND($K497="Отсутствует протокол",$M497="Протокол исследования"),AND($K497="Дата записи",$M497="Исследование "),$K497="К сведению ГП/ЦАОП",$K497="Некорректное обращение с пациентом",$K497="Тактика ведения",$K497="Отказ в приеме")</formula>
    </cfRule>
    <cfRule type="expression" dxfId="79" priority="29">
      <formula>OR($K497="Онкологический консилиум",$K497="Дата записи",$K497="Возврат в МО без приема",$K497="Данные о биопсии",$K497="КАНЦЕР-регистр",$K497="Отказ от записи ",$K497="Отсутствует протокол",$K497="Превышен срок")</formula>
    </cfRule>
  </conditionalFormatting>
  <conditionalFormatting sqref="P504">
    <cfRule type="expression" dxfId="78" priority="17">
      <formula>OR($K504="Цель приема",$K504="Отказ в приеме",$K504="Тактика ведения",$K504="Не дозвонились в течение 2-х дней",$K504="Паллиатив/Патронаж",$K504="Отказ от сопровождения в проекте",$K504="Отказ от сопровождения персональным помощником",$K504="Нарушение маршрутизации",$K504="КАНЦЕР-регистр")</formula>
    </cfRule>
  </conditionalFormatting>
  <conditionalFormatting sqref="P504">
    <cfRule type="expression" dxfId="77" priority="15">
      <formula>OR($M504="Врач",$K504="Клиника женского здоровья",$K504="Принят без записи",$K504="Динамика состояния",$K504="Статус диагноза",AND($K504="Онкологический консилиум",$M504="Расхождение данных"),AND($K504="Превышен срок",$M504="Исследование"),AND($K504="Отсутствует протокол",$M504="Протокол исследования"),AND($K504="Дата записи",$M504="Исследование "),$K504="К сведению ГП/ЦАОП",$K504="Некорректное обращение с пациентом",$K504="Тактика ведения",$K504="Отказ в приеме")</formula>
    </cfRule>
    <cfRule type="expression" dxfId="76" priority="16">
      <formula>OR($K504="Онкологический консилиум",$K504="Дата записи",$K504="Возврат в МО без приема",$K504="Данные о биопсии",$K504="КАНЦЕР-регистр",$K504="Отказ от записи ",$K504="Отсутствует протокол",$K504="Превышен срок")</formula>
    </cfRule>
  </conditionalFormatting>
  <conditionalFormatting sqref="P505">
    <cfRule type="expression" dxfId="75" priority="14">
      <formula>OR($K505="Цель приема",$K505="Отказ в приеме",$K505="Тактика ведения",$K505="Не дозвонились в течение 2-х дней",$K505="Паллиатив/Патронаж",$K505="Отказ от сопровождения в проекте",$K505="Отказ от сопровождения персональным помощником",$K505="Нарушение маршрутизации",$K505="КАНЦЕР-регистр")</formula>
    </cfRule>
  </conditionalFormatting>
  <conditionalFormatting sqref="P505">
    <cfRule type="expression" dxfId="74" priority="12">
      <formula>OR($M505="Врач",$K505="Клиника женского здоровья",$K505="Принят без записи",$K505="Динамика состояния",$K505="Статус диагноза",AND($K505="Онкологический консилиум",$M505="Расхождение данных"),AND($K505="Превышен срок",$M505="Исследование"),AND($K505="Отсутствует протокол",$M505="Протокол исследования"),AND($K505="Дата записи",$M505="Исследование "),$K505="К сведению ГП/ЦАОП",$K505="Некорректное обращение с пациентом",$K505="Тактика ведения",$K505="Отказ в приеме")</formula>
    </cfRule>
    <cfRule type="expression" dxfId="73" priority="13">
      <formula>OR($K505="Онкологический консилиум",$K505="Дата записи",$K505="Возврат в МО без приема",$K505="Данные о биопсии",$K505="КАНЦЕР-регистр",$K505="Отказ от записи ",$K505="Отсутствует протокол",$K505="Превышен срок")</formula>
    </cfRule>
  </conditionalFormatting>
  <conditionalFormatting sqref="P508:P521">
    <cfRule type="expression" dxfId="72" priority="7">
      <formula>OR($K508="Цель приема",$K508="Отказ в приеме",$K508="Тактика ведения",$K508="Не дозвонились в течение 2-х дней",$K508="Паллиатив/Патронаж",$K508="Отказ от сопровождения в проекте",$K508="Отказ от сопровождения персональным помощником",$K508="Нарушение маршрутизации",$K508="КАНЦЕР-регистр")</formula>
    </cfRule>
  </conditionalFormatting>
  <conditionalFormatting sqref="M508:M522">
    <cfRule type="expression" dxfId="71" priority="4">
      <formula>ISBLANK($K508)</formula>
    </cfRule>
    <cfRule type="expression" dxfId="70" priority="8">
      <formula>OR($K508="Клиника женского здоровья",$K508="Принят без записи",$K508="Динамика состояния",$K508="Статус диагноза",$K508="К сведению ГП/ЦАОП",$K508="Некорректное обращение с пациентом",$K508="Отказ от сопровождения персональным помощником")</formula>
    </cfRule>
    <cfRule type="expression" dxfId="69" priority="9">
      <formula>NOT(ISBLANK(K508))</formula>
    </cfRule>
  </conditionalFormatting>
  <conditionalFormatting sqref="P508:P521">
    <cfRule type="expression" dxfId="68" priority="5">
      <formula>OR($M508="Врач",$K508="Клиника женского здоровья",$K508="Принят без записи",$K508="Динамика состояния",$K508="Статус диагноза",AND($K508="Онкологический консилиум",$M508="Расхождение данных"),AND($K508="Превышен срок",$M508="Исследование"),AND($K508="Отсутствует протокол",$M508="Протокол исследования"),AND($K508="Дата записи",$M508="Исследование "),$K508="К сведению ГП/ЦАОП",$K508="Некорректное обращение с пациентом",$K508="Тактика ведения",$K508="Отказ в приеме")</formula>
    </cfRule>
    <cfRule type="expression" dxfId="67" priority="6">
      <formula>OR($K508="Онкологический консилиум",$K508="Дата записи",$K508="Возврат в МО без приема",$K508="Данные о биопсии",$K508="КАНЦЕР-регистр",$K508="Отказ от записи ",$K508="Отсутствует протокол",$K508="Превышен срок")</formula>
    </cfRule>
  </conditionalFormatting>
  <conditionalFormatting sqref="P522">
    <cfRule type="expression" dxfId="66" priority="3">
      <formula>OR($K522="Цель приема",$K522="Отказ в приеме",$K522="Тактика ведения",$K522="Не дозвонились в течение 2-х дней",$K522="Паллиатив/Патронаж",$K522="Отказ от сопровождения в проекте",$K522="Отказ от сопровождения персональным помощником",$K522="Нарушение маршрутизации",$K522="КАНЦЕР-регистр")</formula>
    </cfRule>
  </conditionalFormatting>
  <conditionalFormatting sqref="P522">
    <cfRule type="expression" dxfId="65" priority="1">
      <formula>OR($M522="Врач",$K522="Клиника женского здоровья",$K522="Принят без записи",$K522="Динамика состояния",$K522="Статус диагноза",AND($K522="Онкологический консилиум",$M522="Расхождение данных"),AND($K522="Превышен срок",$M522="Исследование"),AND($K522="Отсутствует протокол",$M522="Протокол исследования"),AND($K522="Дата записи",$M522="Исследование "),$K522="К сведению ГП/ЦАОП",$K522="Некорректное обращение с пациентом",$K522="Тактика ведения",$K522="Отказ в приеме")</formula>
    </cfRule>
    <cfRule type="expression" dxfId="64" priority="2">
      <formula>OR($K522="Онкологический консилиум",$K522="Дата записи",$K522="Возврат в МО без приема",$K522="Данные о биопсии",$K522="КАНЦЕР-регистр",$K522="Отказ от записи ",$K522="Отсутствует протокол",$K522="Превышен срок")</formula>
    </cfRule>
  </conditionalFormatting>
  <dataValidations count="14">
    <dataValidation type="textLength" operator="equal" allowBlank="1" showInputMessage="1" showErrorMessage="1" promptTitle="исправь" sqref="F1 F42">
      <formula1>16</formula1>
    </dataValidation>
    <dataValidation type="list" allowBlank="1" showInputMessage="1" showErrorMessage="1" sqref="O994:O1048576 N33 N35:N49 N51 N53 N197:N199 N249:N250 N241 N252 N256:N264 N271:N278 N266:N268 N280:N296 N356:N361 N308 N298:N302 N304:N306 N310:N330 N337:N338 N332:N335 N340:N343 N347 N345 N349:N350 N353:N354 N364:N412 N414:N425 N446:N450 N427:N436 N440:N443 N452:N489 N491:N1048576 N201:N202 N239 N218:N237 N204:N216 N56:N194 N3:N31">
      <formula1>Электронное_направление</formula1>
    </dataValidation>
    <dataValidation type="list" allowBlank="1" showInputMessage="1" showErrorMessage="1" sqref="D33 O35 O37:O41 D36:D46 O43:O49 O79 O51 O53 O59:O62 D74:D79 O81 O197:O199 D205 D201:D202 O249:O250 O241 D242 D252 O252 D249 D257:D264 O257:O264 D274:D275 D280:D299 D278 D266:D268 O266:O268 D271:D272 O270:O302 D365:D385 O308 D301:D302 D304:D305 O304:O306 O310:O320 D321 O322:O330 D323:D330 D340:D341 O332:O335 D332:D335 D337:D338 O337:O338 D343 O340:O343 D347 O345 D345 O347 O349:O350 D350:D360 O356:O361 O353:O354 O364:O384 D414:D430 D387:D389 O386:O401 D402:D405 O403:O405 D411 O407:O413 O415:O425 O446:O450 D452:D489 O427:O430 O432:O436 D439:D440 D442:D443 O440:O443 D446:D450 O452:O489 O498:O993 O491:O496 D491:D522 D207:D210 O201:O202 O56:O57 O3:O33 D3:D31 O239 O233:O237 O219:O231 D218:D239 O204:O216 O177:O194 D81:D194 O83:O175 O64:O77 D58:D71">
      <formula1>МО</formula1>
    </dataValidation>
    <dataValidation type="list" allowBlank="1" showInputMessage="1" showErrorMessage="1" sqref="K33 K35:K49 K53 K213:K216 K247 K256 K250 K243:K244 K259:K264 K266:K268 K271:K278 K280:K296 K356:K361 K305:K306 K299:K301 K310:K321 K323:K330 K337:K338 K332:K335 K340:K343 K347 K345 K349:K350 K353 K364:K384 K410:K412 K387:K405 K414:K425 K446:K450 K427:K430 K442:K443 K452:K489 K491:K993 K56 K3:K31 K218:K237 K75:K211 K58:K73">
      <formula1>INDIRECT("статус[статус]")</formula1>
    </dataValidation>
    <dataValidation type="list" allowBlank="1" showInputMessage="1" showErrorMessage="1" sqref="J33 J36:J48 J53 J201:J202 J214:J216 J249 J241 J252 J256:J264 J271:J278 J266:J268 J280:J296 J356:J360 J310:J321 J323:J330 J340:J341 J332:J335 J337:J338 J343 J347 J345 J349:J350 J353 J365:J384 J410:J411 J387:J405 J414:J425 J446:J450 J428:J429 J442:J443 J452:J489 J505:J1048576 J491:J503 J56 J3:J31 J218:J237 J205:J211 J75:J194 J58:J71">
      <formula1>Этап_ведения_пациента_</formula1>
    </dataValidation>
    <dataValidation type="list" allowBlank="1" showInputMessage="1" showErrorMessage="1" sqref="M1">
      <formula1>#REF!</formula1>
    </dataValidation>
    <dataValidation type="list" showInputMessage="1" showErrorMessage="1" sqref="E35 E49 E241">
      <formula1>ОО__ПОК</formula1>
    </dataValidation>
    <dataValidation type="list" showInputMessage="1" showErrorMessage="1" sqref="N32 N34 N52 N50 N54:N55 N203 N217 N240 N238 N242:N248 N251 N253:N255 N265 N269:N270 N279 N297 N303 N307 N309 N331 N336 N339 N344 N346 N348 N355 N351:N352 N362:N363 N426 N437:N439 N444:N445 N451 N490 N200 N195:N196">
      <formula1>Электронное_направление</formula1>
    </dataValidation>
    <dataValidation type="list" showInputMessage="1" showErrorMessage="1" sqref="D32 O34 O52 O50 O54:O55 D80 O203 D203:D204 D206 O217 O240 O238 D240:D241 O242:O248 D250:D251 D243:D248 O251 D253:D256 O253:O255 D265 O265 O269 D269:D270 D273 D276:D277 D279 D300 O303 D303 O307 O309 D306:D320 D322 O331 D331 O336 D336 O339 D339 D342 D344 O344 O346 D346 O348 D348:D349 O355 O351:O352 O362:O363 D361:D364 D386 D390:D401 D406:D410 D412:D413 O426 D431:D438 O437:O439 D441 D444:D445 O445 D451 O451 O490 D490 D211:D217 O200 D195:D200 O195:O196 D72:D73 D47:D57 D34:D35">
      <formula1>МО</formula1>
    </dataValidation>
    <dataValidation type="list" showInputMessage="1" showErrorMessage="1" sqref="K32 K34 K50:K52 K54:K55 K57 K74 K212 K217 K245:K246 K248:K249 K251:K255 K257:K258 K265 K269:K270 K279 K297:K298 K302:K304 K307:K309 K322 K331 K336 K339 K344 K346 K348 K354:K355 K351:K352 K362:K363 K385:K386 K406:K409 K413 K426 K431:K441 K444:K445 K451 K490 K238:K242">
      <formula1>INDIRECT("статус[статус]")</formula1>
    </dataValidation>
    <dataValidation type="list" showInputMessage="1" showErrorMessage="1" sqref="J32 J49:J52 J54:J55 J57 J203:J204 J212:J213 J217 J242:J248 J250:J251 J253:J255 J265 J269:J270 J279 J297:J309 J322 J331 J336 J339 J342 J344 J346 J348 J354:J355 J351:J352 J361:J364 J385:J386 J406:J409 J412:J413 J426:J427 J430:J441 J444:J445 J451 J490 J504 J195:J200 J72:J74 J34:J35 J238:J240">
      <formula1>Этап_ведения_пациента_</formula1>
    </dataValidation>
    <dataValidation type="list" allowBlank="1" showInputMessage="1" showErrorMessage="1" sqref="O36 O42 O58 O63 O78 O80 O82 O176 O218 O232 O256 O321 O385 O402 O406 O414 O431 O497">
      <formula1>Куда_сформировано_направление</formula1>
    </dataValidation>
    <dataValidation type="list" allowBlank="1" showInputMessage="1" showErrorMessage="1" sqref="E36 E42 E58 E63 E78 E80 E82 E176 E205:E206 E218 E232 E256 E321 E351:E355 E385:E386 E402 E414 E497">
      <formula1>ОО__ПОК</formula1>
    </dataValidation>
    <dataValidation type="list" showInputMessage="1" showErrorMessage="1" sqref="O444">
      <formula1>Куда_сформировано_направление</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70" stopIfTrue="1" id="{DFA4B47C-782F-42CD-9374-3D460BE5EB3A}">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G382</xm:sqref>
        </x14:conditionalFormatting>
        <x14:conditionalFormatting xmlns:xm="http://schemas.microsoft.com/office/excel/2006/main">
          <x14:cfRule type="expression" priority="267" stopIfTrue="1" id="{02FF35E6-E7F3-4AE0-9559-AF7D59830DDC}">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G383</xm:sqref>
        </x14:conditionalFormatting>
        <x14:conditionalFormatting xmlns:xm="http://schemas.microsoft.com/office/excel/2006/main">
          <x14:cfRule type="expression" priority="264" stopIfTrue="1" id="{7494D1D1-01F9-4C9B-AFE5-D7348FCC6E4F}">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G384</xm:sqref>
        </x14:conditionalFormatting>
      </x14:conditionalFormattings>
    </ext>
    <ext xmlns:x14="http://schemas.microsoft.com/office/spreadsheetml/2009/9/main" uri="{CCE6A557-97BC-4b89-ADB6-D9C93CAAB3DF}">
      <x14:dataValidations xmlns:xm="http://schemas.microsoft.com/office/excel/2006/main" count="119">
        <x14:dataValidation type="list" allowBlank="1" showInputMessage="1" showErrorMessage="1">
          <x14:formula1>
            <xm:f>списки_не_удалять!$E$4:$E$32</xm:f>
          </x14:formula1>
          <xm:sqref>K1</xm:sqref>
        </x14:dataValidation>
        <x14:dataValidation type="list" allowBlank="1" showInputMessage="1" showErrorMessage="1">
          <x14:formula1>
            <xm:f>списки_не_удалять!$A$4:$A$69</xm:f>
          </x14:formula1>
          <xm:sqref>D1</xm:sqref>
        </x14:dataValidation>
        <x14:dataValidation type="list" allowBlank="1" showInputMessage="1" showErrorMessage="1">
          <x14:formula1>
            <xm:f>списки_не_удалять!$G$2:$G$8</xm:f>
          </x14:formula1>
          <xm:sqref>E1</xm:sqref>
        </x14:dataValidation>
        <x14:dataValidation type="list" allowBlank="1" showErrorMessage="1" errorTitle="Требуется выбрать из списка">
          <x14:formula1>
            <xm:f>INDIRECT(SUBSTITUTE(SUBSTITUTE(SUBSTITUTE(SUBSTITUTE(SUBSTITUTE(SUBSTITUTE(K3, " ", ""),Статус!$I$1,""),":",""),"-",""),",",""),"/",""))</xm:f>
          </x14:formula1>
          <xm:sqref>M523:M993 M3:M5</xm:sqref>
        </x14:dataValidation>
        <x14:dataValidation type="list" allowBlank="1" showInputMessage="1" showErrorMessage="1">
          <x14:formula1>
            <xm:f>списки_не_удалять!$G$2:$G$6</xm:f>
          </x14:formula1>
          <xm:sqref>E523:E993 E3:E5</xm:sqref>
        </x14:dataValidation>
        <x14:dataValidation type="list" allowBlank="1" showInputMessage="1" showErrorMessage="1">
          <x14:formula1>
            <xm:f>'C:\Users\zil\Downloads\[Контроль_МО_Шовкун В. О. (5).xlsx]списки_не_удалять'!#REF!</xm:f>
          </x14:formula1>
          <xm:sqref>E6:E10</xm:sqref>
        </x14:dataValidation>
        <x14:dataValidation type="list" allowBlank="1" showErrorMessage="1" errorTitle="Требуется выбрать из списка">
          <x14:formula1>
            <xm:f>INDIRECT(SUBSTITUTE(SUBSTITUTE(SUBSTITUTE(SUBSTITUTE(SUBSTITUTE(SUBSTITUTE(K14, " ", ""),'C:\Users\zil\Downloads\[!!!Дата_Контроль_МО_Григорян (4).xlsx]Статус'!#REF!,""),":",""),"-",""),",",""),"/",""))</xm:f>
          </x14:formula1>
          <xm:sqref>M14 M21:M26</xm:sqref>
        </x14:dataValidation>
        <x14:dataValidation type="list" allowBlank="1" showErrorMessage="1" errorTitle="Требуется выбрать из списка">
          <x14:formula1>
            <xm:f>INDIRECT(SUBSTITUTE(SUBSTITUTE(SUBSTITUTE(SUBSTITUTE(SUBSTITUTE(SUBSTITUTE(K27, " ", ""),'C:\Users\zil\Downloads\[26.05.2022_Контроль_МО.xlsx]Статус'!#REF!,""),":",""),"-",""),",",""),"/",""))</xm:f>
          </x14:formula1>
          <xm:sqref>M27:M28</xm:sqref>
        </x14:dataValidation>
        <x14:dataValidation type="list" allowBlank="1" showInputMessage="1" showErrorMessage="1">
          <x14:formula1>
            <xm:f>'C:\Users\zil\Downloads\[26.05.2022_Контроль_МО.xlsx]списки_не_удалять'!#REF!</xm:f>
          </x14:formula1>
          <xm:sqref>E27:E28</xm:sqref>
        </x14:dataValidation>
        <x14:dataValidation type="list" allowBlank="1" showErrorMessage="1" errorTitle="Требуется выбрать из списка">
          <x14:formula1>
            <xm:f>INDIRECT(SUBSTITUTE(SUBSTITUTE(SUBSTITUTE(SUBSTITUTE(SUBSTITUTE(SUBSTITUTE(K29, " ", ""),'C:\Users\zil\Downloads\[Дата_Контроль_МО 18.05.2022 (6).xlsx]Статус'!#REF!,""),":",""),"-",""),",",""),"/",""))</xm:f>
          </x14:formula1>
          <xm:sqref>M33 M35 M29:M31</xm:sqref>
        </x14:dataValidation>
        <x14:dataValidation type="list" allowBlank="1" showInputMessage="1" showErrorMessage="1">
          <x14:formula1>
            <xm:f>'C:\Users\zil\Downloads\[Дата_Контроль_МО 18.05.2022 (6).xlsx]списки_не_удалять'!#REF!</xm:f>
          </x14:formula1>
          <xm:sqref>E33 E29:E31</xm:sqref>
        </x14:dataValidation>
        <x14:dataValidation type="list" allowBlank="1" showErrorMessage="1" errorTitle="Требуется выбрать из списка">
          <x14:formula1>
            <xm:f>INDIRECT(SUBSTITUTE(SUBSTITUTE(SUBSTITUTE(SUBSTITUTE(SUBSTITUTE(SUBSTITUTE(K36, " ", ""),'C:\Users\zil\Downloads\[18.05.2022_Контроль_МО Сиротина Т.А. (5).xlsx]Статус'!#REF!,""),":",""),"-",""),",",""),"/",""))</xm:f>
          </x14:formula1>
          <xm:sqref>M36:M41</xm:sqref>
        </x14:dataValidation>
        <x14:dataValidation type="list" allowBlank="1" showInputMessage="1" showErrorMessage="1">
          <x14:formula1>
            <xm:f>'C:\Users\zil\Downloads\[18.05.2022_Контроль_МО Сиротина Т.А. (5).xlsx]списки_не_удалять'!#REF!</xm:f>
          </x14:formula1>
          <xm:sqref>E37:E41</xm:sqref>
        </x14:dataValidation>
        <x14:dataValidation type="list" allowBlank="1" showInputMessage="1" showErrorMessage="1">
          <x14:formula1>
            <xm:f>'C:\Users\zil\Downloads\[3.6_Контроль_МО_Калантай_Д.А. май (6).xlsx]списки_не_удалять'!#REF!</xm:f>
          </x14:formula1>
          <xm:sqref>E43:E46</xm:sqref>
        </x14:dataValidation>
        <x14:dataValidation type="list" allowBlank="1" showErrorMessage="1" errorTitle="Требуется выбрать из списка">
          <x14:formula1>
            <xm:f>INDIRECT(SUBSTITUTE(SUBSTITUTE(SUBSTITUTE(SUBSTITUTE(SUBSTITUTE(SUBSTITUTE(K42, " ", ""),'C:\Users\zil\Downloads\[3.6_Контроль_МО_Калантай_Д.А. май (6).xlsx]Статус'!#REF!,""),":",""),"-",""),",",""),"/",""))</xm:f>
          </x14:formula1>
          <xm:sqref>M42:M46</xm:sqref>
        </x14:dataValidation>
        <x14:dataValidation type="list" allowBlank="1" showErrorMessage="1" errorTitle="Требуется выбрать из списка">
          <x14:formula1>
            <xm:f>INDIRECT(SUBSTITUTE(SUBSTITUTE(SUBSTITUTE(SUBSTITUTE(SUBSTITUTE(SUBSTITUTE(K80, " ", ""),'C:\Users\zil\Downloads\[26_05_2022_Контроль_МО_Корноухова_А_М_.xlsx]Статус'!#REF!,""),":",""),"-",""),",",""),"/",""))</xm:f>
          </x14:formula1>
          <xm:sqref>M80:M81</xm:sqref>
        </x14:dataValidation>
        <x14:dataValidation type="list" allowBlank="1" showInputMessage="1" showErrorMessage="1">
          <x14:formula1>
            <xm:f>'C:\Users\zil\Downloads\[26_05_2022_Контроль_МО_Корноухова_А_М_.xlsx]списки_не_удалять'!#REF!</xm:f>
          </x14:formula1>
          <xm:sqref>E81</xm:sqref>
        </x14:dataValidation>
        <x14:dataValidation type="list" allowBlank="1" showErrorMessage="1" errorTitle="Требуется выбрать из списка">
          <x14:formula1>
            <xm:f>INDIRECT(SUBSTITUTE(SUBSTITUTE(SUBSTITUTE(SUBSTITUTE(SUBSTITUTE(SUBSTITUTE(K78, " ", ""),'C:\Users\zil\Downloads\[КонтрольМО_ХохловаЕА26.05.xlsx]Статус'!#REF!,""),":",""),"-",""),",",""),"/",""))</xm:f>
          </x14:formula1>
          <xm:sqref>M78:M79</xm:sqref>
        </x14:dataValidation>
        <x14:dataValidation type="list" allowBlank="1" showInputMessage="1" showErrorMessage="1">
          <x14:formula1>
            <xm:f>'C:\Users\zil\Downloads\[КонтрольМО_ХохловаЕА26.05.xlsx]списки_не_удалять'!#REF!</xm:f>
          </x14:formula1>
          <xm:sqref>E79</xm:sqref>
        </x14:dataValidation>
        <x14:dataValidation type="list" allowBlank="1" showErrorMessage="1" errorTitle="Требуется выбрать из списка">
          <x14:formula1>
            <xm:f>INDIRECT(SUBSTITUTE(SUBSTITUTE(SUBSTITUTE(SUBSTITUTE(SUBSTITUTE(SUBSTITUTE(K72, " ", ""),'C:\Users\zil\Downloads\[26.05.2022_Контроль_МО_Есина А.В..xlsx]Статус'!#REF!,""),":",""),"-",""),",",""),"/",""))</xm:f>
          </x14:formula1>
          <xm:sqref>M72:M77</xm:sqref>
        </x14:dataValidation>
        <x14:dataValidation type="list" allowBlank="1" showInputMessage="1" showErrorMessage="1">
          <x14:formula1>
            <xm:f>'C:\Users\zil\Downloads\[26.05.2022_Контроль_МО_Есина А.В..xlsx]списки_не_удалять'!#REF!</xm:f>
          </x14:formula1>
          <xm:sqref>E74:E77</xm:sqref>
        </x14:dataValidation>
        <x14:dataValidation type="list" allowBlank="1" showErrorMessage="1" errorTitle="Требуется выбрать из списка">
          <x14:formula1>
            <xm:f>INDIRECT(SUBSTITUTE(SUBSTITUTE(SUBSTITUTE(SUBSTITUTE(SUBSTITUTE(SUBSTITUTE(K58, " ", ""),'C:\Users\zil\Downloads\[Контроль_МО 26.05.2022 Нечипоренко П.А..xlsx]Статус'!#REF!,""),":",""),"-",""),",",""),"/",""))</xm:f>
          </x14:formula1>
          <xm:sqref>M58:M62</xm:sqref>
        </x14:dataValidation>
        <x14:dataValidation type="list" allowBlank="1" showInputMessage="1" showErrorMessage="1">
          <x14:formula1>
            <xm:f>'C:\Users\zil\Downloads\[Контроль_МО 26.05.2022 Нечипоренко П.А..xlsx]списки_не_удалять'!#REF!</xm:f>
          </x14:formula1>
          <xm:sqref>E59:E62</xm:sqref>
        </x14:dataValidation>
        <x14:dataValidation type="list" allowBlank="1" showErrorMessage="1" errorTitle="Требуется выбрать из списка">
          <x14:formula1>
            <xm:f>INDIRECT(SUBSTITUTE(SUBSTITUTE(SUBSTITUTE(SUBSTITUTE(SUBSTITUTE(SUBSTITUTE(K47, " ", ""),'C:\Users\zil\Downloads\[Для МО 3.4_26.05.2022.xlsx]Статус'!#REF!,""),":",""),"-",""),",",""),"/",""))</xm:f>
          </x14:formula1>
          <xm:sqref>M47:M49 M53 M56</xm:sqref>
        </x14:dataValidation>
        <x14:dataValidation type="list" allowBlank="1" showInputMessage="1" showErrorMessage="1">
          <x14:formula1>
            <xm:f>'C:\Users\zil\Downloads\[Для МО 3.4_26.05.2022.xlsx]списки_не_удалять'!#REF!</xm:f>
          </x14:formula1>
          <xm:sqref>E47:E48 E53 E56</xm:sqref>
        </x14:dataValidation>
        <x14:dataValidation type="list" allowBlank="1" showErrorMessage="1" errorTitle="Требуется выбрать из списка">
          <x14:formula1>
            <xm:f>INDIRECT(SUBSTITUTE(SUBSTITUTE(SUBSTITUTE(SUBSTITUTE(SUBSTITUTE(SUBSTITUTE(K211, " ", ""),'C:\Users\zil\Downloads\[26.05_СакуроваКВ_МО.xlsx]Статус'!#REF!,""),":",""),"-",""),",",""),"/",""))</xm:f>
          </x14:formula1>
          <xm:sqref>M211:M216</xm:sqref>
        </x14:dataValidation>
        <x14:dataValidation type="list" allowBlank="1" showInputMessage="1" showErrorMessage="1">
          <x14:formula1>
            <xm:f>'C:\Users\zil\Downloads\[МО Заикина Л.В. 26.05.2022.xlsx]списки_не_удалять'!#REF!</xm:f>
          </x14:formula1>
          <xm:sqref>E201:E202</xm:sqref>
        </x14:dataValidation>
        <x14:dataValidation type="list" allowBlank="1" showErrorMessage="1" errorTitle="Требуется выбрать из списка">
          <x14:formula1>
            <xm:f>INDIRECT(SUBSTITUTE(SUBSTITUTE(SUBSTITUTE(SUBSTITUTE(SUBSTITUTE(SUBSTITUTE(K195, " ", ""),'C:\Users\zil\Downloads\[МО Заикина Л.В. 26.05.2022.xlsx]Статус'!#REF!,""),":",""),"-",""),",",""),"/",""))</xm:f>
          </x14:formula1>
          <xm:sqref>M200:M206 M195:M198</xm:sqref>
        </x14:dataValidation>
        <x14:dataValidation type="list" allowBlank="1" showInputMessage="1" showErrorMessage="1">
          <x14:formula1>
            <xm:f>'C:\Users\zil\Downloads\[3.8_МО_26.05.2022.xlsx]списки_не_удалять'!#REF!</xm:f>
          </x14:formula1>
          <xm:sqref>E177</xm:sqref>
        </x14:dataValidation>
        <x14:dataValidation type="list" allowBlank="1" showErrorMessage="1" errorTitle="Требуется выбрать из списка">
          <x14:formula1>
            <xm:f>INDIRECT(SUBSTITUTE(SUBSTITUTE(SUBSTITUTE(SUBSTITUTE(SUBSTITUTE(SUBSTITUTE(K261, " ", ""),'C:\Users\zil\Downloads\[26.05.2022_Контроль_МО Ветрова Е.В..xlsx]Статус'!#REF!,""),":",""),"-",""),",",""),"/",""))</xm:f>
          </x14:formula1>
          <xm:sqref>M261:M263</xm:sqref>
        </x14:dataValidation>
        <x14:dataValidation type="list" allowBlank="1" showInputMessage="1" showErrorMessage="1">
          <x14:formula1>
            <xm:f>'C:\Users\zil\Downloads\[26.05.2022_Контроль_МО Ветрова Е.В..xlsx]списки_не_удалять'!#REF!</xm:f>
          </x14:formula1>
          <xm:sqref>E261:E263</xm:sqref>
        </x14:dataValidation>
        <x14:dataValidation type="list" allowBlank="1" showInputMessage="1" showErrorMessage="1">
          <x14:formula1>
            <xm:f>'C:\Users\zil\Desktop\[19.04.2022_Контроль_МО ауд 3.8.xlsx]списки_не_удалять'!#REF!</xm:f>
          </x14:formula1>
          <xm:sqref>E259</xm:sqref>
        </x14:dataValidation>
        <x14:dataValidation type="list" allowBlank="1" showErrorMessage="1" errorTitle="Требуется выбрать из списка">
          <x14:formula1>
            <xm:f>INDIRECT(SUBSTITUTE(SUBSTITUTE(SUBSTITUTE(SUBSTITUTE(SUBSTITUTE(SUBSTITUTE(K259, " ", ""),'C:\Users\zil\Desktop\[19.04.2022_Контроль_МО ауд 3.8.xlsx]Статус'!#REF!,""),":",""),"-",""),",",""),"/",""))</xm:f>
          </x14:formula1>
          <xm:sqref>M259</xm:sqref>
        </x14:dataValidation>
        <x14:dataValidation type="list" allowBlank="1" showErrorMessage="1" errorTitle="Требуется выбрать из списка">
          <x14:formula1>
            <xm:f>INDIRECT(SUBSTITUTE(SUBSTITUTE(SUBSTITUTE(SUBSTITUTE(SUBSTITUTE(SUBSTITUTE(K260, " ", ""),'C:\Users\zil\Desktop\[23.05.2022_Контроль_МО Ветрова Е.В..xlsx]Статус'!#REF!,""),":",""),"-",""),",",""),"/",""))</xm:f>
          </x14:formula1>
          <xm:sqref>M260</xm:sqref>
        </x14:dataValidation>
        <x14:dataValidation type="list" allowBlank="1" showInputMessage="1" showErrorMessage="1">
          <x14:formula1>
            <xm:f>'C:\Users\zil\Desktop\[23.05.2022_Контроль_МО Ветрова Е.В..xlsx]списки_не_удалять'!#REF!</xm:f>
          </x14:formula1>
          <xm:sqref>E260</xm:sqref>
        </x14:dataValidation>
        <x14:dataValidation type="list" allowBlank="1" showInputMessage="1" showErrorMessage="1">
          <x14:formula1>
            <xm:f>'C:\Users\zil\Downloads\[Контроль_МО3.8 Морозова А.Ю. 26.05.22.xlsx]списки_не_удалять'!#REF!</xm:f>
          </x14:formula1>
          <xm:sqref>E249 E247 E251:E252</xm:sqref>
        </x14:dataValidation>
        <x14:dataValidation type="list" allowBlank="1" showErrorMessage="1" errorTitle="Требуется выбрать из списка">
          <x14:formula1>
            <xm:f>INDIRECT(SUBSTITUTE(SUBSTITUTE(SUBSTITUTE(SUBSTITUTE(SUBSTITUTE(SUBSTITUTE(K243, " ", ""),'C:\Users\zil\Downloads\[Контроль_МО3.8 Морозова А.Ю. 26.05.22.xlsx]Статус'!#REF!,""),":",""),"-",""),",",""),"/",""))</xm:f>
          </x14:formula1>
          <xm:sqref>M243:M244 M247 M250:M252 M256 M258</xm:sqref>
        </x14:dataValidation>
        <x14:dataValidation type="list" allowBlank="1" showInputMessage="1" showErrorMessage="1">
          <x14:formula1>
            <xm:f>'C:\Users\zil\Downloads\[23.05.2022_Контроль_МО Кияшко Н.В..xlsx]списки_не_удалять'!#REF!</xm:f>
          </x14:formula1>
          <xm:sqref>E257:E258</xm:sqref>
        </x14:dataValidation>
        <x14:dataValidation type="list" allowBlank="1" showErrorMessage="1" errorTitle="Требуется выбрать из списка">
          <x14:formula1>
            <xm:f>INDIRECT(SUBSTITUTE(SUBSTITUTE(SUBSTITUTE(SUBSTITUTE(SUBSTITUTE(SUBSTITUTE(K241, " ", ""),'C:\Users\zil\Downloads\[Контроль_МО_МахалкинаВН_26.05.2020.xlsx]Статус'!#REF!,""),":",""),"-",""),",",""),"/",""))</xm:f>
          </x14:formula1>
          <xm:sqref>M241</xm:sqref>
        </x14:dataValidation>
        <x14:dataValidation type="list" allowBlank="1" showInputMessage="1" showErrorMessage="1">
          <x14:formula1>
            <xm:f>'C:\Users\zil\Downloads\[Контроль_МО_МахалкинаВН_26.05.2020.xlsx]списки_не_удалять'!#REF!</xm:f>
          </x14:formula1>
          <xm:sqref>E239 E242</xm:sqref>
        </x14:dataValidation>
        <x14:dataValidation type="list" allowBlank="1" showErrorMessage="1" errorTitle="Требуется выбрать из списка">
          <x14:formula1>
            <xm:f>INDIRECT(SUBSTITUTE(SUBSTITUTE(SUBSTITUTE(SUBSTITUTE(SUBSTITUTE(SUBSTITUTE(K232, " ", ""),'C:\Users\zil\Downloads\[Дата_Контроль_МО_Сорокин_Д_П_26_05_2022.xlsx]Статус'!#REF!,""),":",""),"-",""),",",""),"/",""))</xm:f>
          </x14:formula1>
          <xm:sqref>M232:M237</xm:sqref>
        </x14:dataValidation>
        <x14:dataValidation type="list" allowBlank="1" showInputMessage="1" showErrorMessage="1">
          <x14:formula1>
            <xm:f>'C:\Users\zil\Downloads\[Дата_Контроль_МО_Сорокин_Д_П_26_05_2022.xlsx]списки_не_удалять'!#REF!</xm:f>
          </x14:formula1>
          <xm:sqref>E233:E237</xm:sqref>
        </x14:dataValidation>
        <x14:dataValidation type="list" allowBlank="1" showInputMessage="1" showErrorMessage="1">
          <x14:formula1>
            <xm:f>'C:\Users\zil\Downloads\[!!!Дата_Контроль_МО_Григорян (5).xlsx]списки_не_удалять'!#REF!</xm:f>
          </x14:formula1>
          <xm:sqref>E264</xm:sqref>
        </x14:dataValidation>
        <x14:dataValidation type="list" allowBlank="1" showErrorMessage="1" errorTitle="Требуется выбрать из списка">
          <x14:formula1>
            <xm:f>INDIRECT(SUBSTITUTE(SUBSTITUTE(SUBSTITUTE(SUBSTITUTE(SUBSTITUTE(SUBSTITUTE(K264, " ", ""),'C:\Users\zil\Downloads\[!!!Дата_Контроль_МО_Григорян (5).xlsx]Статус'!#REF!,""),":",""),"-",""),",",""),"/",""))</xm:f>
          </x14:formula1>
          <xm:sqref>M264</xm:sqref>
        </x14:dataValidation>
        <x14:dataValidation type="list" allowBlank="1" showErrorMessage="1" errorTitle="Требуется выбрать из списка">
          <x14:formula1>
            <xm:f>INDIRECT(SUBSTITUTE(SUBSTITUTE(SUBSTITUTE(SUBSTITUTE(SUBSTITUTE(SUBSTITUTE(K280, " ", ""),'C:\Users\zil\Downloads\[26.05.2022_Контроль_МО Алёхина Ю.В..xlsx]Статус'!#REF!,""),":",""),"-",""),",",""),"/",""))</xm:f>
          </x14:formula1>
          <xm:sqref>M280:M281 M284:M290</xm:sqref>
        </x14:dataValidation>
        <x14:dataValidation type="list" allowBlank="1" showInputMessage="1" showErrorMessage="1">
          <x14:formula1>
            <xm:f>'C:\Users\zil\Downloads\[26.05.2022_Контроль_МО Алёхина Ю.В..xlsx]списки_не_удалять'!#REF!</xm:f>
          </x14:formula1>
          <xm:sqref>E280:E282 E284:E290</xm:sqref>
        </x14:dataValidation>
        <x14:dataValidation type="list" allowBlank="1" showErrorMessage="1" errorTitle="Требуется выбрать из списка">
          <x14:formula1>
            <xm:f>INDIRECT(SUBSTITUTE(SUBSTITUTE(SUBSTITUTE(SUBSTITUTE(SUBSTITUTE(SUBSTITUTE(K282, " ", ""),'C:\Users\zil\Desktop\МО\2022\Май 2022\[23.05.2022_Контроль_МО Алёхина Ю.В..xlsx]Статус'!#REF!,""),":",""),"-",""),",",""),"/",""))</xm:f>
          </x14:formula1>
          <xm:sqref>M282</xm:sqref>
        </x14:dataValidation>
        <x14:dataValidation type="list" allowBlank="1" showInputMessage="1" showErrorMessage="1">
          <x14:formula1>
            <xm:f>'C:\Users\zil\Desktop\МО\2022\Май 2022\[20.05.2022_Контроль_МО Алёхина Ю.В..xlsx]списки_не_удалять'!#REF!</xm:f>
          </x14:formula1>
          <xm:sqref>E283</xm:sqref>
        </x14:dataValidation>
        <x14:dataValidation type="list" allowBlank="1" showErrorMessage="1" errorTitle="Требуется выбрать из списка">
          <x14:formula1>
            <xm:f>INDIRECT(SUBSTITUTE(SUBSTITUTE(SUBSTITUTE(SUBSTITUTE(SUBSTITUTE(SUBSTITUTE(K283, " ", ""),'C:\Users\zil\Desktop\МО\2022\Май 2022\[20.05.2022_Контроль_МО Алёхина Ю.В..xlsx]Статус'!#REF!,""),":",""),"-",""),",",""),"/",""))</xm:f>
          </x14:formula1>
          <xm:sqref>M283</xm:sqref>
        </x14:dataValidation>
        <x14:dataValidation type="list" allowBlank="1" showErrorMessage="1" errorTitle="Требуется выбрать из списка">
          <x14:formula1>
            <xm:f>INDIRECT(SUBSTITUTE(SUBSTITUTE(SUBSTITUTE(SUBSTITUTE(SUBSTITUTE(SUBSTITUTE(K271, " ", ""),'C:\Users\zil\Downloads\[МО от 26.05.2022.xlsx]Статус'!#REF!,""),":",""),"-",""),",",""),"/",""))</xm:f>
          </x14:formula1>
          <xm:sqref>M271:M278</xm:sqref>
        </x14:dataValidation>
        <x14:dataValidation type="list" allowBlank="1" showInputMessage="1" showErrorMessage="1">
          <x14:formula1>
            <xm:f>'C:\Users\zil\Downloads\[МО от 26.05.2022.xlsx]списки_не_удалять'!#REF!</xm:f>
          </x14:formula1>
          <xm:sqref>E271:E278</xm:sqref>
        </x14:dataValidation>
        <x14:dataValidation type="list" allowBlank="1" showErrorMessage="1" errorTitle="Требуется выбрать из списка">
          <x14:formula1>
            <xm:f>INDIRECT(SUBSTITUTE(SUBSTITUTE(SUBSTITUTE(SUBSTITUTE(SUBSTITUTE(SUBSTITUTE(K266, " ", ""),'C:\Users\zil\Downloads\[26.05.2022_Контроль_МО_Кузина И.В.xlsx]Статус'!#REF!,""),":",""),"-",""),",",""),"/",""))</xm:f>
          </x14:formula1>
          <xm:sqref>M266:M268</xm:sqref>
        </x14:dataValidation>
        <x14:dataValidation type="list" allowBlank="1" showInputMessage="1" showErrorMessage="1">
          <x14:formula1>
            <xm:f>'C:\Users\zil\Downloads\[26.05.2022_Контроль_МО_Кузина И.В.xlsx]списки_не_удалять'!#REF!</xm:f>
          </x14:formula1>
          <xm:sqref>E266:E268</xm:sqref>
        </x14:dataValidation>
        <x14:dataValidation type="list" allowBlank="1" showErrorMessage="1" errorTitle="Требуется выбрать из списка">
          <x14:formula1>
            <xm:f>INDIRECT(SUBSTITUTE(SUBSTITUTE(SUBSTITUTE(SUBSTITUTE(SUBSTITUTE(SUBSTITUTE(K368, " ", ""),'C:\Users\zil\Downloads\[Контроль_МО Каурова 26.05..xlsx]Статус'!#REF!,""),":",""),"-",""),",",""),"/",""))</xm:f>
          </x14:formula1>
          <xm:sqref>M368:M375 M377:M378</xm:sqref>
        </x14:dataValidation>
        <x14:dataValidation type="list" allowBlank="1" showInputMessage="1" showErrorMessage="1">
          <x14:formula1>
            <xm:f>'C:\Users\zil\Downloads\[Контроль_МО Каурова 26.05..xlsx]списки_не_удалять'!#REF!</xm:f>
          </x14:formula1>
          <xm:sqref>E368:E375 E377:E378</xm:sqref>
        </x14:dataValidation>
        <x14:dataValidation type="list" allowBlank="1" showInputMessage="1" showErrorMessage="1">
          <x14:formula1>
            <xm:f>'C:\Users\zil\Desktop\[МО каурова 17.05.xlsx]списки_не_удалять'!#REF!</xm:f>
          </x14:formula1>
          <xm:sqref>E376</xm:sqref>
        </x14:dataValidation>
        <x14:dataValidation type="list" allowBlank="1" showErrorMessage="1" errorTitle="Требуется выбрать из списка">
          <x14:formula1>
            <xm:f>INDIRECT(SUBSTITUTE(SUBSTITUTE(SUBSTITUTE(SUBSTITUTE(SUBSTITUTE(SUBSTITUTE(K376, " ", ""),'C:\Users\zil\Desktop\[МО каурова 17.05.xlsx]Статус'!#REF!,""),":",""),"-",""),",",""),"/",""))</xm:f>
          </x14:formula1>
          <xm:sqref>M376</xm:sqref>
        </x14:dataValidation>
        <x14:dataValidation type="list" allowBlank="1" showErrorMessage="1" errorTitle="Требуется выбрать из списка">
          <x14:formula1>
            <xm:f>INDIRECT(SUBSTITUTE(SUBSTITUTE(SUBSTITUTE(SUBSTITUTE(SUBSTITUTE(SUBSTITUTE(K352, " ", ""),'C:\Users\zil\Downloads\[26.05.2022_Контроль_МО_Крыш Н.Г..xlsx]Статус'!#REF!,""),":",""),"-",""),",",""),"/",""))</xm:f>
          </x14:formula1>
          <xm:sqref>M352:M353 M356:M361 M364:M367</xm:sqref>
        </x14:dataValidation>
        <x14:dataValidation type="list" allowBlank="1" showInputMessage="1" showErrorMessage="1">
          <x14:formula1>
            <xm:f>'C:\Users\zil\Downloads\[26.05.2022_Контроль_МО_Крыш Н.Г..xlsx]списки_не_удалять'!#REF!</xm:f>
          </x14:formula1>
          <xm:sqref>E356:E360 E365</xm:sqref>
        </x14:dataValidation>
        <x14:dataValidation type="list" allowBlank="1" showInputMessage="1" showErrorMessage="1">
          <x14:formula1>
            <xm:f>'C:\Users\zil\Downloads\[23.05.2022_Контроль_МО Унгер Е.И. (1).xlsx]списки_не_удалять'!#REF!</xm:f>
          </x14:formula1>
          <xm:sqref>E364 E366:E367</xm:sqref>
        </x14:dataValidation>
        <x14:dataValidation type="list" allowBlank="1" showInputMessage="1" showErrorMessage="1">
          <x14:formula1>
            <xm:f>'C:\Users\zil\Desktop\Контроль МО май\[Контроль_МО с 18.05.22.xlsx]списки_не_удалять'!#REF!</xm:f>
          </x14:formula1>
          <xm:sqref>E345 E347 E349:E350</xm:sqref>
        </x14:dataValidation>
        <x14:dataValidation type="list" allowBlank="1" showErrorMessage="1" errorTitle="Требуется выбрать из списка">
          <x14:formula1>
            <xm:f>INDIRECT(SUBSTITUTE(SUBSTITUTE(SUBSTITUTE(SUBSTITUTE(SUBSTITUTE(SUBSTITUTE(K345, " ", ""),'C:\Users\zil\Desktop\Контроль МО май\[Контроль_МО с 18.05.22.xlsx]Статус'!#REF!,""),":",""),"-",""),",",""),"/",""))</xm:f>
          </x14:formula1>
          <xm:sqref>M345 M347 M349:M350</xm:sqref>
        </x14:dataValidation>
        <x14:dataValidation type="list" allowBlank="1" showErrorMessage="1" errorTitle="Требуется выбрать из списка">
          <x14:formula1>
            <xm:f>INDIRECT(SUBSTITUTE(SUBSTITUTE(SUBSTITUTE(SUBSTITUTE(SUBSTITUTE(SUBSTITUTE(K332, " ", ""),'C:\Users\zil\Downloads\[26.05.2022_Контроль_МО Унгер Е.И..xlsx]Статус'!#REF!,""),":",""),"-",""),",",""),"/",""))</xm:f>
          </x14:formula1>
          <xm:sqref>M332:M335 M337:M338 M340:M343</xm:sqref>
        </x14:dataValidation>
        <x14:dataValidation type="list" allowBlank="1" showInputMessage="1" showErrorMessage="1">
          <x14:formula1>
            <xm:f>'C:\Users\zil\Downloads\[26.05.2022_Контроль_МО Унгер Е.И..xlsx]списки_не_удалять'!#REF!</xm:f>
          </x14:formula1>
          <xm:sqref>E332:E335 E337:E338 E340:E341 E343</xm:sqref>
        </x14:dataValidation>
        <x14:dataValidation type="list" allowBlank="1" showErrorMessage="1" errorTitle="Требуется выбрать из списка">
          <x14:formula1>
            <xm:f>INDIRECT(SUBSTITUTE(SUBSTITUTE(SUBSTITUTE(SUBSTITUTE(SUBSTITUTE(SUBSTITUTE(K321, " ", ""),'C:\Users\zil\Downloads\[Дата_Контроль_МО - айсина 25.05.xlsx]Статус'!#REF!,""),":",""),"-",""),",",""),"/",""))</xm:f>
          </x14:formula1>
          <xm:sqref>M321:M330</xm:sqref>
        </x14:dataValidation>
        <x14:dataValidation type="list" allowBlank="1" showInputMessage="1" showErrorMessage="1">
          <x14:formula1>
            <xm:f>'C:\Users\zil\Downloads\[Дата_Контроль_МО - айсина 25.05.xlsx]списки_не_удалять'!#REF!</xm:f>
          </x14:formula1>
          <xm:sqref>E323:E330</xm:sqref>
        </x14:dataValidation>
        <x14:dataValidation type="list" allowBlank="1" showInputMessage="1" showErrorMessage="1">
          <x14:formula1>
            <xm:f>'C:\Users\zil\Downloads\[26_05_2022_Дата_Контроль_МО_Гривцова_Н_А_.xlsx]списки_не_удалять'!#REF!</xm:f>
          </x14:formula1>
          <xm:sqref>E310:E320</xm:sqref>
        </x14:dataValidation>
        <x14:dataValidation type="list" allowBlank="1" showErrorMessage="1" errorTitle="Требуется выбрать из списка">
          <x14:formula1>
            <xm:f>INDIRECT(SUBSTITUTE(SUBSTITUTE(SUBSTITUTE(SUBSTITUTE(SUBSTITUTE(SUBSTITUTE(K310, " ", ""),'C:\Users\zil\Downloads\[26_05_2022_Дата_Контроль_МО_Гривцова_Н_А_.xlsx]Статус'!#REF!,""),":",""),"-",""),",",""),"/",""))</xm:f>
          </x14:formula1>
          <xm:sqref>M310:M320</xm:sqref>
        </x14:dataValidation>
        <x14:dataValidation type="list" allowBlank="1" showErrorMessage="1" errorTitle="Требуется выбрать из списка">
          <x14:formula1>
            <xm:f>INDIRECT(SUBSTITUTE(SUBSTITUTE(SUBSTITUTE(SUBSTITUTE(SUBSTITUTE(SUBSTITUTE(K297, " ", ""),'C:\Users\zil\Downloads\[от 18.05.2022_Контроль_МО_Горвиц В.П..xlsx]Статус'!#REF!,""),":",""),"-",""),",",""),"/",""))</xm:f>
          </x14:formula1>
          <xm:sqref>M297:M302 M304:M306</xm:sqref>
        </x14:dataValidation>
        <x14:dataValidation type="list" allowBlank="1" showInputMessage="1" showErrorMessage="1">
          <x14:formula1>
            <xm:f>'C:\Users\zil\Downloads\[от 18.05.2022_Контроль_МО_Горвиц В.П..xlsx]списки_не_удалять'!#REF!</xm:f>
          </x14:formula1>
          <xm:sqref>E297:E299 E302 E304:E305 E308</xm:sqref>
        </x14:dataValidation>
        <x14:dataValidation type="list" allowBlank="1" showErrorMessage="1" errorTitle="Требуется выбрать из списка">
          <x14:formula1>
            <xm:f>INDIRECT(SUBSTITUTE(SUBSTITUTE(SUBSTITUTE(SUBSTITUTE(SUBSTITUTE(SUBSTITUTE(K291, " ", ""),'C:\Users\zil\Downloads\[Дата_Контроль_МО_Свод (6).xlsx]Статус'!#REF!,""),":",""),"-",""),",",""),"/",""))</xm:f>
          </x14:formula1>
          <xm:sqref>M291:M296</xm:sqref>
        </x14:dataValidation>
        <x14:dataValidation type="list" allowBlank="1" showInputMessage="1" showErrorMessage="1">
          <x14:formula1>
            <xm:f>'C:\Users\zil\Downloads\[Дата_Контроль_МО_Свод (6).xlsx]списки_не_удалять'!#REF!</xm:f>
          </x14:formula1>
          <xm:sqref>E291:E296</xm:sqref>
        </x14:dataValidation>
        <x14:dataValidation type="list" allowBlank="1" showErrorMessage="1" errorTitle="Требуется выбрать из списка">
          <x14:formula1>
            <xm:f>INDIRECT(SUBSTITUTE(SUBSTITUTE(SUBSTITUTE(SUBSTITUTE(SUBSTITUTE(SUBSTITUTE(K414, " ", ""),'C:\Users\zil\Desktop\[26.05.2022 ЩербаковаК.Ю._Контроль_МО (16) — копия.xlsx]Статус'!#REF!,""),":",""),"-",""),",",""),"/",""))</xm:f>
          </x14:formula1>
          <xm:sqref>M414:M425</xm:sqref>
        </x14:dataValidation>
        <x14:dataValidation type="list" allowBlank="1" showInputMessage="1" showErrorMessage="1">
          <x14:formula1>
            <xm:f>'C:\Users\zil\Desktop\[26.05.2022 ЩербаковаК.Ю._Контроль_МО (16) — копия.xlsx]списки_не_удалять'!#REF!</xm:f>
          </x14:formula1>
          <xm:sqref>E415:E425</xm:sqref>
        </x14:dataValidation>
        <x14:dataValidation type="list" allowBlank="1" showErrorMessage="1" errorTitle="Требуется выбрать из списка">
          <x14:formula1>
            <xm:f>INDIRECT(SUBSTITUTE(SUBSTITUTE(SUBSTITUTE(SUBSTITUTE(SUBSTITUTE(SUBSTITUTE(K406, " ", ""),'C:\Users\zil\Desktop\[Канева А.В._26.05.2022_Контроль_МО.xlsx]Статус'!#REF!,""),":",""),"-",""),",",""),"/",""))</xm:f>
          </x14:formula1>
          <xm:sqref>M406 M409:M412</xm:sqref>
        </x14:dataValidation>
        <x14:dataValidation type="list" allowBlank="1" showInputMessage="1" showErrorMessage="1">
          <x14:formula1>
            <xm:f>'C:\Users\zil\Desktop\[Канева А.В._26.05.2022_Контроль_МО.xlsx]списки_не_удалять'!#REF!</xm:f>
          </x14:formula1>
          <xm:sqref>E410:E411</xm:sqref>
        </x14:dataValidation>
        <x14:dataValidation type="list" allowBlank="1" showErrorMessage="1" errorTitle="Требуется выбрать из списка">
          <x14:formula1>
            <xm:f>INDIRECT(SUBSTITUTE(SUBSTITUTE(SUBSTITUTE(SUBSTITUTE(SUBSTITUTE(SUBSTITUTE(K402, " ", ""),'C:\Users\zil\Desktop\[27.05.2022 _Контроль_МО Ершова Ю.А..xlsx]Статус'!#REF!,""),":",""),"-",""),",",""),"/",""))</xm:f>
          </x14:formula1>
          <xm:sqref>M402:M405</xm:sqref>
        </x14:dataValidation>
        <x14:dataValidation type="list" allowBlank="1" showInputMessage="1" showErrorMessage="1">
          <x14:formula1>
            <xm:f>'C:\Users\zil\Desktop\[27.05.2022 _Контроль_МО Ершова Ю.А..xlsx]списки_не_удалять'!#REF!</xm:f>
          </x14:formula1>
          <xm:sqref>E403:E405</xm:sqref>
        </x14:dataValidation>
        <x14:dataValidation type="list" allowBlank="1" showErrorMessage="1" errorTitle="Требуется выбрать из списка">
          <x14:formula1>
            <xm:f>INDIRECT(SUBSTITUTE(SUBSTITUTE(SUBSTITUTE(SUBSTITUTE(SUBSTITUTE(SUBSTITUTE(K390, " ", ""),'C:\Users\zil\Desktop\[Дата_Контроль_МО Новикова И.Е.26.05.2022 отправить.....xlsx]Статус'!#REF!,""),":",""),"-",""),",",""),"/",""))</xm:f>
          </x14:formula1>
          <xm:sqref>M390:M401</xm:sqref>
        </x14:dataValidation>
        <x14:dataValidation type="list" allowBlank="1" showInputMessage="1" showErrorMessage="1">
          <x14:formula1>
            <xm:f>'C:\Users\zil\Desktop\[Дата_Контроль_МО Новикова И.Е.26.05.2022 отправить.....xlsx]списки_не_удалять'!#REF!</xm:f>
          </x14:formula1>
          <xm:sqref>E390:E401</xm:sqref>
        </x14:dataValidation>
        <x14:dataValidation type="list" allowBlank="1" showErrorMessage="1" errorTitle="Требуется выбрать из списка">
          <x14:formula1>
            <xm:f>INDIRECT(SUBSTITUTE(SUBSTITUTE(SUBSTITUTE(SUBSTITUTE(SUBSTITUTE(SUBSTITUTE(K386, " ", ""),'C:\Users\zil\Desktop\[Дата_Контроль_МО 26.05.2022 Беляева А.В..xlsx]Статус'!#REF!,""),":",""),"-",""),",",""),"/",""))</xm:f>
          </x14:formula1>
          <xm:sqref>M386:M389</xm:sqref>
        </x14:dataValidation>
        <x14:dataValidation type="list" allowBlank="1" showInputMessage="1" showErrorMessage="1">
          <x14:formula1>
            <xm:f>'C:\Users\zil\Desktop\[Дата_Контроль_МО 26.05.2022 Беляева А.В..xlsx]списки_не_удалять'!#REF!</xm:f>
          </x14:formula1>
          <xm:sqref>E387:E389</xm:sqref>
        </x14:dataValidation>
        <x14:dataValidation type="list" allowBlank="1" showErrorMessage="1" errorTitle="Требуется выбрать из списка">
          <x14:formula1>
            <xm:f>INDIRECT(SUBSTITUTE(SUBSTITUTE(SUBSTITUTE(SUBSTITUTE(SUBSTITUTE(SUBSTITUTE(K382, " ", ""),'C:\Users\zil\Desktop\[Мартиросова Я.А._МО.xlsx]Статус'!#REF!,""),":",""),"-",""),",",""),"/",""))</xm:f>
          </x14:formula1>
          <xm:sqref>M382:M384</xm:sqref>
        </x14:dataValidation>
        <x14:dataValidation type="list" allowBlank="1" showInputMessage="1" showErrorMessage="1">
          <x14:formula1>
            <xm:f>'C:\Users\zil\Desktop\[Мартиросова Я.А._МО.xlsx]списки_не_удалять'!#REF!</xm:f>
          </x14:formula1>
          <xm:sqref>E382:E384</xm:sqref>
        </x14:dataValidation>
        <x14:dataValidation type="list" allowBlank="1" showErrorMessage="1" errorTitle="Требуется выбрать из списка">
          <x14:formula1>
            <xm:f>INDIRECT(SUBSTITUTE(SUBSTITUTE(SUBSTITUTE(SUBSTITUTE(SUBSTITUTE(SUBSTITUTE(K379, " ", ""),'C:\Users\zil\Downloads\[3.11_МО_26.05.2022.xlsx]Статус'!#REF!,""),":",""),"-",""),",",""),"/",""))</xm:f>
          </x14:formula1>
          <xm:sqref>M379:M381</xm:sqref>
        </x14:dataValidation>
        <x14:dataValidation type="list" allowBlank="1" showInputMessage="1" showErrorMessage="1">
          <x14:formula1>
            <xm:f>'C:\Users\zil\Downloads\[3.11_МО_26.05.2022.xlsx]списки_не_удалять'!#REF!</xm:f>
          </x14:formula1>
          <xm:sqref>E379:E381</xm:sqref>
        </x14:dataValidation>
        <x14:dataValidation type="list" allowBlank="1" showErrorMessage="1" errorTitle="Требуется выбрать из списка">
          <x14:formula1>
            <xm:f>INDIRECT(SUBSTITUTE(SUBSTITUTE(SUBSTITUTE(SUBSTITUTE(SUBSTITUTE(SUBSTITUTE(K431, " ", ""),'C:\Users\zil\Desktop\[26.05.2022,_Контроль_МО Попова Е.А..xlsx]Статус'!#REF!,""),":",""),"-",""),",",""),"/",""))</xm:f>
          </x14:formula1>
          <xm:sqref>M431 M440 M442:M443 M446:M450 M452:M455</xm:sqref>
        </x14:dataValidation>
        <x14:dataValidation type="list" allowBlank="1" showInputMessage="1" showErrorMessage="1">
          <x14:formula1>
            <xm:f>'C:\Users\zil\Desktop\[26.05.2022,_Контроль_МО Попова Е.А..xlsx]списки_не_удалять'!#REF!</xm:f>
          </x14:formula1>
          <xm:sqref>E439:E440 E442:E443 E446:E450 E452:E455</xm:sqref>
        </x14:dataValidation>
        <x14:dataValidation type="list" allowBlank="1" showInputMessage="1" showErrorMessage="1">
          <x14:formula1>
            <xm:f>'C:\Users\zil\Downloads\[3.12_26.05.22_Контроль_МО.xlsx]списки_не_удалять'!#REF!</xm:f>
          </x14:formula1>
          <xm:sqref>E427:E430 E456:E474</xm:sqref>
        </x14:dataValidation>
        <x14:dataValidation type="list" allowBlank="1" showErrorMessage="1" errorTitle="Требуется выбрать из списка">
          <x14:formula1>
            <xm:f>INDIRECT(SUBSTITUTE(SUBSTITUTE(SUBSTITUTE(SUBSTITUTE(SUBSTITUTE(SUBSTITUTE(K427, " ", ""),'C:\Users\zil\Downloads\[3.12_26.05.22_Контроль_МО.xlsx]Статус'!#REF!,""),":",""),"-",""),",",""),"/",""))</xm:f>
          </x14:formula1>
          <xm:sqref>M427:M430 M456:M474</xm:sqref>
        </x14:dataValidation>
        <x14:dataValidation type="list" allowBlank="1" showErrorMessage="1" errorTitle="Требуется выбрать из списка">
          <x14:formula1>
            <xm:f>INDIRECT(SUBSTITUTE(SUBSTITUTE(SUBSTITUTE(SUBSTITUTE(SUBSTITUTE(SUBSTITUTE(K508, " ", ""),'C:\Users\zil\Downloads\[Дата_Контроль_МО_326_05_2022_Подомарева_О.xlsx]Статус'!#REF!,""),":",""),"-",""),",",""),"/",""))</xm:f>
          </x14:formula1>
          <xm:sqref>M508:M522</xm:sqref>
        </x14:dataValidation>
        <x14:dataValidation type="list" allowBlank="1" showInputMessage="1" showErrorMessage="1">
          <x14:formula1>
            <xm:f>'C:\Users\zil\Downloads\[Дата_Контроль_МО_326_05_2022_Подомарева_О.xlsx]списки_не_удалять'!#REF!</xm:f>
          </x14:formula1>
          <xm:sqref>E508:E521</xm:sqref>
        </x14:dataValidation>
        <x14:dataValidation type="list" allowBlank="1" showInputMessage="1" showErrorMessage="1">
          <x14:formula1>
            <xm:f>'C:\Users\zil\Desktop\[Дата_Контроль_МО (3)20.05.2022 Подомарева О.xlsx]списки_не_удалять'!#REF!</xm:f>
          </x14:formula1>
          <xm:sqref>E522</xm:sqref>
        </x14:dataValidation>
        <x14:dataValidation type="list" allowBlank="1" showErrorMessage="1" errorTitle="Требуется выбрать из списка">
          <x14:formula1>
            <xm:f>INDIRECT(SUBSTITUTE(SUBSTITUTE(SUBSTITUTE(SUBSTITUTE(SUBSTITUTE(SUBSTITUTE(K497, " ", ""),'C:\Users\zil\Downloads\[Рычкова_А_А_26_05_22_Дата_Контроль_МО_10.xlsx]Статус'!#REF!,""),":",""),"-",""),",",""),"/",""))</xm:f>
          </x14:formula1>
          <xm:sqref>M497:M507</xm:sqref>
        </x14:dataValidation>
        <x14:dataValidation type="list" allowBlank="1" showInputMessage="1" showErrorMessage="1">
          <x14:formula1>
            <xm:f>'C:\Users\zil\Downloads\[Рычкова_А_А_26_05_22_Дата_Контроль_МО_10.xlsx]списки_не_удалять'!#REF!</xm:f>
          </x14:formula1>
          <xm:sqref>E498:E507</xm:sqref>
        </x14:dataValidation>
        <x14:dataValidation type="list" allowBlank="1" showErrorMessage="1" errorTitle="Требуется выбрать из списка">
          <x14:formula1>
            <xm:f>INDIRECT(SUBSTITUTE(SUBSTITUTE(SUBSTITUTE(SUBSTITUTE(SUBSTITUTE(SUBSTITUTE(K487, " ", ""),'C:\Users\zil\Downloads\[Дата_Контроль_МО_Нихаенко_В_Н_26_05_2022.xlsx]Статус'!#REF!,""),":",""),"-",""),",",""),"/",""))</xm:f>
          </x14:formula1>
          <xm:sqref>M487:M489 M491:M492</xm:sqref>
        </x14:dataValidation>
        <x14:dataValidation type="list" allowBlank="1" showInputMessage="1" showErrorMessage="1">
          <x14:formula1>
            <xm:f>'C:\Users\zil\Downloads\[Дата_Контроль_МО_Нихаенко_В_Н_26_05_2022.xlsx]списки_не_удалять'!#REF!</xm:f>
          </x14:formula1>
          <xm:sqref>E487:E489 E491:E492</xm:sqref>
        </x14:dataValidation>
        <x14:dataValidation type="list" allowBlank="1" showErrorMessage="1" errorTitle="Требуется выбрать из списка">
          <x14:formula1>
            <xm:f>INDIRECT(SUBSTITUTE(SUBSTITUTE(SUBSTITUTE(SUBSTITUTE(SUBSTITUTE(SUBSTITUTE(K475, " ", ""),'C:\Users\zil\Downloads\[Дата_Контроль_МО общий 26.05.2022 3.13.xlsx]Статус'!#REF!,""),":",""),"-",""),",",""),"/",""))</xm:f>
          </x14:formula1>
          <xm:sqref>M475:M486 M493:M496</xm:sqref>
        </x14:dataValidation>
        <x14:dataValidation type="list" allowBlank="1" showInputMessage="1" showErrorMessage="1">
          <x14:formula1>
            <xm:f>'C:\Users\zil\Downloads\[Дата_Контроль_МО общий 26.05.2022 3.13.xlsx]списки_не_удалять'!#REF!</xm:f>
          </x14:formula1>
          <xm:sqref>E475:E486 E493:E496</xm:sqref>
        </x14:dataValidation>
        <x14:dataValidation type="list" allowBlank="1" showInputMessage="1" showErrorMessage="1">
          <x14:formula1>
            <xm:f>'C:\Users\zil\Downloads\[26.05.2022_Контроль_МО_Изюмская.xlsx]списки_не_удалять'!#REF!</xm:f>
          </x14:formula1>
          <xm:sqref>E207:E210</xm:sqref>
        </x14:dataValidation>
        <x14:dataValidation type="list" allowBlank="1" showInputMessage="1" showErrorMessage="1">
          <x14:formula1>
            <xm:f>'C:\Users\zil\Desktop\[Контроль_МО_апрель22.xlsx]списки_не_удалять'!#REF!</xm:f>
          </x14:formula1>
          <xm:sqref>E178</xm:sqref>
        </x14:dataValidation>
        <x14:dataValidation type="list" allowBlank="1" showErrorMessage="1" errorTitle="Требуется выбрать из списка">
          <x14:formula1>
            <xm:f>INDIRECT(SUBSTITUTE(SUBSTITUTE(SUBSTITUTE(SUBSTITUTE(SUBSTITUTE(SUBSTITUTE(K178, " ", ""),'C:\Users\zil\Desktop\[Контроль_МО_апрель22.xlsx]Статус'!#REF!,""),":",""),"-",""),",",""),"/",""))</xm:f>
          </x14:formula1>
          <xm:sqref>M178</xm:sqref>
        </x14:dataValidation>
        <x14:dataValidation type="list" allowBlank="1" showErrorMessage="1" errorTitle="Требуется выбрать из списка">
          <x14:formula1>
            <xm:f>INDIRECT(SUBSTITUTE(SUBSTITUTE(SUBSTITUTE(SUBSTITUTE(SUBSTITUTE(SUBSTITUTE(K176, " ", ""),'C:\Users\zil\Downloads\[3.8_МО_26.05.2022.xlsx]Статус'!#REF!,""),":",""),"-",""),",",""),"/",""))</xm:f>
          </x14:formula1>
          <xm:sqref>M176:M177</xm:sqref>
        </x14:dataValidation>
        <x14:dataValidation type="list" allowBlank="1" showInputMessage="1" showErrorMessage="1">
          <x14:formula1>
            <xm:f>'C:\Users\zil\Downloads\[3.7_МО_26.05.2022.xlsx]списки_не_удалять'!#REF!</xm:f>
          </x14:formula1>
          <xm:sqref>E116:E175</xm:sqref>
        </x14:dataValidation>
        <x14:dataValidation type="list" allowBlank="1" showErrorMessage="1" errorTitle="Требуется выбрать из списка">
          <x14:formula1>
            <xm:f>INDIRECT(SUBSTITUTE(SUBSTITUTE(SUBSTITUTE(SUBSTITUTE(SUBSTITUTE(SUBSTITUTE(K116, " ", ""),'C:\Users\zil\Downloads\[3.7_МО_26.05.2022.xlsx]Статус'!#REF!,""),":",""),"-",""),",",""),"/",""))</xm:f>
          </x14:formula1>
          <xm:sqref>M116:M175</xm:sqref>
        </x14:dataValidation>
        <x14:dataValidation type="list" allowBlank="1" showErrorMessage="1" errorTitle="Требуется выбрать из списка">
          <x14:formula1>
            <xm:f>INDIRECT(SUBSTITUTE(SUBSTITUTE(SUBSTITUTE(SUBSTITUTE(SUBSTITUTE(SUBSTITUTE(K15, " ", ""),'C:\Users\zil\Downloads\[!!!Дата_Контроль_МО_Григорян (4).xlsx]Статус'!#REF!,""),":",""),"-",""),",",""),"/",""))</xm:f>
          </x14:formula1>
          <xm:sqref>M15:M20</xm:sqref>
        </x14:dataValidation>
        <x14:dataValidation type="list" allowBlank="1" showInputMessage="1" showErrorMessage="1">
          <x14:formula1>
            <xm:f>'C:\Users\zil\Downloads\[!!!Дата_Контроль_МО_Григорян (4).xlsx]списки_не_удалять'!#REF!</xm:f>
          </x14:formula1>
          <xm:sqref>E14:E26</xm:sqref>
        </x14:dataValidation>
        <x14:dataValidation type="list" allowBlank="1" showErrorMessage="1" errorTitle="Требуется выбрать из списка">
          <x14:formula1>
            <xm:f>INDIRECT(SUBSTITUTE(SUBSTITUTE(SUBSTITUTE(SUBSTITUTE(SUBSTITUTE(SUBSTITUTE(K6, " ", ""),'C:\Users\zil\Downloads\[Контроль_МО_Шовкун В. О. (5).xlsx]Статус'!#REF!,""),":",""),"-",""),",",""),"/",""))</xm:f>
          </x14:formula1>
          <xm:sqref>M6:M10</xm:sqref>
        </x14:dataValidation>
        <x14:dataValidation type="list" allowBlank="1" showInputMessage="1" showErrorMessage="1">
          <x14:formula1>
            <xm:f>'C:\Users\zil\Downloads\[26_05_2022_Контроль_МО_Вельмакина_О_В_.xlsx]списки_не_удалять'!#REF!</xm:f>
          </x14:formula1>
          <xm:sqref>E11:E13</xm:sqref>
        </x14:dataValidation>
        <x14:dataValidation type="list" allowBlank="1" showErrorMessage="1" errorTitle="Требуется выбрать из списка">
          <x14:formula1>
            <xm:f>INDIRECT(SUBSTITUTE(SUBSTITUTE(SUBSTITUTE(SUBSTITUTE(SUBSTITUTE(SUBSTITUTE(K11, " ", ""),'C:\Users\zil\Downloads\[26_05_2022_Контроль_МО_Вельмакина_О_В_.xlsx]Статус'!#REF!,""),":",""),"-",""),",",""),"/",""))</xm:f>
          </x14:formula1>
          <xm:sqref>M11:M13</xm:sqref>
        </x14:dataValidation>
        <x14:dataValidation type="list" allowBlank="1" showInputMessage="1" showErrorMessage="1">
          <x14:formula1>
            <xm:f>'C:\Users\zil\Downloads\[26.05.2022_Контроль_МО 3.8.xlsx]списки_не_удалять'!#REF!</xm:f>
          </x14:formula1>
          <xm:sqref>E219:E231</xm:sqref>
        </x14:dataValidation>
        <x14:dataValidation type="list" allowBlank="1" showErrorMessage="1" errorTitle="Требуется выбрать из списка">
          <x14:formula1>
            <xm:f>INDIRECT(SUBSTITUTE(SUBSTITUTE(SUBSTITUTE(SUBSTITUTE(SUBSTITUTE(SUBSTITUTE(K218, " ", ""),'C:\Users\zil\Downloads\[26.05.2022_Контроль_МО 3.8.xlsx]Статус'!#REF!,""),":",""),"-",""),",",""),"/",""))</xm:f>
          </x14:formula1>
          <xm:sqref>M218:M231</xm:sqref>
        </x14:dataValidation>
        <x14:dataValidation type="list" allowBlank="1" showErrorMessage="1" errorTitle="Требуется выбрать из списка">
          <x14:formula1>
            <xm:f>INDIRECT(SUBSTITUTE(SUBSTITUTE(SUBSTITUTE(SUBSTITUTE(SUBSTITUTE(SUBSTITUTE(K207, " ", ""),'C:\Users\zil\Downloads\[26.05.2022_Контроль_МО_Изюмская.xlsx]Статус'!#REF!,""),":",""),"-",""),",",""),"/",""))</xm:f>
          </x14:formula1>
          <xm:sqref>M207:M210</xm:sqref>
        </x14:dataValidation>
        <x14:dataValidation type="list" allowBlank="1" showInputMessage="1" showErrorMessage="1">
          <x14:formula1>
            <xm:f>'C:\Users\zil\Desktop\[Контроль_МО_май2022.xlsx]списки_не_удалять'!#REF!</xm:f>
          </x14:formula1>
          <xm:sqref>E179:E194</xm:sqref>
        </x14:dataValidation>
        <x14:dataValidation type="list" allowBlank="1" showErrorMessage="1" errorTitle="Требуется выбрать из списка">
          <x14:formula1>
            <xm:f>INDIRECT(SUBSTITUTE(SUBSTITUTE(SUBSTITUTE(SUBSTITUTE(SUBSTITUTE(SUBSTITUTE(K179, " ", ""),'C:\Users\zil\Desktop\[Контроль_МО_май2022.xlsx]Статус'!#REF!,""),":",""),"-",""),",",""),"/",""))</xm:f>
          </x14:formula1>
          <xm:sqref>M179:M194</xm:sqref>
        </x14:dataValidation>
        <x14:dataValidation type="list" allowBlank="1" showInputMessage="1" showErrorMessage="1">
          <x14:formula1>
            <xm:f>'C:\Users\zil\Downloads\[Комната 3.5_26.05.2022_Контроль_МО.xlsx]списки_не_удалять'!#REF!</xm:f>
          </x14:formula1>
          <xm:sqref>E83:E115</xm:sqref>
        </x14:dataValidation>
        <x14:dataValidation type="list" allowBlank="1" showErrorMessage="1" errorTitle="Требуется выбрать из списка">
          <x14:formula1>
            <xm:f>INDIRECT(SUBSTITUTE(SUBSTITUTE(SUBSTITUTE(SUBSTITUTE(SUBSTITUTE(SUBSTITUTE(K82, " ", ""),'C:\Users\zil\Downloads\[Комната 3.5_26.05.2022_Контроль_МО.xlsx]Статус'!#REF!,""),":",""),"-",""),",",""),"/",""))</xm:f>
          </x14:formula1>
          <xm:sqref>M82:M115</xm:sqref>
        </x14:dataValidation>
        <x14:dataValidation type="list" allowBlank="1" showErrorMessage="1" errorTitle="Требуется выбрать из списка">
          <x14:formula1>
            <xm:f>INDIRECT(SUBSTITUTE(SUBSTITUTE(SUBSTITUTE(SUBSTITUTE(SUBSTITUTE(SUBSTITUTE(K63, " ", ""),'C:\Users\zil\Downloads\[26.05.2022_Контроль_МО Заздравная А.Г..xlsx]Статус'!#REF!,""),":",""),"-",""),",",""),"/",""))</xm:f>
          </x14:formula1>
          <xm:sqref>M63:M71</xm:sqref>
        </x14:dataValidation>
        <x14:dataValidation type="list" allowBlank="1" showInputMessage="1" showErrorMessage="1">
          <x14:formula1>
            <xm:f>'C:\Users\zil\Downloads\[26.05.2022_Контроль_МО Заздравная А.Г..xlsx]списки_не_удалять'!#REF!</xm:f>
          </x14:formula1>
          <xm:sqref>E64:E71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T78"/>
  <sheetViews>
    <sheetView zoomScale="70" zoomScaleNormal="70" workbookViewId="0">
      <pane ySplit="1" topLeftCell="A2" activePane="bottomLeft" state="frozen"/>
      <selection activeCell="B22" sqref="B22"/>
      <selection pane="bottomLeft" activeCell="B22" sqref="B22"/>
    </sheetView>
  </sheetViews>
  <sheetFormatPr defaultColWidth="9.140625" defaultRowHeight="15" x14ac:dyDescent="0.25"/>
  <cols>
    <col min="1" max="1" width="51.85546875" style="22" bestFit="1" customWidth="1"/>
    <col min="2" max="2" width="12.85546875" style="69" bestFit="1" customWidth="1"/>
    <col min="3" max="3" width="21.5703125" customWidth="1"/>
    <col min="4" max="4" width="22.42578125" style="69" bestFit="1" customWidth="1"/>
    <col min="5" max="5" width="9.140625" style="57"/>
    <col min="6" max="6" width="49.7109375" style="27" bestFit="1" customWidth="1"/>
    <col min="7" max="7" width="5.28515625" style="44" customWidth="1"/>
    <col min="8" max="8" width="50" style="22" bestFit="1" customWidth="1"/>
    <col min="9" max="9" width="5.28515625" style="22" bestFit="1" customWidth="1"/>
    <col min="10" max="10" width="9.140625" style="41"/>
    <col min="11" max="11" width="35.85546875" style="22" customWidth="1"/>
    <col min="12" max="12" width="28.5703125" style="22" customWidth="1"/>
    <col min="13" max="13" width="27.5703125" style="22" customWidth="1"/>
    <col min="14" max="14" width="25" style="22" customWidth="1"/>
    <col min="15" max="15" width="33.140625" style="22" customWidth="1"/>
    <col min="16" max="16" width="27.140625" style="22" customWidth="1"/>
    <col min="17" max="17" width="40.28515625" style="22" customWidth="1"/>
    <col min="18" max="16384" width="9.140625" style="22"/>
  </cols>
  <sheetData>
    <row r="1" spans="1:20" ht="102" customHeight="1" x14ac:dyDescent="0.25">
      <c r="A1" s="55" t="s">
        <v>108</v>
      </c>
      <c r="B1" s="56" t="s">
        <v>109</v>
      </c>
      <c r="C1" s="58" t="s">
        <v>173</v>
      </c>
      <c r="D1" s="56" t="s">
        <v>112</v>
      </c>
      <c r="F1" s="30" t="s">
        <v>156</v>
      </c>
      <c r="G1" s="42"/>
      <c r="H1" s="25" t="s">
        <v>171</v>
      </c>
      <c r="I1" s="60" t="s">
        <v>135</v>
      </c>
      <c r="K1" s="54" t="s">
        <v>141</v>
      </c>
      <c r="L1" s="54" t="s">
        <v>137</v>
      </c>
      <c r="M1" s="54" t="s">
        <v>138</v>
      </c>
      <c r="N1" s="54" t="s">
        <v>139</v>
      </c>
      <c r="O1" s="54" t="s">
        <v>125</v>
      </c>
      <c r="P1" s="54" t="s">
        <v>140</v>
      </c>
      <c r="Q1" s="54" t="s">
        <v>169</v>
      </c>
      <c r="R1" s="39"/>
      <c r="S1" s="39"/>
      <c r="T1" s="39"/>
    </row>
    <row r="2" spans="1:20" x14ac:dyDescent="0.25">
      <c r="A2" s="45" t="s">
        <v>113</v>
      </c>
      <c r="B2" s="46" t="s">
        <v>114</v>
      </c>
      <c r="C2" s="59" t="s">
        <v>135</v>
      </c>
      <c r="D2" s="70" t="s">
        <v>115</v>
      </c>
      <c r="F2" s="31" t="s">
        <v>113</v>
      </c>
      <c r="G2" s="43"/>
      <c r="H2" s="24" t="str">
        <f>IF(ISBLANK(F2),"",SUBSTITUTE(SUBSTITUTE(SUBSTITUTE(статус[[#This Row],[статус]],"/","")," ",""),"-",""))</f>
        <v>КсведениюГПЦАОП</v>
      </c>
      <c r="I2" s="23" t="s">
        <v>135</v>
      </c>
      <c r="K2" s="40" t="s">
        <v>119</v>
      </c>
      <c r="L2" s="40" t="s">
        <v>136</v>
      </c>
      <c r="M2" s="40" t="s">
        <v>118</v>
      </c>
      <c r="N2" s="40" t="s">
        <v>129</v>
      </c>
      <c r="O2" s="40" t="s">
        <v>126</v>
      </c>
      <c r="P2" s="40" t="s">
        <v>132</v>
      </c>
      <c r="Q2" s="61" t="s">
        <v>136</v>
      </c>
      <c r="R2" s="39"/>
      <c r="S2" s="39"/>
      <c r="T2" s="39"/>
    </row>
    <row r="3" spans="1:20" x14ac:dyDescent="0.25">
      <c r="A3" s="45" t="s">
        <v>36</v>
      </c>
      <c r="B3" s="46" t="s">
        <v>114</v>
      </c>
      <c r="C3" s="59" t="s">
        <v>135</v>
      </c>
      <c r="D3" s="70" t="s">
        <v>115</v>
      </c>
      <c r="F3" s="31" t="s">
        <v>36</v>
      </c>
      <c r="G3" s="43"/>
      <c r="H3" s="24" t="str">
        <f>IF(ISBLANK(F3),"",SUBSTITUTE(SUBSTITUTE(SUBSTITUTE(статус[[#This Row],[статус]],"/","")," ",""),"-",""))</f>
        <v>Тактикаведения</v>
      </c>
      <c r="I3" s="23"/>
      <c r="K3" s="40" t="s">
        <v>117</v>
      </c>
      <c r="L3" s="40" t="s">
        <v>123</v>
      </c>
      <c r="M3" s="40" t="s">
        <v>130</v>
      </c>
      <c r="N3" s="40" t="s">
        <v>130</v>
      </c>
      <c r="O3" s="40" t="s">
        <v>128</v>
      </c>
      <c r="P3" s="40" t="s">
        <v>133</v>
      </c>
      <c r="Q3" s="61" t="s">
        <v>170</v>
      </c>
      <c r="R3" s="39"/>
      <c r="S3" s="39"/>
      <c r="T3" s="39"/>
    </row>
    <row r="4" spans="1:20" x14ac:dyDescent="0.25">
      <c r="A4" s="45" t="s">
        <v>106</v>
      </c>
      <c r="B4" s="46" t="s">
        <v>172</v>
      </c>
      <c r="C4" s="59" t="s">
        <v>135</v>
      </c>
      <c r="D4" s="70" t="s">
        <v>116</v>
      </c>
      <c r="F4" s="31" t="s">
        <v>106</v>
      </c>
      <c r="G4" s="43"/>
      <c r="H4" s="24" t="str">
        <f>IF(ISBLANK(F4),"",SUBSTITUTE(SUBSTITUTE(SUBSTITUTE(статус[[#This Row],[статус]],"/","")," ",""),"-",""))</f>
        <v>ВозвратвМОбезприема</v>
      </c>
      <c r="I4" s="23"/>
      <c r="K4" s="40" t="s">
        <v>120</v>
      </c>
      <c r="L4" s="40" t="s">
        <v>124</v>
      </c>
      <c r="M4" s="40" t="s">
        <v>154</v>
      </c>
      <c r="N4" s="40"/>
      <c r="O4" s="40" t="s">
        <v>189</v>
      </c>
      <c r="P4" s="40" t="s">
        <v>153</v>
      </c>
      <c r="Q4" s="61"/>
      <c r="R4" s="39"/>
      <c r="S4" s="39"/>
      <c r="T4" s="39"/>
    </row>
    <row r="5" spans="1:20" x14ac:dyDescent="0.25">
      <c r="A5" s="45" t="s">
        <v>33</v>
      </c>
      <c r="B5" s="46" t="s">
        <v>114</v>
      </c>
      <c r="C5" s="59" t="s">
        <v>135</v>
      </c>
      <c r="D5" s="46" t="s">
        <v>115</v>
      </c>
      <c r="F5" s="31" t="s">
        <v>33</v>
      </c>
      <c r="G5" s="43"/>
      <c r="H5" s="24" t="str">
        <f>IF(ISBLANK(F5),"",SUBSTITUTE(SUBSTITUTE(SUBSTITUTE(статус[[#This Row],[статус]],"/","")," ",""),"-",""))</f>
        <v>Некорректноеобращениеспациентом</v>
      </c>
      <c r="I5" s="23"/>
      <c r="K5" s="40" t="s">
        <v>118</v>
      </c>
      <c r="L5" s="40"/>
      <c r="M5" s="40" t="s">
        <v>117</v>
      </c>
      <c r="N5" s="40"/>
      <c r="O5" s="40" t="s">
        <v>127</v>
      </c>
      <c r="P5" s="40" t="s">
        <v>134</v>
      </c>
      <c r="Q5" s="61"/>
      <c r="R5" s="39"/>
      <c r="S5" s="39"/>
      <c r="T5" s="39"/>
    </row>
    <row r="6" spans="1:20" x14ac:dyDescent="0.25">
      <c r="A6" s="45" t="s">
        <v>121</v>
      </c>
      <c r="B6" s="46" t="s">
        <v>114</v>
      </c>
      <c r="C6" s="59" t="s">
        <v>135</v>
      </c>
      <c r="D6" s="70" t="s">
        <v>116</v>
      </c>
      <c r="F6" s="31" t="s">
        <v>121</v>
      </c>
      <c r="G6" s="43"/>
      <c r="H6" s="24" t="str">
        <f>IF(ISBLANK(F6),"",SUBSTITUTE(SUBSTITUTE(SUBSTITUTE(статус[[#This Row],[статус]],"/","")," ",""),"-",""))</f>
        <v>ПаллиативПатронаж</v>
      </c>
      <c r="I6" s="23"/>
      <c r="K6" s="40"/>
      <c r="L6" s="40"/>
      <c r="M6" s="40" t="s">
        <v>133</v>
      </c>
      <c r="N6" s="40"/>
      <c r="O6" s="40" t="s">
        <v>188</v>
      </c>
      <c r="P6" s="40" t="s">
        <v>154</v>
      </c>
      <c r="Q6" s="61"/>
      <c r="R6" s="39"/>
      <c r="S6" s="39"/>
      <c r="T6" s="39"/>
    </row>
    <row r="7" spans="1:20" s="68" customFormat="1" x14ac:dyDescent="0.25">
      <c r="A7" s="47" t="s">
        <v>6</v>
      </c>
      <c r="B7" s="46" t="s">
        <v>114</v>
      </c>
      <c r="C7" s="59" t="s">
        <v>135</v>
      </c>
      <c r="D7" s="46" t="s">
        <v>116</v>
      </c>
      <c r="E7" s="62"/>
      <c r="F7" s="63" t="s">
        <v>6</v>
      </c>
      <c r="G7" s="64"/>
      <c r="H7" s="65" t="str">
        <f>IF(ISBLANK(F7),"",SUBSTITUTE(SUBSTITUTE(SUBSTITUTE(статус[[#This Row],[статус]],"/","")," ",""),"-",""))</f>
        <v>Недозвонилисьвтечение2хдней</v>
      </c>
      <c r="I7" s="66"/>
      <c r="J7" s="67"/>
      <c r="K7" s="40"/>
      <c r="L7" s="40"/>
      <c r="M7" s="40" t="s">
        <v>119</v>
      </c>
      <c r="N7" s="40"/>
      <c r="O7" s="40"/>
      <c r="P7" s="40" t="s">
        <v>152</v>
      </c>
      <c r="Q7" s="40"/>
      <c r="R7" s="40"/>
      <c r="S7" s="40"/>
      <c r="T7" s="40"/>
    </row>
    <row r="8" spans="1:20" x14ac:dyDescent="0.25">
      <c r="A8" s="45" t="s">
        <v>2</v>
      </c>
      <c r="B8" s="46" t="s">
        <v>114</v>
      </c>
      <c r="C8" s="59" t="s">
        <v>135</v>
      </c>
      <c r="D8" s="70" t="s">
        <v>116</v>
      </c>
      <c r="F8" s="31" t="s">
        <v>2</v>
      </c>
      <c r="G8" s="43"/>
      <c r="H8" s="24" t="str">
        <f>IF(ISBLANK(F8),"",SUBSTITUTE(SUBSTITUTE(SUBSTITUTE(статус[[#This Row],[статус]],"/","")," ",""),"-",""))</f>
        <v>Статусдиагноза</v>
      </c>
      <c r="I8" s="23"/>
      <c r="K8" s="61"/>
      <c r="L8" s="61"/>
      <c r="M8" s="39"/>
      <c r="N8" s="61"/>
      <c r="O8" s="61"/>
      <c r="P8" s="61"/>
      <c r="Q8" s="61"/>
      <c r="R8" s="39"/>
      <c r="S8" s="39"/>
      <c r="T8" s="39"/>
    </row>
    <row r="9" spans="1:20" x14ac:dyDescent="0.25">
      <c r="A9" s="45" t="s">
        <v>122</v>
      </c>
      <c r="B9" s="46" t="s">
        <v>114</v>
      </c>
      <c r="C9" s="59" t="s">
        <v>135</v>
      </c>
      <c r="D9" s="70" t="s">
        <v>116</v>
      </c>
      <c r="F9" s="31" t="s">
        <v>122</v>
      </c>
      <c r="G9" s="43"/>
      <c r="H9" s="24" t="str">
        <f>IF(ISBLANK(F9),"",SUBSTITUTE(SUBSTITUTE(SUBSTITUTE(статус[[#This Row],[статус]],"/","")," ",""),"-",""))</f>
        <v>КАНЦЕРрегистр</v>
      </c>
      <c r="I9" s="23"/>
      <c r="K9" s="39"/>
      <c r="L9" s="39"/>
      <c r="M9" s="39"/>
      <c r="N9" s="39"/>
      <c r="O9" s="39"/>
      <c r="P9" s="39"/>
      <c r="Q9" s="39"/>
      <c r="R9" s="39"/>
      <c r="S9" s="39"/>
      <c r="T9" s="39"/>
    </row>
    <row r="10" spans="1:20" x14ac:dyDescent="0.25">
      <c r="A10" s="45" t="s">
        <v>110</v>
      </c>
      <c r="B10" s="46" t="s">
        <v>172</v>
      </c>
      <c r="C10" s="59" t="s">
        <v>135</v>
      </c>
      <c r="D10" s="70" t="s">
        <v>116</v>
      </c>
      <c r="F10" s="31" t="s">
        <v>110</v>
      </c>
      <c r="G10" s="43"/>
      <c r="H10" s="24" t="str">
        <f>IF(ISBLANK(F10),"",SUBSTITUTE(SUBSTITUTE(SUBSTITUTE(статус[[#This Row],[статус]],"/","")," ",""),"-",""))</f>
        <v>Данныеобиопсии</v>
      </c>
      <c r="I10" s="23"/>
      <c r="K10" s="39"/>
      <c r="L10" s="39"/>
      <c r="M10" s="39"/>
      <c r="N10" s="39"/>
      <c r="O10" s="39"/>
      <c r="P10" s="39"/>
      <c r="Q10" s="39"/>
      <c r="R10" s="39"/>
      <c r="S10" s="39"/>
      <c r="T10" s="39"/>
    </row>
    <row r="11" spans="1:20" x14ac:dyDescent="0.25">
      <c r="A11" s="45" t="s">
        <v>125</v>
      </c>
      <c r="B11" s="46" t="s">
        <v>172</v>
      </c>
      <c r="C11" s="46" t="s">
        <v>127</v>
      </c>
      <c r="D11" s="46" t="s">
        <v>115</v>
      </c>
      <c r="F11" s="31" t="s">
        <v>125</v>
      </c>
      <c r="G11" s="43"/>
      <c r="H11" s="24" t="str">
        <f>IF(ISBLANK(F11),"",SUBSTITUTE(SUBSTITUTE(SUBSTITUTE(статус[[#This Row],[статус]],"/","")," ",""),"-",""))</f>
        <v>Отсутствуетпротокол</v>
      </c>
      <c r="I11" s="23"/>
      <c r="K11" s="39"/>
      <c r="L11" s="39"/>
      <c r="M11" s="39"/>
      <c r="N11" s="39"/>
      <c r="O11" s="39"/>
      <c r="P11" s="39"/>
      <c r="Q11" s="39"/>
      <c r="R11" s="39"/>
      <c r="S11" s="39"/>
      <c r="T11" s="39"/>
    </row>
    <row r="12" spans="1:20" x14ac:dyDescent="0.25">
      <c r="A12" s="45" t="s">
        <v>85</v>
      </c>
      <c r="B12" s="46" t="s">
        <v>172</v>
      </c>
      <c r="C12" s="59" t="s">
        <v>135</v>
      </c>
      <c r="D12" s="70" t="s">
        <v>116</v>
      </c>
      <c r="F12" s="31" t="s">
        <v>85</v>
      </c>
      <c r="G12" s="43"/>
      <c r="H12" s="24" t="str">
        <f>IF(ISBLANK(F12),"",SUBSTITUTE(SUBSTITUTE(SUBSTITUTE(статус[[#This Row],[статус]],"/","")," ",""),"-",""))</f>
        <v>Отказотзаписи</v>
      </c>
      <c r="I12" s="23"/>
      <c r="K12" s="39"/>
      <c r="L12" s="39"/>
      <c r="M12" s="41"/>
      <c r="N12" s="39"/>
      <c r="O12" s="39"/>
      <c r="P12" s="39"/>
      <c r="Q12" s="39"/>
      <c r="R12" s="39"/>
      <c r="S12" s="39"/>
      <c r="T12" s="39"/>
    </row>
    <row r="13" spans="1:20" s="53" customFormat="1" x14ac:dyDescent="0.25">
      <c r="A13" s="48" t="s">
        <v>149</v>
      </c>
      <c r="B13" s="46" t="s">
        <v>114</v>
      </c>
      <c r="C13" s="59" t="s">
        <v>135</v>
      </c>
      <c r="D13" s="70" t="s">
        <v>116</v>
      </c>
      <c r="E13" s="49"/>
      <c r="F13" s="24" t="s">
        <v>149</v>
      </c>
      <c r="G13" s="50"/>
      <c r="H13" s="24" t="str">
        <f>IF(ISBLANK(F13),"",SUBSTITUTE(SUBSTITUTE(SUBSTITUTE(статус[[#This Row],[статус]],"/","")," ",""),"-",""))</f>
        <v>Отказотсопровожденияперсональнымпомощником</v>
      </c>
      <c r="I13" s="51"/>
      <c r="J13" s="49"/>
      <c r="K13" s="52"/>
      <c r="L13" s="52"/>
      <c r="M13" s="41"/>
      <c r="N13" s="52"/>
      <c r="O13" s="52"/>
      <c r="P13" s="52"/>
      <c r="Q13" s="52"/>
      <c r="R13" s="52"/>
      <c r="S13" s="52"/>
      <c r="T13" s="52"/>
    </row>
    <row r="14" spans="1:20" x14ac:dyDescent="0.25">
      <c r="A14" s="45" t="s">
        <v>131</v>
      </c>
      <c r="B14" s="46" t="s">
        <v>114</v>
      </c>
      <c r="C14" s="59" t="s">
        <v>135</v>
      </c>
      <c r="D14" s="70" t="s">
        <v>116</v>
      </c>
      <c r="F14" s="31" t="s">
        <v>131</v>
      </c>
      <c r="G14" s="43"/>
      <c r="H14" s="24" t="str">
        <f>IF(ISBLANK(F14),"",SUBSTITUTE(SUBSTITUTE(SUBSTITUTE(статус[[#This Row],[статус]],"/","")," ",""),"-",""))</f>
        <v>Отказвприеме</v>
      </c>
      <c r="I14" s="23"/>
      <c r="K14" s="39"/>
      <c r="L14" s="39"/>
      <c r="M14" s="41"/>
      <c r="N14" s="39"/>
      <c r="O14" s="39"/>
      <c r="P14" s="39"/>
      <c r="Q14" s="39"/>
      <c r="R14" s="39"/>
      <c r="S14" s="39"/>
      <c r="T14" s="39"/>
    </row>
    <row r="15" spans="1:20" x14ac:dyDescent="0.25">
      <c r="A15" s="45" t="s">
        <v>32</v>
      </c>
      <c r="B15" s="46" t="s">
        <v>114</v>
      </c>
      <c r="C15" s="59" t="s">
        <v>135</v>
      </c>
      <c r="D15" s="70" t="s">
        <v>116</v>
      </c>
      <c r="F15" s="31" t="s">
        <v>32</v>
      </c>
      <c r="G15" s="43"/>
      <c r="H15" s="24" t="str">
        <f>IF(ISBLANK(F15),"",SUBSTITUTE(SUBSTITUTE(SUBSTITUTE(статус[[#This Row],[статус]],"/","")," ",""),"-",""))</f>
        <v>Нарушениемаршрутизации</v>
      </c>
      <c r="I15" s="23"/>
      <c r="K15" s="39"/>
      <c r="L15" s="39"/>
      <c r="M15" s="41"/>
      <c r="N15" s="39"/>
      <c r="O15" s="39"/>
      <c r="P15" s="39"/>
      <c r="Q15" s="39"/>
      <c r="R15" s="39"/>
      <c r="S15" s="39"/>
      <c r="T15" s="39"/>
    </row>
    <row r="16" spans="1:20" x14ac:dyDescent="0.25">
      <c r="A16" s="45" t="s">
        <v>111</v>
      </c>
      <c r="B16" s="46" t="s">
        <v>172</v>
      </c>
      <c r="C16" s="59" t="s">
        <v>135</v>
      </c>
      <c r="D16" s="70" t="s">
        <v>116</v>
      </c>
      <c r="F16" s="31" t="s">
        <v>111</v>
      </c>
      <c r="G16" s="43"/>
      <c r="H16" s="24" t="str">
        <f>IF(ISBLANK(F16),"",SUBSTITUTE(SUBSTITUTE(SUBSTITUTE(статус[[#This Row],[статус]],"/","")," ",""),"-",""))</f>
        <v>Датазаписи</v>
      </c>
      <c r="I16" s="23"/>
      <c r="K16" s="39"/>
      <c r="L16" s="39"/>
      <c r="M16" s="41"/>
      <c r="N16" s="39"/>
      <c r="O16" s="39"/>
      <c r="P16" s="39"/>
      <c r="Q16" s="39"/>
      <c r="R16" s="39"/>
      <c r="S16" s="39"/>
      <c r="T16" s="39"/>
    </row>
    <row r="17" spans="1:20" x14ac:dyDescent="0.25">
      <c r="A17" s="45" t="s">
        <v>1</v>
      </c>
      <c r="B17" s="46" t="s">
        <v>172</v>
      </c>
      <c r="C17" s="59" t="s">
        <v>135</v>
      </c>
      <c r="D17" s="70" t="s">
        <v>116</v>
      </c>
      <c r="F17" s="31" t="s">
        <v>1</v>
      </c>
      <c r="H17" s="24" t="str">
        <f>IF(ISBLANK(F17),"",SUBSTITUTE(SUBSTITUTE(SUBSTITUTE(статус[[#This Row],[статус]],"/","")," ",""),"-",""))</f>
        <v>Превышенсрок</v>
      </c>
      <c r="I17" s="23"/>
      <c r="K17" s="39"/>
      <c r="L17" s="39"/>
      <c r="M17" s="41"/>
      <c r="N17" s="39"/>
      <c r="O17" s="39"/>
      <c r="P17" s="39"/>
      <c r="Q17" s="39"/>
      <c r="R17" s="39"/>
      <c r="S17" s="39"/>
      <c r="T17" s="39"/>
    </row>
    <row r="18" spans="1:20" x14ac:dyDescent="0.25">
      <c r="A18" s="45" t="s">
        <v>155</v>
      </c>
      <c r="B18" s="46" t="s">
        <v>114</v>
      </c>
      <c r="C18" s="59" t="s">
        <v>135</v>
      </c>
      <c r="D18" s="70" t="s">
        <v>116</v>
      </c>
      <c r="F18" s="32" t="s">
        <v>155</v>
      </c>
      <c r="H18" s="33" t="str">
        <f>IF(ISBLANK(F18),"",SUBSTITUTE(SUBSTITUTE(SUBSTITUTE(статус[[#This Row],[статус]],"/","")," ",""),"-",""))</f>
        <v>Цельприема</v>
      </c>
      <c r="I18" s="34"/>
      <c r="K18" s="39"/>
      <c r="L18" s="39"/>
      <c r="M18" s="41"/>
      <c r="N18" s="39"/>
      <c r="O18" s="39"/>
      <c r="P18" s="39"/>
      <c r="Q18" s="39"/>
      <c r="R18" s="39"/>
      <c r="S18" s="39"/>
      <c r="T18" s="39"/>
    </row>
    <row r="19" spans="1:20" x14ac:dyDescent="0.25">
      <c r="A19" s="45" t="s">
        <v>154</v>
      </c>
      <c r="B19" s="46" t="s">
        <v>172</v>
      </c>
      <c r="C19" s="59" t="s">
        <v>136</v>
      </c>
      <c r="D19" s="70" t="s">
        <v>115</v>
      </c>
      <c r="F19" s="37" t="s">
        <v>154</v>
      </c>
      <c r="H19" s="35" t="str">
        <f>IF(ISBLANK(F19),"",SUBSTITUTE(SUBSTITUTE(SUBSTITUTE(статус[[#This Row],[статус]],"/","")," ",""),"-",""))</f>
        <v>Онкологическийконсилиум</v>
      </c>
      <c r="I19" s="36"/>
      <c r="K19" s="39"/>
      <c r="L19" s="41"/>
      <c r="M19" s="41"/>
      <c r="N19" s="41"/>
      <c r="O19" s="39"/>
      <c r="P19" s="39"/>
      <c r="Q19" s="39"/>
      <c r="R19" s="39"/>
      <c r="S19" s="39"/>
      <c r="T19" s="39"/>
    </row>
    <row r="20" spans="1:20" x14ac:dyDescent="0.25">
      <c r="A20" s="90" t="s">
        <v>175</v>
      </c>
      <c r="B20" s="46" t="s">
        <v>114</v>
      </c>
      <c r="C20" s="59" t="s">
        <v>135</v>
      </c>
      <c r="D20" s="70" t="s">
        <v>115</v>
      </c>
      <c r="F20" s="71" t="s">
        <v>175</v>
      </c>
      <c r="H20" s="24" t="str">
        <f>IF(ISBLANK(F20),"",SUBSTITUTE(SUBSTITUTE(SUBSTITUTE(статус[[#This Row],[статус]],"/","")," ",""),"-",""))</f>
        <v>Динамикасостояния</v>
      </c>
      <c r="I20" s="23"/>
      <c r="K20" s="39"/>
      <c r="L20" s="41"/>
      <c r="M20" s="41"/>
      <c r="N20" s="41"/>
      <c r="O20" s="39"/>
      <c r="P20" s="39"/>
      <c r="Q20" s="39"/>
      <c r="R20" s="39"/>
      <c r="S20" s="39"/>
      <c r="T20" s="39"/>
    </row>
    <row r="21" spans="1:20" x14ac:dyDescent="0.25">
      <c r="A21" s="90" t="s">
        <v>177</v>
      </c>
      <c r="B21" s="46" t="s">
        <v>114</v>
      </c>
      <c r="C21" s="59" t="s">
        <v>135</v>
      </c>
      <c r="D21" s="70" t="s">
        <v>115</v>
      </c>
      <c r="F21" s="31" t="s">
        <v>177</v>
      </c>
      <c r="H21" s="24" t="str">
        <f>IF(ISBLANK(F21),"",SUBSTITUTE(SUBSTITUTE(SUBSTITUTE(статус[[#This Row],[статус]],"/","")," ",""),"-",""))</f>
        <v>Принятбеззаписи</v>
      </c>
      <c r="I21" s="23"/>
      <c r="K21" s="39"/>
      <c r="L21" s="41"/>
      <c r="M21" s="41"/>
      <c r="N21" s="41"/>
      <c r="O21" s="39"/>
      <c r="P21" s="39"/>
      <c r="Q21" s="39"/>
      <c r="R21" s="39"/>
      <c r="S21" s="39"/>
      <c r="T21" s="39"/>
    </row>
    <row r="22" spans="1:20" x14ac:dyDescent="0.25">
      <c r="A22" s="90" t="s">
        <v>186</v>
      </c>
      <c r="B22" s="46" t="s">
        <v>114</v>
      </c>
      <c r="C22" s="59" t="s">
        <v>135</v>
      </c>
      <c r="D22" s="70" t="s">
        <v>115</v>
      </c>
      <c r="F22" s="89" t="s">
        <v>186</v>
      </c>
      <c r="G22" s="43"/>
      <c r="H22" s="24" t="str">
        <f>IF(ISBLANK(F22),"",SUBSTITUTE(SUBSTITUTE(SUBSTITUTE(статус[[#This Row],[статус]],"/","")," ",""),"-",""))</f>
        <v>Клиникаженскогоздоровья</v>
      </c>
      <c r="I22" s="23"/>
      <c r="K22" s="39"/>
      <c r="L22" s="41"/>
      <c r="M22" s="41"/>
      <c r="N22" s="41"/>
      <c r="O22" s="39"/>
      <c r="P22" s="39"/>
      <c r="Q22" s="39"/>
      <c r="R22" s="39"/>
      <c r="S22" s="39"/>
      <c r="T22" s="39"/>
    </row>
    <row r="23" spans="1:20" x14ac:dyDescent="0.25">
      <c r="F23" s="26"/>
      <c r="G23" s="43"/>
      <c r="H23" s="24" t="str">
        <f>IF(ISBLANK(F23),"",SUBSTITUTE(SUBSTITUTE(SUBSTITUTE(статус[[#This Row],[статус]],"/","")," ",""),"-",""))</f>
        <v/>
      </c>
      <c r="I23" s="23"/>
      <c r="K23" s="39"/>
      <c r="L23" s="41"/>
      <c r="M23" s="41"/>
      <c r="N23" s="41"/>
      <c r="O23" s="39"/>
      <c r="P23" s="39"/>
      <c r="Q23" s="39"/>
      <c r="R23" s="39"/>
      <c r="S23" s="39"/>
      <c r="T23" s="39"/>
    </row>
    <row r="24" spans="1:20" x14ac:dyDescent="0.25">
      <c r="F24" s="26"/>
      <c r="G24" s="43"/>
      <c r="H24" s="24" t="str">
        <f>IF(ISBLANK(F24),"",SUBSTITUTE(SUBSTITUTE(SUBSTITUTE(статус[[#This Row],[статус]],"/","")," ",""),"-",""))</f>
        <v/>
      </c>
      <c r="I24" s="23"/>
      <c r="K24" s="39"/>
      <c r="L24" s="41"/>
      <c r="M24" s="41"/>
      <c r="N24" s="41"/>
      <c r="O24" s="39"/>
      <c r="P24" s="39"/>
      <c r="Q24" s="39"/>
      <c r="R24" s="39"/>
      <c r="S24" s="39"/>
      <c r="T24" s="39"/>
    </row>
    <row r="25" spans="1:20" x14ac:dyDescent="0.25">
      <c r="F25" s="26"/>
      <c r="G25" s="43"/>
      <c r="H25" s="24" t="str">
        <f>IF(ISBLANK(F25),"",SUBSTITUTE(SUBSTITUTE(SUBSTITUTE(статус[[#This Row],[статус]],"/","")," ",""),"-",""))</f>
        <v/>
      </c>
      <c r="I25" s="23"/>
      <c r="K25" s="39"/>
      <c r="L25" s="41"/>
      <c r="M25" s="41"/>
      <c r="N25" s="41"/>
      <c r="O25" s="39"/>
      <c r="P25" s="39"/>
      <c r="Q25" s="39"/>
      <c r="R25" s="39"/>
      <c r="S25" s="39"/>
      <c r="T25" s="39"/>
    </row>
    <row r="26" spans="1:20" x14ac:dyDescent="0.25">
      <c r="F26" s="26"/>
      <c r="G26" s="43"/>
      <c r="H26" s="24" t="str">
        <f>IF(ISBLANK(F26),"",SUBSTITUTE(SUBSTITUTE(SUBSTITUTE(статус[[#This Row],[статус]],"/","")," ",""),"-",""))</f>
        <v/>
      </c>
      <c r="I26" s="23"/>
      <c r="K26" s="39"/>
      <c r="L26" s="41"/>
      <c r="M26" s="41"/>
      <c r="N26" s="41"/>
      <c r="O26" s="39"/>
      <c r="P26" s="39"/>
      <c r="Q26" s="39"/>
      <c r="R26" s="39"/>
      <c r="S26" s="39"/>
      <c r="T26" s="39"/>
    </row>
    <row r="27" spans="1:20" x14ac:dyDescent="0.25">
      <c r="F27" s="26"/>
      <c r="G27" s="43"/>
      <c r="H27" s="24" t="str">
        <f>IF(ISBLANK(F27),"",SUBSTITUTE(SUBSTITUTE(SUBSTITUTE(статус[[#This Row],[статус]],"/","")," ",""),"-",""))</f>
        <v/>
      </c>
      <c r="I27" s="23"/>
      <c r="K27" s="39"/>
      <c r="L27" s="41"/>
      <c r="M27" s="41"/>
      <c r="N27" s="41"/>
      <c r="O27" s="39"/>
      <c r="P27" s="39"/>
      <c r="Q27" s="39"/>
      <c r="R27" s="39"/>
      <c r="S27" s="39"/>
      <c r="T27" s="39"/>
    </row>
    <row r="28" spans="1:20" x14ac:dyDescent="0.25">
      <c r="F28" s="26"/>
      <c r="G28" s="43"/>
      <c r="H28" s="24" t="str">
        <f>IF(ISBLANK(F28),"",SUBSTITUTE(SUBSTITUTE(SUBSTITUTE(статус[[#This Row],[статус]],"/","")," ",""),"-",""))</f>
        <v/>
      </c>
      <c r="I28" s="23"/>
      <c r="K28" s="39"/>
      <c r="L28" s="41"/>
      <c r="M28" s="41"/>
      <c r="N28" s="41"/>
      <c r="O28" s="39"/>
      <c r="P28" s="39"/>
      <c r="Q28" s="39"/>
      <c r="R28" s="39"/>
      <c r="S28" s="39"/>
      <c r="T28" s="39"/>
    </row>
    <row r="29" spans="1:20" x14ac:dyDescent="0.25">
      <c r="F29" s="26"/>
      <c r="G29" s="43"/>
      <c r="H29" s="24" t="str">
        <f>IF(ISBLANK(F29),"",SUBSTITUTE(SUBSTITUTE(SUBSTITUTE(статус[[#This Row],[статус]],"/","")," ",""),"-",""))</f>
        <v/>
      </c>
      <c r="I29" s="23"/>
      <c r="K29" s="39"/>
      <c r="L29" s="41"/>
      <c r="M29" s="41"/>
      <c r="N29" s="41"/>
      <c r="O29" s="39"/>
      <c r="P29" s="39"/>
      <c r="Q29" s="39"/>
      <c r="R29" s="39"/>
      <c r="S29" s="39"/>
      <c r="T29" s="39"/>
    </row>
    <row r="30" spans="1:20" x14ac:dyDescent="0.25">
      <c r="F30" s="26"/>
      <c r="G30" s="43"/>
      <c r="H30" s="24" t="str">
        <f>IF(ISBLANK(F30),"",SUBSTITUTE(SUBSTITUTE(SUBSTITUTE(статус[[#This Row],[статус]],"/","")," ",""),"-",""))</f>
        <v/>
      </c>
      <c r="I30" s="23"/>
      <c r="K30" s="39"/>
      <c r="L30" s="41"/>
      <c r="M30" s="41"/>
      <c r="N30" s="41"/>
      <c r="O30" s="39"/>
      <c r="P30" s="39"/>
      <c r="Q30" s="39"/>
      <c r="R30" s="39"/>
      <c r="S30" s="39"/>
      <c r="T30" s="39"/>
    </row>
    <row r="31" spans="1:20" x14ac:dyDescent="0.25">
      <c r="F31" s="26"/>
      <c r="G31" s="43"/>
      <c r="H31" s="24" t="str">
        <f>IF(ISBLANK(F31),"",SUBSTITUTE(SUBSTITUTE(SUBSTITUTE(статус[[#This Row],[статус]],"/","")," ",""),"-",""))</f>
        <v/>
      </c>
      <c r="I31" s="23"/>
      <c r="K31" s="39"/>
      <c r="L31" s="41"/>
      <c r="M31" s="39"/>
      <c r="N31" s="41"/>
      <c r="O31" s="39"/>
      <c r="P31" s="39"/>
      <c r="Q31" s="39"/>
      <c r="R31" s="39"/>
      <c r="S31" s="39"/>
      <c r="T31" s="39"/>
    </row>
    <row r="32" spans="1:20" x14ac:dyDescent="0.25">
      <c r="A32" s="69"/>
      <c r="F32" s="26"/>
      <c r="G32" s="43"/>
      <c r="H32" s="24" t="str">
        <f>IF(ISBLANK(F32),"",SUBSTITUTE(SUBSTITUTE(SUBSTITUTE(статус[[#This Row],[статус]],"/","")," ",""),"-",""))</f>
        <v/>
      </c>
      <c r="I32" s="23"/>
      <c r="K32" s="39"/>
      <c r="L32" s="41"/>
      <c r="M32" s="39"/>
      <c r="N32" s="41"/>
      <c r="O32" s="39"/>
      <c r="P32" s="39"/>
      <c r="Q32" s="39"/>
      <c r="R32" s="39"/>
      <c r="S32" s="39"/>
      <c r="T32" s="39"/>
    </row>
    <row r="33" spans="6:20" x14ac:dyDescent="0.25">
      <c r="F33" s="26"/>
      <c r="G33" s="43"/>
      <c r="H33" s="24" t="str">
        <f>IF(ISBLANK(F33),"",SUBSTITUTE(SUBSTITUTE(SUBSTITUTE(статус[[#This Row],[статус]],"/","")," ",""),"-",""))</f>
        <v/>
      </c>
      <c r="I33" s="23"/>
      <c r="K33" s="39"/>
      <c r="L33" s="41"/>
      <c r="M33" s="39"/>
      <c r="N33" s="41"/>
      <c r="O33" s="39"/>
      <c r="P33" s="39"/>
      <c r="Q33" s="39"/>
      <c r="R33" s="39"/>
      <c r="S33" s="39"/>
      <c r="T33" s="39"/>
    </row>
    <row r="34" spans="6:20" x14ac:dyDescent="0.25">
      <c r="F34" s="26"/>
      <c r="G34" s="43"/>
      <c r="H34" s="24" t="str">
        <f>IF(ISBLANK(F34),"",SUBSTITUTE(SUBSTITUTE(SUBSTITUTE(статус[[#This Row],[статус]],"/","")," ",""),"-",""))</f>
        <v/>
      </c>
      <c r="I34" s="23"/>
      <c r="K34" s="39"/>
      <c r="L34" s="41"/>
      <c r="M34" s="39"/>
      <c r="N34" s="41"/>
      <c r="O34" s="39"/>
      <c r="P34" s="39"/>
      <c r="Q34" s="39"/>
      <c r="R34" s="39"/>
      <c r="S34" s="39"/>
      <c r="T34" s="39"/>
    </row>
    <row r="35" spans="6:20" x14ac:dyDescent="0.25">
      <c r="F35" s="26"/>
      <c r="G35" s="43"/>
      <c r="H35" s="24" t="str">
        <f>IF(ISBLANK(F35),"",SUBSTITUTE(SUBSTITUTE(SUBSTITUTE(статус[[#This Row],[статус]],"/","")," ",""),"-",""))</f>
        <v/>
      </c>
      <c r="I35" s="23"/>
      <c r="K35" s="39"/>
      <c r="L35" s="41"/>
      <c r="M35" s="39"/>
      <c r="N35" s="41"/>
      <c r="O35" s="39"/>
      <c r="P35" s="39"/>
      <c r="Q35" s="39"/>
      <c r="R35" s="39"/>
      <c r="S35" s="39"/>
      <c r="T35" s="39"/>
    </row>
    <row r="36" spans="6:20" x14ac:dyDescent="0.25">
      <c r="F36" s="26"/>
      <c r="G36" s="43"/>
      <c r="H36" s="24" t="str">
        <f>IF(ISBLANK(F36),"",SUBSTITUTE(SUBSTITUTE(SUBSTITUTE(статус[[#This Row],[статус]],"/","")," ",""),"-",""))</f>
        <v/>
      </c>
      <c r="I36" s="23"/>
      <c r="K36" s="39"/>
      <c r="L36" s="41"/>
      <c r="M36" s="39"/>
      <c r="N36" s="41"/>
      <c r="O36" s="39"/>
      <c r="P36" s="39"/>
      <c r="Q36" s="39"/>
      <c r="R36" s="39"/>
      <c r="S36" s="39"/>
      <c r="T36" s="39"/>
    </row>
    <row r="37" spans="6:20" x14ac:dyDescent="0.25">
      <c r="F37" s="26"/>
      <c r="G37" s="43"/>
      <c r="H37" s="24" t="str">
        <f>IF(ISBLANK(F37),"",SUBSTITUTE(SUBSTITUTE(SUBSTITUTE(статус[[#This Row],[статус]],"/","")," ",""),"-",""))</f>
        <v/>
      </c>
      <c r="I37" s="23"/>
      <c r="K37" s="39"/>
      <c r="L37" s="41"/>
      <c r="M37" s="39"/>
      <c r="N37" s="41"/>
      <c r="O37" s="39"/>
      <c r="P37" s="39"/>
      <c r="Q37" s="39"/>
      <c r="R37" s="39"/>
      <c r="S37" s="39"/>
      <c r="T37" s="39"/>
    </row>
    <row r="38" spans="6:20" x14ac:dyDescent="0.25">
      <c r="F38" s="26"/>
      <c r="G38" s="43"/>
      <c r="H38" s="24" t="str">
        <f>IF(ISBLANK(F38),"",SUBSTITUTE(SUBSTITUTE(SUBSTITUTE(статус[[#This Row],[статус]],"/","")," ",""),"-",""))</f>
        <v/>
      </c>
      <c r="I38" s="23"/>
      <c r="K38" s="39"/>
      <c r="L38" s="39"/>
      <c r="M38" s="39"/>
      <c r="N38" s="39"/>
      <c r="O38" s="39"/>
      <c r="P38" s="39"/>
      <c r="Q38" s="39"/>
      <c r="R38" s="39"/>
      <c r="S38" s="39"/>
      <c r="T38" s="39"/>
    </row>
    <row r="39" spans="6:20" x14ac:dyDescent="0.25">
      <c r="F39" s="28"/>
      <c r="H39" s="24" t="str">
        <f>IF(ISBLANK(F39),"",SUBSTITUTE(SUBSTITUTE(SUBSTITUTE(статус[[#This Row],[статус]],"/","")," ",""),"-",""))</f>
        <v/>
      </c>
      <c r="I39" s="23"/>
      <c r="K39" s="39"/>
      <c r="L39" s="39"/>
      <c r="M39" s="39"/>
      <c r="N39" s="39"/>
      <c r="O39" s="39"/>
      <c r="P39" s="39"/>
      <c r="Q39" s="39"/>
      <c r="R39" s="39"/>
      <c r="S39" s="39"/>
      <c r="T39" s="39"/>
    </row>
    <row r="40" spans="6:20" x14ac:dyDescent="0.25">
      <c r="F40" s="29"/>
      <c r="H40" s="38" t="str">
        <f>IF(ISBLANK(F40),"",SUBSTITUTE(SUBSTITUTE(SUBSTITUTE(статус[[#This Row],[статус]],"/","")," ",""),"-",""))</f>
        <v/>
      </c>
      <c r="I40" s="23"/>
      <c r="K40" s="39"/>
      <c r="L40" s="39"/>
      <c r="M40" s="39"/>
      <c r="N40" s="39"/>
      <c r="O40" s="39"/>
      <c r="P40" s="39"/>
      <c r="Q40" s="39"/>
      <c r="R40" s="39"/>
      <c r="S40" s="39"/>
      <c r="T40" s="39"/>
    </row>
    <row r="41" spans="6:20" x14ac:dyDescent="0.25">
      <c r="H41" s="38" t="str">
        <f>IF(ISBLANK(F41),"",SUBSTITUTE(SUBSTITUTE(SUBSTITUTE(статус[[#This Row],[статус]],"/","")," ",""),"-",""))</f>
        <v/>
      </c>
      <c r="I41" s="23"/>
      <c r="K41" s="39"/>
      <c r="L41" s="39"/>
      <c r="M41" s="39"/>
      <c r="N41" s="39"/>
      <c r="O41" s="39"/>
      <c r="P41" s="39"/>
      <c r="Q41" s="39"/>
      <c r="R41" s="39"/>
      <c r="S41" s="39"/>
      <c r="T41" s="39"/>
    </row>
    <row r="42" spans="6:20" x14ac:dyDescent="0.25">
      <c r="H42" s="38" t="str">
        <f>IF(ISBLANK(F42),"",SUBSTITUTE(SUBSTITUTE(SUBSTITUTE(статус[[#This Row],[статус]],"/","")," ",""),"-",""))</f>
        <v/>
      </c>
      <c r="I42" s="23"/>
      <c r="K42" s="39"/>
      <c r="L42" s="39"/>
      <c r="M42" s="39"/>
      <c r="N42" s="39"/>
      <c r="O42" s="39"/>
      <c r="P42" s="39"/>
      <c r="Q42" s="39"/>
      <c r="R42" s="39"/>
      <c r="S42" s="39"/>
      <c r="T42" s="39"/>
    </row>
    <row r="43" spans="6:20" x14ac:dyDescent="0.25">
      <c r="H43" s="38" t="str">
        <f>IF(ISBLANK(F43),"",SUBSTITUTE(SUBSTITUTE(SUBSTITUTE(статус[[#This Row],[статус]],"/","")," ",""),"-",""))</f>
        <v/>
      </c>
      <c r="I43" s="23"/>
      <c r="K43" s="39"/>
      <c r="L43" s="39"/>
      <c r="M43" s="39"/>
      <c r="N43" s="39"/>
      <c r="O43" s="39"/>
      <c r="P43" s="39"/>
      <c r="Q43" s="39"/>
      <c r="R43" s="39"/>
      <c r="S43" s="39"/>
      <c r="T43" s="39"/>
    </row>
    <row r="44" spans="6:20" x14ac:dyDescent="0.25">
      <c r="H44" s="38" t="str">
        <f>IF(ISBLANK(F44),"",SUBSTITUTE(SUBSTITUTE(SUBSTITUTE(статус[[#This Row],[статус]],"/","")," ",""),"-",""))</f>
        <v/>
      </c>
      <c r="I44" s="23"/>
      <c r="K44" s="39"/>
      <c r="L44" s="39"/>
      <c r="M44" s="39"/>
      <c r="N44" s="39"/>
      <c r="O44" s="39"/>
      <c r="P44" s="39"/>
      <c r="Q44" s="39"/>
      <c r="R44" s="39"/>
      <c r="S44" s="39"/>
      <c r="T44" s="39"/>
    </row>
    <row r="45" spans="6:20" x14ac:dyDescent="0.25">
      <c r="H45" s="38" t="str">
        <f>IF(ISBLANK(F45),"",SUBSTITUTE(SUBSTITUTE(SUBSTITUTE(статус[[#This Row],[статус]],"/","")," ",""),"-",""))</f>
        <v/>
      </c>
      <c r="I45" s="23"/>
      <c r="K45" s="39"/>
      <c r="L45" s="39"/>
      <c r="M45" s="39"/>
      <c r="N45" s="39"/>
      <c r="O45" s="39"/>
      <c r="P45" s="39"/>
      <c r="Q45" s="39"/>
      <c r="R45" s="39"/>
      <c r="S45" s="39"/>
      <c r="T45" s="39"/>
    </row>
    <row r="46" spans="6:20" x14ac:dyDescent="0.25">
      <c r="H46" s="38" t="str">
        <f>IF(ISBLANK(F46),"",SUBSTITUTE(SUBSTITUTE(SUBSTITUTE(статус[[#This Row],[статус]],"/","")," ",""),"-",""))</f>
        <v/>
      </c>
      <c r="I46" s="23"/>
      <c r="K46" s="39"/>
      <c r="L46" s="39"/>
      <c r="M46" s="39"/>
      <c r="N46" s="39"/>
      <c r="O46" s="39"/>
      <c r="P46" s="39"/>
      <c r="Q46" s="39"/>
      <c r="R46" s="39"/>
      <c r="S46" s="39"/>
      <c r="T46" s="39"/>
    </row>
    <row r="47" spans="6:20" x14ac:dyDescent="0.25">
      <c r="H47" s="38" t="str">
        <f>IF(ISBLANK(F47),"",SUBSTITUTE(SUBSTITUTE(SUBSTITUTE(статус[[#This Row],[статус]],"/","")," ",""),"-",""))</f>
        <v/>
      </c>
      <c r="I47" s="23"/>
      <c r="K47" s="39"/>
      <c r="L47" s="39"/>
      <c r="M47" s="39"/>
      <c r="N47" s="39"/>
      <c r="O47" s="39"/>
      <c r="P47" s="39"/>
      <c r="Q47" s="39"/>
      <c r="R47" s="39"/>
      <c r="S47" s="39"/>
      <c r="T47" s="39"/>
    </row>
    <row r="48" spans="6:20" x14ac:dyDescent="0.25">
      <c r="H48" s="38" t="str">
        <f>IF(ISBLANK(F48),"",SUBSTITUTE(SUBSTITUTE(SUBSTITUTE(статус[[#This Row],[статус]],"/","")," ",""),"-",""))</f>
        <v/>
      </c>
      <c r="I48" s="23"/>
      <c r="K48" s="39"/>
      <c r="L48" s="39"/>
      <c r="M48" s="39"/>
      <c r="N48" s="39"/>
      <c r="O48" s="39"/>
      <c r="P48" s="39"/>
      <c r="Q48" s="39"/>
      <c r="R48" s="39"/>
      <c r="S48" s="39"/>
      <c r="T48" s="39"/>
    </row>
    <row r="49" spans="8:20" x14ac:dyDescent="0.25">
      <c r="H49" s="38" t="str">
        <f>IF(ISBLANK(F49),"",SUBSTITUTE(SUBSTITUTE(SUBSTITUTE(статус[[#This Row],[статус]],"/","")," ",""),"-",""))</f>
        <v/>
      </c>
      <c r="I49" s="23"/>
      <c r="K49" s="39"/>
      <c r="L49" s="39"/>
      <c r="M49" s="39"/>
      <c r="N49" s="39"/>
      <c r="O49" s="39"/>
      <c r="P49" s="39"/>
      <c r="Q49" s="39"/>
      <c r="R49" s="39"/>
      <c r="S49" s="39"/>
      <c r="T49" s="39"/>
    </row>
    <row r="50" spans="8:20" x14ac:dyDescent="0.25">
      <c r="H50" s="38" t="str">
        <f>IF(ISBLANK(F50),"",SUBSTITUTE(SUBSTITUTE(SUBSTITUTE(статус[[#This Row],[статус]],"/","")," ",""),"-",""))</f>
        <v/>
      </c>
      <c r="I50" s="23"/>
      <c r="K50" s="39"/>
      <c r="L50" s="39"/>
      <c r="M50" s="39"/>
      <c r="N50" s="39"/>
      <c r="O50" s="39"/>
      <c r="P50" s="39"/>
      <c r="Q50" s="39"/>
      <c r="R50" s="39"/>
      <c r="S50" s="39"/>
      <c r="T50" s="39"/>
    </row>
    <row r="51" spans="8:20" x14ac:dyDescent="0.25">
      <c r="K51" s="39"/>
      <c r="L51" s="39"/>
      <c r="M51" s="39"/>
      <c r="N51" s="39"/>
      <c r="O51" s="39"/>
      <c r="P51" s="39"/>
      <c r="Q51" s="39"/>
      <c r="R51" s="39"/>
      <c r="S51" s="39"/>
      <c r="T51" s="39"/>
    </row>
    <row r="52" spans="8:20" x14ac:dyDescent="0.25">
      <c r="K52" s="39"/>
      <c r="L52" s="39"/>
      <c r="M52" s="39"/>
      <c r="N52" s="39"/>
      <c r="O52" s="39"/>
      <c r="P52" s="39"/>
      <c r="Q52" s="39"/>
      <c r="R52" s="39"/>
      <c r="S52" s="39"/>
      <c r="T52" s="39"/>
    </row>
    <row r="53" spans="8:20" x14ac:dyDescent="0.25">
      <c r="K53" s="39"/>
      <c r="L53" s="39"/>
      <c r="M53" s="39"/>
      <c r="N53" s="39"/>
      <c r="O53" s="39"/>
      <c r="P53" s="39"/>
      <c r="Q53" s="39"/>
      <c r="R53" s="39"/>
      <c r="S53" s="39"/>
      <c r="T53" s="39"/>
    </row>
    <row r="54" spans="8:20" x14ac:dyDescent="0.25">
      <c r="K54" s="39"/>
      <c r="L54" s="39"/>
      <c r="M54" s="39"/>
      <c r="N54" s="39"/>
      <c r="O54" s="39"/>
      <c r="P54" s="39"/>
      <c r="Q54" s="39"/>
      <c r="R54" s="39"/>
      <c r="S54" s="39"/>
      <c r="T54" s="39"/>
    </row>
    <row r="55" spans="8:20" x14ac:dyDescent="0.25">
      <c r="K55" s="39"/>
      <c r="L55" s="39"/>
      <c r="M55" s="39"/>
      <c r="N55" s="39"/>
      <c r="O55" s="39"/>
      <c r="P55" s="39"/>
      <c r="Q55" s="39"/>
      <c r="R55" s="39"/>
      <c r="S55" s="39"/>
      <c r="T55" s="39"/>
    </row>
    <row r="56" spans="8:20" x14ac:dyDescent="0.25">
      <c r="K56" s="39"/>
      <c r="L56" s="39"/>
      <c r="M56" s="39"/>
      <c r="N56" s="39"/>
      <c r="O56" s="39"/>
      <c r="P56" s="39"/>
      <c r="Q56" s="39"/>
      <c r="R56" s="39"/>
      <c r="S56" s="39"/>
      <c r="T56" s="39"/>
    </row>
    <row r="57" spans="8:20" x14ac:dyDescent="0.25">
      <c r="K57" s="39"/>
      <c r="L57" s="39"/>
      <c r="M57" s="39"/>
      <c r="N57" s="39"/>
      <c r="O57" s="39"/>
      <c r="P57" s="39"/>
      <c r="Q57" s="39"/>
      <c r="R57" s="39"/>
      <c r="S57" s="39"/>
      <c r="T57" s="39"/>
    </row>
    <row r="58" spans="8:20" x14ac:dyDescent="0.25">
      <c r="K58" s="39"/>
      <c r="L58" s="39"/>
      <c r="M58" s="39"/>
      <c r="N58" s="39"/>
      <c r="O58" s="39"/>
      <c r="P58" s="39"/>
      <c r="Q58" s="39"/>
      <c r="R58" s="39"/>
      <c r="S58" s="39"/>
      <c r="T58" s="39"/>
    </row>
    <row r="59" spans="8:20" x14ac:dyDescent="0.25">
      <c r="K59" s="39"/>
      <c r="L59" s="39"/>
      <c r="M59" s="39"/>
      <c r="N59" s="39"/>
      <c r="O59" s="39"/>
      <c r="P59" s="39"/>
      <c r="Q59" s="39"/>
      <c r="R59" s="39"/>
      <c r="S59" s="39"/>
      <c r="T59" s="39"/>
    </row>
    <row r="60" spans="8:20" x14ac:dyDescent="0.25">
      <c r="K60" s="39"/>
      <c r="L60" s="39"/>
      <c r="M60" s="39"/>
      <c r="N60" s="39"/>
      <c r="O60" s="39"/>
      <c r="P60" s="39"/>
      <c r="Q60" s="39"/>
      <c r="R60" s="39"/>
      <c r="S60" s="39"/>
      <c r="T60" s="39"/>
    </row>
    <row r="61" spans="8:20" x14ac:dyDescent="0.25">
      <c r="K61" s="39"/>
      <c r="L61" s="39"/>
      <c r="M61" s="39"/>
      <c r="N61" s="39"/>
      <c r="O61" s="39"/>
      <c r="P61" s="39"/>
      <c r="Q61" s="39"/>
      <c r="R61" s="39"/>
      <c r="S61" s="39"/>
      <c r="T61" s="39"/>
    </row>
    <row r="62" spans="8:20" x14ac:dyDescent="0.25">
      <c r="K62" s="39"/>
      <c r="L62" s="39"/>
      <c r="M62" s="39"/>
      <c r="N62" s="39"/>
      <c r="O62" s="39"/>
      <c r="P62" s="39"/>
      <c r="Q62" s="39"/>
      <c r="R62" s="39"/>
      <c r="S62" s="39"/>
      <c r="T62" s="39"/>
    </row>
    <row r="63" spans="8:20" x14ac:dyDescent="0.25">
      <c r="K63" s="39"/>
      <c r="L63" s="39"/>
      <c r="M63" s="39"/>
      <c r="N63" s="39"/>
      <c r="O63" s="39"/>
      <c r="P63" s="39"/>
      <c r="Q63" s="39"/>
      <c r="R63" s="39"/>
      <c r="S63" s="39"/>
      <c r="T63" s="39"/>
    </row>
    <row r="64" spans="8:20" x14ac:dyDescent="0.25">
      <c r="K64" s="39"/>
      <c r="L64" s="39"/>
      <c r="M64" s="39"/>
      <c r="N64" s="39"/>
      <c r="O64" s="39"/>
      <c r="P64" s="39"/>
      <c r="Q64" s="39"/>
      <c r="R64" s="39"/>
      <c r="S64" s="39"/>
      <c r="T64" s="39"/>
    </row>
    <row r="65" spans="11:20" x14ac:dyDescent="0.25">
      <c r="K65" s="39"/>
      <c r="L65" s="39"/>
      <c r="M65" s="39"/>
      <c r="N65" s="39"/>
      <c r="O65" s="39"/>
      <c r="P65" s="39"/>
      <c r="Q65" s="39"/>
      <c r="R65" s="39"/>
      <c r="S65" s="39"/>
      <c r="T65" s="39"/>
    </row>
    <row r="66" spans="11:20" x14ac:dyDescent="0.25">
      <c r="K66" s="39"/>
      <c r="L66" s="39"/>
      <c r="M66" s="39"/>
      <c r="N66" s="39"/>
      <c r="O66" s="39"/>
      <c r="P66" s="39"/>
      <c r="Q66" s="39"/>
      <c r="R66" s="39"/>
      <c r="S66" s="39"/>
      <c r="T66" s="39"/>
    </row>
    <row r="67" spans="11:20" x14ac:dyDescent="0.25">
      <c r="K67" s="39"/>
      <c r="L67" s="39"/>
      <c r="M67" s="39"/>
      <c r="N67" s="39"/>
      <c r="O67" s="39"/>
      <c r="P67" s="39"/>
      <c r="Q67" s="39"/>
      <c r="R67" s="39"/>
      <c r="S67" s="39"/>
      <c r="T67" s="39"/>
    </row>
    <row r="68" spans="11:20" x14ac:dyDescent="0.25">
      <c r="K68" s="39"/>
      <c r="L68" s="39"/>
      <c r="M68" s="39"/>
      <c r="N68" s="39"/>
      <c r="O68" s="39"/>
      <c r="P68" s="39"/>
      <c r="Q68" s="39"/>
      <c r="R68" s="39"/>
      <c r="S68" s="39"/>
      <c r="T68" s="39"/>
    </row>
    <row r="69" spans="11:20" x14ac:dyDescent="0.25">
      <c r="K69" s="39"/>
      <c r="L69" s="39"/>
      <c r="M69" s="39"/>
      <c r="N69" s="39"/>
      <c r="O69" s="39"/>
      <c r="P69" s="39"/>
      <c r="Q69" s="39"/>
      <c r="R69" s="39"/>
      <c r="S69" s="39"/>
      <c r="T69" s="39"/>
    </row>
    <row r="70" spans="11:20" x14ac:dyDescent="0.25">
      <c r="K70" s="39"/>
      <c r="L70" s="39"/>
      <c r="M70" s="39"/>
      <c r="N70" s="39"/>
      <c r="O70" s="39"/>
      <c r="P70" s="39"/>
      <c r="Q70" s="39"/>
      <c r="R70" s="39"/>
      <c r="S70" s="39"/>
      <c r="T70" s="39"/>
    </row>
    <row r="71" spans="11:20" x14ac:dyDescent="0.25">
      <c r="K71" s="39"/>
      <c r="L71" s="39"/>
      <c r="M71" s="39"/>
      <c r="N71" s="39"/>
      <c r="O71" s="39"/>
      <c r="P71" s="39"/>
      <c r="Q71" s="39"/>
      <c r="R71" s="39"/>
      <c r="S71" s="39"/>
      <c r="T71" s="39"/>
    </row>
    <row r="72" spans="11:20" x14ac:dyDescent="0.25">
      <c r="K72" s="39"/>
      <c r="L72" s="39"/>
      <c r="N72" s="39"/>
      <c r="O72" s="39"/>
      <c r="P72" s="39"/>
      <c r="Q72" s="39"/>
      <c r="R72" s="39"/>
      <c r="S72" s="39"/>
      <c r="T72" s="39"/>
    </row>
    <row r="73" spans="11:20" x14ac:dyDescent="0.25">
      <c r="K73" s="39"/>
      <c r="L73" s="39"/>
      <c r="N73" s="39"/>
      <c r="O73" s="39"/>
      <c r="P73" s="39"/>
      <c r="Q73" s="39"/>
      <c r="R73" s="39"/>
      <c r="S73" s="39"/>
      <c r="T73" s="39"/>
    </row>
    <row r="74" spans="11:20" x14ac:dyDescent="0.25">
      <c r="K74" s="39"/>
      <c r="L74" s="39"/>
      <c r="N74" s="39"/>
      <c r="O74" s="39"/>
      <c r="P74" s="39"/>
      <c r="Q74" s="39"/>
      <c r="R74" s="39"/>
      <c r="S74" s="39"/>
      <c r="T74" s="39"/>
    </row>
    <row r="75" spans="11:20" x14ac:dyDescent="0.25">
      <c r="K75" s="39"/>
      <c r="L75" s="39"/>
      <c r="N75" s="39"/>
      <c r="O75" s="39"/>
      <c r="P75" s="39"/>
      <c r="Q75" s="39"/>
      <c r="R75" s="39"/>
      <c r="S75" s="39"/>
      <c r="T75" s="39"/>
    </row>
    <row r="76" spans="11:20" x14ac:dyDescent="0.25">
      <c r="K76" s="39"/>
      <c r="L76" s="39"/>
      <c r="N76" s="39"/>
      <c r="O76" s="39"/>
      <c r="P76" s="39"/>
      <c r="Q76" s="39"/>
      <c r="R76" s="39"/>
      <c r="S76" s="39"/>
      <c r="T76" s="39"/>
    </row>
    <row r="77" spans="11:20" x14ac:dyDescent="0.25">
      <c r="K77" s="39"/>
      <c r="L77" s="39"/>
      <c r="N77" s="39"/>
      <c r="O77" s="39"/>
      <c r="P77" s="39"/>
      <c r="Q77" s="39"/>
      <c r="R77" s="39"/>
      <c r="S77" s="39"/>
      <c r="T77" s="39"/>
    </row>
    <row r="78" spans="11:20" x14ac:dyDescent="0.25">
      <c r="K78" s="39"/>
      <c r="L78" s="39"/>
      <c r="N78" s="39"/>
      <c r="O78" s="39"/>
      <c r="P78" s="39"/>
      <c r="Q78" s="39"/>
      <c r="R78" s="39"/>
      <c r="S78" s="39"/>
      <c r="T78" s="39"/>
    </row>
  </sheetData>
  <sheetProtection algorithmName="SHA-512" hashValue="FmJ7Q2gX8ElBEYpZ9lWxULjzNBSbBd3q2qAaNSKAAVmAd2lJpfHV4Dr3msZfqDL8ehVLVf1uaCy/kbYSOtectw==" saltValue="Sr58lOPNrscV7KNwM4N6sQ==" spinCount="100000" sheet="1" selectLockedCells="1" selectUnlockedCells="1"/>
  <conditionalFormatting sqref="D1:D20 D23:D1048576">
    <cfRule type="containsText" dxfId="60" priority="5" operator="containsText" text="В свободной форме">
      <formula>NOT(ISERROR(SEARCH("В свободной форме",D1)))</formula>
    </cfRule>
  </conditionalFormatting>
  <conditionalFormatting sqref="B1:B30 B32:B1048576 A32">
    <cfRule type="containsText" dxfId="59" priority="4" operator="containsText" text="да">
      <formula>NOT(ISERROR(SEARCH("да",A1)))</formula>
    </cfRule>
  </conditionalFormatting>
  <conditionalFormatting sqref="D21">
    <cfRule type="containsText" dxfId="58" priority="2" operator="containsText" text="В свободной форме">
      <formula>NOT(ISERROR(SEARCH("В свободной форме",D21)))</formula>
    </cfRule>
  </conditionalFormatting>
  <conditionalFormatting sqref="D22">
    <cfRule type="containsText" dxfId="57" priority="1" operator="containsText" text="В свободной форме">
      <formula>NOT(ISERROR(SEARCH("В свободной форме",D22)))</formula>
    </cfRule>
  </conditionalFormatting>
  <pageMargins left="0.7" right="0.7" top="0.75" bottom="0.75" header="0.3" footer="0.3"/>
  <pageSetup paperSize="9" orientation="portrait" r:id="rId1"/>
  <tableParts count="9">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C22"/>
  <sheetViews>
    <sheetView zoomScale="85" zoomScaleNormal="85" workbookViewId="0">
      <selection activeCell="B22" sqref="B22"/>
    </sheetView>
  </sheetViews>
  <sheetFormatPr defaultRowHeight="15" x14ac:dyDescent="0.25"/>
  <cols>
    <col min="1" max="1" width="8.7109375" style="18"/>
    <col min="2" max="2" width="38.140625" bestFit="1" customWidth="1"/>
    <col min="3" max="3" width="72.28515625" style="17" customWidth="1"/>
  </cols>
  <sheetData>
    <row r="1" spans="1:3" x14ac:dyDescent="0.25">
      <c r="A1" s="18" t="s">
        <v>151</v>
      </c>
      <c r="B1" s="18" t="s">
        <v>108</v>
      </c>
      <c r="C1" s="19" t="s">
        <v>142</v>
      </c>
    </row>
    <row r="2" spans="1:3" ht="30" x14ac:dyDescent="0.25">
      <c r="A2" s="18">
        <v>1</v>
      </c>
      <c r="B2" s="20" t="s">
        <v>113</v>
      </c>
      <c r="C2" s="19" t="s">
        <v>143</v>
      </c>
    </row>
    <row r="3" spans="1:3" ht="45" x14ac:dyDescent="0.25">
      <c r="A3" s="18">
        <v>2</v>
      </c>
      <c r="B3" s="20" t="s">
        <v>36</v>
      </c>
      <c r="C3" s="19" t="s">
        <v>157</v>
      </c>
    </row>
    <row r="4" spans="1:3" ht="90" x14ac:dyDescent="0.25">
      <c r="A4" s="18">
        <v>3</v>
      </c>
      <c r="B4" s="20" t="s">
        <v>106</v>
      </c>
      <c r="C4" s="19" t="s">
        <v>158</v>
      </c>
    </row>
    <row r="5" spans="1:3" ht="30" x14ac:dyDescent="0.25">
      <c r="A5" s="18">
        <v>4</v>
      </c>
      <c r="B5" s="20" t="s">
        <v>33</v>
      </c>
      <c r="C5" s="19" t="s">
        <v>143</v>
      </c>
    </row>
    <row r="6" spans="1:3" ht="60" x14ac:dyDescent="0.25">
      <c r="A6" s="18">
        <v>5</v>
      </c>
      <c r="B6" s="20" t="s">
        <v>121</v>
      </c>
      <c r="C6" s="19" t="s">
        <v>146</v>
      </c>
    </row>
    <row r="7" spans="1:3" ht="90" x14ac:dyDescent="0.25">
      <c r="A7" s="18">
        <v>6</v>
      </c>
      <c r="B7" s="20" t="s">
        <v>6</v>
      </c>
      <c r="C7" s="19" t="s">
        <v>147</v>
      </c>
    </row>
    <row r="8" spans="1:3" ht="60" x14ac:dyDescent="0.25">
      <c r="A8" s="18">
        <v>7</v>
      </c>
      <c r="B8" s="20" t="s">
        <v>2</v>
      </c>
      <c r="C8" s="19" t="s">
        <v>159</v>
      </c>
    </row>
    <row r="9" spans="1:3" ht="30" x14ac:dyDescent="0.25">
      <c r="A9" s="18">
        <v>8</v>
      </c>
      <c r="B9" s="20" t="s">
        <v>122</v>
      </c>
      <c r="C9" s="19" t="s">
        <v>160</v>
      </c>
    </row>
    <row r="10" spans="1:3" ht="90" x14ac:dyDescent="0.25">
      <c r="A10" s="18">
        <v>9</v>
      </c>
      <c r="B10" s="20" t="s">
        <v>110</v>
      </c>
      <c r="C10" s="19" t="s">
        <v>161</v>
      </c>
    </row>
    <row r="11" spans="1:3" ht="150" x14ac:dyDescent="0.25">
      <c r="A11" s="18">
        <v>10</v>
      </c>
      <c r="B11" s="20" t="s">
        <v>125</v>
      </c>
      <c r="C11" s="19" t="s">
        <v>162</v>
      </c>
    </row>
    <row r="12" spans="1:3" ht="45" x14ac:dyDescent="0.25">
      <c r="A12" s="18">
        <v>11</v>
      </c>
      <c r="B12" s="20" t="s">
        <v>85</v>
      </c>
      <c r="C12" s="19" t="s">
        <v>148</v>
      </c>
    </row>
    <row r="13" spans="1:3" ht="75" x14ac:dyDescent="0.25">
      <c r="A13" s="18">
        <v>12</v>
      </c>
      <c r="B13" s="21" t="s">
        <v>149</v>
      </c>
      <c r="C13" s="19" t="s">
        <v>144</v>
      </c>
    </row>
    <row r="14" spans="1:3" ht="60" x14ac:dyDescent="0.25">
      <c r="A14" s="18">
        <v>13</v>
      </c>
      <c r="B14" s="20" t="s">
        <v>131</v>
      </c>
      <c r="C14" s="19" t="s">
        <v>163</v>
      </c>
    </row>
    <row r="15" spans="1:3" ht="120" x14ac:dyDescent="0.25">
      <c r="A15" s="18">
        <v>14</v>
      </c>
      <c r="B15" s="20" t="s">
        <v>32</v>
      </c>
      <c r="C15" s="19" t="s">
        <v>164</v>
      </c>
    </row>
    <row r="16" spans="1:3" ht="90" x14ac:dyDescent="0.25">
      <c r="A16" s="18">
        <v>15</v>
      </c>
      <c r="B16" s="20" t="s">
        <v>111</v>
      </c>
      <c r="C16" s="19" t="s">
        <v>165</v>
      </c>
    </row>
    <row r="17" spans="1:3" ht="90" x14ac:dyDescent="0.25">
      <c r="A17" s="18">
        <v>16</v>
      </c>
      <c r="B17" s="20" t="s">
        <v>1</v>
      </c>
      <c r="C17" s="19" t="s">
        <v>166</v>
      </c>
    </row>
    <row r="18" spans="1:3" ht="60" x14ac:dyDescent="0.25">
      <c r="A18" s="18">
        <v>17</v>
      </c>
      <c r="B18" s="20" t="s">
        <v>155</v>
      </c>
      <c r="C18" s="19" t="s">
        <v>167</v>
      </c>
    </row>
    <row r="19" spans="1:3" ht="60" x14ac:dyDescent="0.25">
      <c r="A19" s="18">
        <v>18</v>
      </c>
      <c r="B19" s="20" t="s">
        <v>154</v>
      </c>
      <c r="C19" s="19" t="s">
        <v>168</v>
      </c>
    </row>
    <row r="20" spans="1:3" ht="90" x14ac:dyDescent="0.25">
      <c r="A20" s="18">
        <v>19</v>
      </c>
      <c r="B20" s="72" t="s">
        <v>175</v>
      </c>
      <c r="C20" s="19" t="s">
        <v>176</v>
      </c>
    </row>
    <row r="21" spans="1:3" ht="45" x14ac:dyDescent="0.25">
      <c r="A21" s="18">
        <v>20</v>
      </c>
      <c r="B21" s="20" t="s">
        <v>177</v>
      </c>
      <c r="C21" s="19" t="s">
        <v>181</v>
      </c>
    </row>
    <row r="22" spans="1:3" x14ac:dyDescent="0.25">
      <c r="A22" s="18">
        <v>21</v>
      </c>
      <c r="B22" s="88" t="s">
        <v>186</v>
      </c>
      <c r="C22" s="19" t="s">
        <v>187</v>
      </c>
    </row>
  </sheetData>
  <sheetProtection algorithmName="SHA-512" hashValue="xRPh3qwzjVUkg06slwIKlAVH3NREhR1sBnqlt61gRsgtu/l2Zlf1OKhw9c1xW7IF9EbtSTi9iOywuld2aZ9fFA==" saltValue="Rzsao2QcHx2CoKLXhvx63w==" spinCount="100000" sheet="1" objects="1" scenarios="1" selectLockedCells="1" selectUnlockedCells="1"/>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K77"/>
  <sheetViews>
    <sheetView zoomScaleNormal="100" workbookViewId="0">
      <selection activeCell="B12" sqref="B12"/>
    </sheetView>
  </sheetViews>
  <sheetFormatPr defaultRowHeight="15" x14ac:dyDescent="0.25"/>
  <cols>
    <col min="1" max="1" width="64.7109375" customWidth="1"/>
    <col min="2" max="2" width="19.7109375" style="100" customWidth="1"/>
    <col min="3" max="3" width="64.7109375" customWidth="1"/>
    <col min="5" max="5" width="43.85546875" customWidth="1"/>
    <col min="6" max="6" width="37.5703125" customWidth="1"/>
    <col min="7" max="7" width="55.5703125" style="79" bestFit="1" customWidth="1"/>
    <col min="9" max="9" width="26.140625" bestFit="1" customWidth="1"/>
    <col min="11" max="11" width="28.42578125" customWidth="1"/>
  </cols>
  <sheetData>
    <row r="1" spans="1:11" x14ac:dyDescent="0.25">
      <c r="G1" s="79" t="s">
        <v>150</v>
      </c>
    </row>
    <row r="2" spans="1:11" x14ac:dyDescent="0.25">
      <c r="G2" s="106" t="s">
        <v>202</v>
      </c>
      <c r="I2" s="74" t="s">
        <v>178</v>
      </c>
      <c r="K2" s="86" t="s">
        <v>182</v>
      </c>
    </row>
    <row r="3" spans="1:11" x14ac:dyDescent="0.25">
      <c r="A3" s="12" t="s">
        <v>7</v>
      </c>
      <c r="B3" s="101"/>
      <c r="C3" s="12" t="s">
        <v>200</v>
      </c>
      <c r="E3" s="1" t="s">
        <v>68</v>
      </c>
      <c r="G3" s="106" t="s">
        <v>203</v>
      </c>
      <c r="I3" s="73" t="s">
        <v>180</v>
      </c>
      <c r="K3" s="87" t="s">
        <v>183</v>
      </c>
    </row>
    <row r="4" spans="1:11" x14ac:dyDescent="0.25">
      <c r="A4" s="105" t="s">
        <v>207</v>
      </c>
      <c r="B4" s="102"/>
      <c r="C4" s="105" t="s">
        <v>201</v>
      </c>
      <c r="E4" s="4" t="s">
        <v>86</v>
      </c>
      <c r="G4" s="106" t="s">
        <v>204</v>
      </c>
      <c r="I4" s="75" t="s">
        <v>179</v>
      </c>
      <c r="K4" s="84" t="s">
        <v>114</v>
      </c>
    </row>
    <row r="5" spans="1:11" x14ac:dyDescent="0.25">
      <c r="A5" s="9" t="s">
        <v>31</v>
      </c>
      <c r="B5" s="102"/>
      <c r="C5" s="9" t="s">
        <v>31</v>
      </c>
      <c r="E5" s="2" t="s">
        <v>17</v>
      </c>
      <c r="G5" s="106" t="s">
        <v>205</v>
      </c>
      <c r="I5" s="85" t="s">
        <v>134</v>
      </c>
      <c r="K5" s="87" t="s">
        <v>190</v>
      </c>
    </row>
    <row r="6" spans="1:11" x14ac:dyDescent="0.25">
      <c r="A6" s="8" t="s">
        <v>37</v>
      </c>
      <c r="B6" s="102"/>
      <c r="C6" s="8" t="s">
        <v>37</v>
      </c>
      <c r="E6" s="2" t="s">
        <v>18</v>
      </c>
      <c r="F6" s="7" t="s">
        <v>102</v>
      </c>
      <c r="G6" s="106" t="s">
        <v>206</v>
      </c>
      <c r="I6" s="85" t="s">
        <v>184</v>
      </c>
      <c r="K6" s="84"/>
    </row>
    <row r="7" spans="1:11" x14ac:dyDescent="0.25">
      <c r="A7" s="9" t="s">
        <v>39</v>
      </c>
      <c r="B7" s="102"/>
      <c r="C7" s="9" t="s">
        <v>39</v>
      </c>
      <c r="E7" s="2" t="s">
        <v>98</v>
      </c>
      <c r="G7" s="80"/>
    </row>
    <row r="8" spans="1:11" x14ac:dyDescent="0.25">
      <c r="A8" s="8" t="s">
        <v>38</v>
      </c>
      <c r="B8" s="102"/>
      <c r="C8" s="8" t="s">
        <v>38</v>
      </c>
      <c r="E8" s="2" t="s">
        <v>32</v>
      </c>
      <c r="G8" s="80"/>
    </row>
    <row r="9" spans="1:11" ht="18.75" x14ac:dyDescent="0.25">
      <c r="A9" s="9" t="s">
        <v>84</v>
      </c>
      <c r="B9" s="102"/>
      <c r="C9" s="9" t="s">
        <v>84</v>
      </c>
      <c r="E9" s="2" t="s">
        <v>6</v>
      </c>
      <c r="G9" s="81"/>
    </row>
    <row r="10" spans="1:11" ht="18.600000000000001" customHeight="1" x14ac:dyDescent="0.25">
      <c r="A10" s="8" t="s">
        <v>87</v>
      </c>
      <c r="B10" s="102"/>
      <c r="C10" s="8" t="s">
        <v>87</v>
      </c>
      <c r="E10" s="2" t="s">
        <v>5</v>
      </c>
      <c r="G10" s="81"/>
    </row>
    <row r="11" spans="1:11" x14ac:dyDescent="0.25">
      <c r="A11" s="9" t="s">
        <v>99</v>
      </c>
      <c r="B11" s="102"/>
      <c r="C11" s="9" t="s">
        <v>99</v>
      </c>
      <c r="E11" s="2" t="s">
        <v>33</v>
      </c>
      <c r="G11" s="82"/>
    </row>
    <row r="12" spans="1:11" x14ac:dyDescent="0.25">
      <c r="A12" s="8" t="s">
        <v>89</v>
      </c>
      <c r="B12" s="102"/>
      <c r="C12" s="8" t="s">
        <v>89</v>
      </c>
      <c r="E12" s="2" t="s">
        <v>4</v>
      </c>
      <c r="G12" s="83"/>
    </row>
    <row r="13" spans="1:11" x14ac:dyDescent="0.25">
      <c r="A13" s="9" t="s">
        <v>90</v>
      </c>
      <c r="B13" s="102"/>
      <c r="C13" s="9" t="s">
        <v>90</v>
      </c>
      <c r="E13" s="2" t="s">
        <v>0</v>
      </c>
    </row>
    <row r="14" spans="1:11" x14ac:dyDescent="0.25">
      <c r="A14" s="10" t="s">
        <v>65</v>
      </c>
      <c r="B14" s="103"/>
      <c r="C14" s="10" t="s">
        <v>65</v>
      </c>
      <c r="E14" s="2" t="s">
        <v>34</v>
      </c>
    </row>
    <row r="15" spans="1:11" x14ac:dyDescent="0.25">
      <c r="A15" s="11" t="s">
        <v>46</v>
      </c>
      <c r="B15" s="103"/>
      <c r="C15" s="11" t="s">
        <v>46</v>
      </c>
      <c r="E15" s="76" t="s">
        <v>74</v>
      </c>
      <c r="F15" s="78"/>
      <c r="H15" s="78"/>
      <c r="I15" s="78"/>
    </row>
    <row r="16" spans="1:11" ht="14.45" customHeight="1" x14ac:dyDescent="0.25">
      <c r="A16" s="10" t="s">
        <v>30</v>
      </c>
      <c r="B16" s="103"/>
      <c r="C16" s="10" t="s">
        <v>30</v>
      </c>
      <c r="E16" s="76" t="s">
        <v>72</v>
      </c>
      <c r="F16" s="78"/>
      <c r="H16" s="78"/>
      <c r="I16" s="78"/>
    </row>
    <row r="17" spans="1:9" ht="14.45" customHeight="1" x14ac:dyDescent="0.25">
      <c r="A17" s="11" t="s">
        <v>45</v>
      </c>
      <c r="B17" s="103"/>
      <c r="C17" s="11" t="s">
        <v>45</v>
      </c>
      <c r="E17" s="76" t="s">
        <v>73</v>
      </c>
      <c r="F17" s="78"/>
      <c r="H17" s="78"/>
      <c r="I17" s="78"/>
    </row>
    <row r="18" spans="1:9" x14ac:dyDescent="0.25">
      <c r="A18" s="10" t="s">
        <v>29</v>
      </c>
      <c r="B18" s="103"/>
      <c r="C18" s="10" t="s">
        <v>29</v>
      </c>
      <c r="E18" s="77" t="s">
        <v>85</v>
      </c>
      <c r="F18" s="78"/>
      <c r="H18" s="78"/>
      <c r="I18" s="78"/>
    </row>
    <row r="19" spans="1:9" x14ac:dyDescent="0.25">
      <c r="A19" s="11" t="s">
        <v>59</v>
      </c>
      <c r="B19" s="103"/>
      <c r="C19" s="11" t="s">
        <v>59</v>
      </c>
      <c r="E19" s="76" t="s">
        <v>3</v>
      </c>
      <c r="F19" s="78"/>
      <c r="H19" s="78"/>
      <c r="I19" s="78"/>
    </row>
    <row r="20" spans="1:9" x14ac:dyDescent="0.25">
      <c r="A20" s="10" t="s">
        <v>67</v>
      </c>
      <c r="B20" s="103"/>
      <c r="C20" s="10" t="s">
        <v>67</v>
      </c>
      <c r="E20" s="76" t="s">
        <v>71</v>
      </c>
      <c r="F20" s="78"/>
      <c r="H20" s="78"/>
      <c r="I20" s="78"/>
    </row>
    <row r="21" spans="1:9" x14ac:dyDescent="0.25">
      <c r="A21" s="11" t="s">
        <v>49</v>
      </c>
      <c r="B21" s="103"/>
      <c r="C21" s="11" t="s">
        <v>49</v>
      </c>
      <c r="E21" s="2" t="s">
        <v>70</v>
      </c>
    </row>
    <row r="22" spans="1:9" x14ac:dyDescent="0.25">
      <c r="A22" s="10" t="s">
        <v>24</v>
      </c>
      <c r="B22" s="103"/>
      <c r="C22" s="10" t="s">
        <v>24</v>
      </c>
      <c r="E22" s="2" t="s">
        <v>1</v>
      </c>
    </row>
    <row r="23" spans="1:9" x14ac:dyDescent="0.25">
      <c r="A23" s="11" t="s">
        <v>64</v>
      </c>
      <c r="B23" s="103"/>
      <c r="C23" s="11" t="s">
        <v>64</v>
      </c>
      <c r="E23" s="3" t="s">
        <v>69</v>
      </c>
    </row>
    <row r="24" spans="1:9" x14ac:dyDescent="0.25">
      <c r="A24" s="10" t="s">
        <v>63</v>
      </c>
      <c r="B24" s="103"/>
      <c r="C24" s="10" t="s">
        <v>63</v>
      </c>
      <c r="E24" s="2" t="s">
        <v>2</v>
      </c>
    </row>
    <row r="25" spans="1:9" x14ac:dyDescent="0.25">
      <c r="A25" s="11" t="s">
        <v>21</v>
      </c>
      <c r="B25" s="103"/>
      <c r="C25" s="11" t="s">
        <v>21</v>
      </c>
      <c r="E25" s="2" t="s">
        <v>36</v>
      </c>
    </row>
    <row r="26" spans="1:9" x14ac:dyDescent="0.25">
      <c r="A26" s="10" t="s">
        <v>54</v>
      </c>
      <c r="B26" s="103"/>
      <c r="C26" s="10" t="s">
        <v>54</v>
      </c>
      <c r="E26" s="2" t="s">
        <v>16</v>
      </c>
    </row>
    <row r="27" spans="1:9" x14ac:dyDescent="0.25">
      <c r="A27" s="11" t="s">
        <v>52</v>
      </c>
      <c r="B27" s="103"/>
      <c r="C27" s="11" t="s">
        <v>52</v>
      </c>
      <c r="E27" s="2" t="s">
        <v>75</v>
      </c>
    </row>
    <row r="28" spans="1:9" x14ac:dyDescent="0.25">
      <c r="A28" s="10" t="s">
        <v>28</v>
      </c>
      <c r="B28" s="103"/>
      <c r="C28" s="10" t="s">
        <v>28</v>
      </c>
      <c r="E28" s="5" t="s">
        <v>100</v>
      </c>
    </row>
    <row r="29" spans="1:9" x14ac:dyDescent="0.25">
      <c r="A29" s="11" t="s">
        <v>51</v>
      </c>
      <c r="B29" s="103"/>
      <c r="C29" s="11" t="s">
        <v>51</v>
      </c>
      <c r="E29" s="6" t="s">
        <v>101</v>
      </c>
    </row>
    <row r="30" spans="1:9" x14ac:dyDescent="0.25">
      <c r="A30" s="10" t="s">
        <v>27</v>
      </c>
      <c r="B30" s="103"/>
      <c r="C30" s="10" t="s">
        <v>27</v>
      </c>
      <c r="E30" s="6" t="s">
        <v>103</v>
      </c>
    </row>
    <row r="31" spans="1:9" x14ac:dyDescent="0.25">
      <c r="A31" s="11" t="s">
        <v>50</v>
      </c>
      <c r="B31" s="103"/>
      <c r="C31" s="11" t="s">
        <v>50</v>
      </c>
      <c r="E31" s="6" t="s">
        <v>104</v>
      </c>
    </row>
    <row r="32" spans="1:9" x14ac:dyDescent="0.25">
      <c r="A32" s="10" t="s">
        <v>43</v>
      </c>
      <c r="B32" s="103"/>
      <c r="C32" s="10" t="s">
        <v>43</v>
      </c>
      <c r="E32" s="6" t="s">
        <v>106</v>
      </c>
    </row>
    <row r="33" spans="1:3" x14ac:dyDescent="0.25">
      <c r="A33" s="11" t="s">
        <v>22</v>
      </c>
      <c r="B33" s="103"/>
      <c r="C33" s="11" t="s">
        <v>22</v>
      </c>
    </row>
    <row r="34" spans="1:3" x14ac:dyDescent="0.25">
      <c r="A34" s="10" t="s">
        <v>58</v>
      </c>
      <c r="B34" s="103"/>
      <c r="C34" s="10" t="s">
        <v>58</v>
      </c>
    </row>
    <row r="35" spans="1:3" x14ac:dyDescent="0.25">
      <c r="A35" s="11" t="s">
        <v>20</v>
      </c>
      <c r="B35" s="103"/>
      <c r="C35" s="11" t="s">
        <v>20</v>
      </c>
    </row>
    <row r="36" spans="1:3" x14ac:dyDescent="0.25">
      <c r="A36" s="10" t="s">
        <v>57</v>
      </c>
      <c r="B36" s="103"/>
      <c r="C36" s="10" t="s">
        <v>57</v>
      </c>
    </row>
    <row r="37" spans="1:3" x14ac:dyDescent="0.25">
      <c r="A37" s="11" t="s">
        <v>40</v>
      </c>
      <c r="B37" s="103"/>
      <c r="C37" s="11" t="s">
        <v>40</v>
      </c>
    </row>
    <row r="38" spans="1:3" x14ac:dyDescent="0.25">
      <c r="A38" s="10" t="s">
        <v>56</v>
      </c>
      <c r="B38" s="103"/>
      <c r="C38" s="10" t="s">
        <v>56</v>
      </c>
    </row>
    <row r="39" spans="1:3" x14ac:dyDescent="0.25">
      <c r="A39" s="11" t="s">
        <v>62</v>
      </c>
      <c r="B39" s="103"/>
      <c r="C39" s="11" t="s">
        <v>62</v>
      </c>
    </row>
    <row r="40" spans="1:3" x14ac:dyDescent="0.25">
      <c r="A40" s="10" t="s">
        <v>26</v>
      </c>
      <c r="B40" s="103"/>
      <c r="C40" s="10" t="s">
        <v>26</v>
      </c>
    </row>
    <row r="41" spans="1:3" x14ac:dyDescent="0.25">
      <c r="A41" s="11" t="s">
        <v>61</v>
      </c>
      <c r="B41" s="103"/>
      <c r="C41" s="11" t="s">
        <v>61</v>
      </c>
    </row>
    <row r="42" spans="1:3" x14ac:dyDescent="0.25">
      <c r="A42" s="10" t="s">
        <v>19</v>
      </c>
      <c r="B42" s="103"/>
      <c r="C42" s="10" t="s">
        <v>19</v>
      </c>
    </row>
    <row r="43" spans="1:3" x14ac:dyDescent="0.25">
      <c r="A43" s="11" t="s">
        <v>23</v>
      </c>
      <c r="B43" s="103"/>
      <c r="C43" s="11" t="s">
        <v>23</v>
      </c>
    </row>
    <row r="44" spans="1:3" x14ac:dyDescent="0.25">
      <c r="A44" s="10" t="s">
        <v>44</v>
      </c>
      <c r="B44" s="103"/>
      <c r="C44" s="10" t="s">
        <v>44</v>
      </c>
    </row>
    <row r="45" spans="1:3" x14ac:dyDescent="0.25">
      <c r="A45" s="11" t="s">
        <v>42</v>
      </c>
      <c r="B45" s="103"/>
      <c r="C45" s="11" t="s">
        <v>42</v>
      </c>
    </row>
    <row r="46" spans="1:3" x14ac:dyDescent="0.25">
      <c r="A46" s="10" t="s">
        <v>25</v>
      </c>
      <c r="B46" s="103"/>
      <c r="C46" s="10" t="s">
        <v>25</v>
      </c>
    </row>
    <row r="47" spans="1:3" x14ac:dyDescent="0.25">
      <c r="A47" s="11" t="s">
        <v>66</v>
      </c>
      <c r="B47" s="103"/>
      <c r="C47" s="11" t="s">
        <v>66</v>
      </c>
    </row>
    <row r="48" spans="1:3" x14ac:dyDescent="0.25">
      <c r="A48" s="10" t="s">
        <v>47</v>
      </c>
      <c r="B48" s="103"/>
      <c r="C48" s="10" t="s">
        <v>47</v>
      </c>
    </row>
    <row r="49" spans="1:3" x14ac:dyDescent="0.25">
      <c r="A49" s="10" t="s">
        <v>60</v>
      </c>
      <c r="B49" s="103"/>
      <c r="C49" s="10" t="s">
        <v>60</v>
      </c>
    </row>
    <row r="50" spans="1:3" x14ac:dyDescent="0.25">
      <c r="A50" s="11" t="s">
        <v>41</v>
      </c>
      <c r="B50" s="103"/>
      <c r="C50" s="11" t="s">
        <v>41</v>
      </c>
    </row>
    <row r="51" spans="1:3" x14ac:dyDescent="0.25">
      <c r="A51" s="11" t="s">
        <v>48</v>
      </c>
      <c r="B51" s="103"/>
      <c r="C51" s="11" t="s">
        <v>48</v>
      </c>
    </row>
    <row r="52" spans="1:3" x14ac:dyDescent="0.25">
      <c r="A52" s="91" t="s">
        <v>53</v>
      </c>
      <c r="B52" s="104"/>
      <c r="C52" s="91" t="s">
        <v>53</v>
      </c>
    </row>
    <row r="53" spans="1:3" x14ac:dyDescent="0.25">
      <c r="A53" s="92" t="s">
        <v>79</v>
      </c>
      <c r="B53" s="104"/>
      <c r="C53" s="92" t="s">
        <v>79</v>
      </c>
    </row>
    <row r="54" spans="1:3" x14ac:dyDescent="0.25">
      <c r="A54" s="91" t="s">
        <v>80</v>
      </c>
      <c r="B54" s="104"/>
      <c r="C54" s="91" t="s">
        <v>80</v>
      </c>
    </row>
    <row r="55" spans="1:3" x14ac:dyDescent="0.25">
      <c r="A55" s="92" t="s">
        <v>81</v>
      </c>
      <c r="B55" s="104"/>
      <c r="C55" s="92" t="s">
        <v>81</v>
      </c>
    </row>
    <row r="56" spans="1:3" x14ac:dyDescent="0.25">
      <c r="A56" s="91" t="s">
        <v>82</v>
      </c>
      <c r="B56" s="104"/>
      <c r="C56" s="91" t="s">
        <v>82</v>
      </c>
    </row>
    <row r="57" spans="1:3" x14ac:dyDescent="0.25">
      <c r="A57" s="92" t="s">
        <v>83</v>
      </c>
      <c r="B57" s="104"/>
      <c r="C57" s="92" t="s">
        <v>83</v>
      </c>
    </row>
    <row r="58" spans="1:3" x14ac:dyDescent="0.25">
      <c r="A58" s="91" t="s">
        <v>76</v>
      </c>
      <c r="B58" s="104"/>
      <c r="C58" s="91" t="s">
        <v>76</v>
      </c>
    </row>
    <row r="59" spans="1:3" x14ac:dyDescent="0.25">
      <c r="A59" s="92" t="s">
        <v>77</v>
      </c>
      <c r="B59" s="104"/>
      <c r="C59" s="92" t="s">
        <v>77</v>
      </c>
    </row>
    <row r="60" spans="1:3" x14ac:dyDescent="0.25">
      <c r="A60" s="91" t="s">
        <v>78</v>
      </c>
      <c r="B60" s="104"/>
      <c r="C60" s="91" t="s">
        <v>78</v>
      </c>
    </row>
    <row r="61" spans="1:3" x14ac:dyDescent="0.25">
      <c r="A61" s="92" t="s">
        <v>55</v>
      </c>
      <c r="B61" s="104"/>
      <c r="C61" s="92" t="s">
        <v>55</v>
      </c>
    </row>
    <row r="62" spans="1:3" x14ac:dyDescent="0.25">
      <c r="A62" s="91" t="s">
        <v>91</v>
      </c>
      <c r="B62" s="104"/>
      <c r="C62" s="91" t="s">
        <v>91</v>
      </c>
    </row>
    <row r="63" spans="1:3" x14ac:dyDescent="0.25">
      <c r="A63" s="92" t="s">
        <v>88</v>
      </c>
      <c r="B63" s="104"/>
      <c r="C63" s="92" t="s">
        <v>88</v>
      </c>
    </row>
    <row r="64" spans="1:3" x14ac:dyDescent="0.25">
      <c r="A64" s="91" t="s">
        <v>92</v>
      </c>
      <c r="B64" s="104"/>
      <c r="C64" s="91" t="s">
        <v>92</v>
      </c>
    </row>
    <row r="65" spans="1:3" x14ac:dyDescent="0.25">
      <c r="A65" s="92" t="s">
        <v>93</v>
      </c>
      <c r="B65" s="104"/>
      <c r="C65" s="92" t="s">
        <v>93</v>
      </c>
    </row>
    <row r="66" spans="1:3" x14ac:dyDescent="0.25">
      <c r="A66" s="91" t="s">
        <v>94</v>
      </c>
      <c r="B66" s="104"/>
      <c r="C66" s="91" t="s">
        <v>94</v>
      </c>
    </row>
    <row r="67" spans="1:3" x14ac:dyDescent="0.25">
      <c r="A67" s="92" t="s">
        <v>95</v>
      </c>
      <c r="B67" s="104"/>
      <c r="C67" s="92" t="s">
        <v>95</v>
      </c>
    </row>
    <row r="68" spans="1:3" x14ac:dyDescent="0.25">
      <c r="A68" s="91" t="s">
        <v>96</v>
      </c>
      <c r="B68" s="104"/>
      <c r="C68" s="91" t="s">
        <v>96</v>
      </c>
    </row>
    <row r="69" spans="1:3" x14ac:dyDescent="0.25">
      <c r="A69" s="92" t="s">
        <v>97</v>
      </c>
      <c r="B69" s="104"/>
      <c r="C69" s="92" t="s">
        <v>97</v>
      </c>
    </row>
    <row r="70" spans="1:3" x14ac:dyDescent="0.25">
      <c r="A70" s="92" t="s">
        <v>174</v>
      </c>
      <c r="B70" s="104"/>
      <c r="C70" s="92" t="s">
        <v>174</v>
      </c>
    </row>
    <row r="71" spans="1:3" x14ac:dyDescent="0.25">
      <c r="A71" s="92" t="s">
        <v>185</v>
      </c>
      <c r="B71" s="104"/>
      <c r="C71" s="92" t="s">
        <v>185</v>
      </c>
    </row>
    <row r="72" spans="1:3" x14ac:dyDescent="0.25">
      <c r="A72" s="9" t="s">
        <v>194</v>
      </c>
      <c r="B72" s="102"/>
      <c r="C72" s="9" t="s">
        <v>194</v>
      </c>
    </row>
    <row r="73" spans="1:3" x14ac:dyDescent="0.25">
      <c r="A73" s="9" t="s">
        <v>195</v>
      </c>
      <c r="B73" s="102"/>
      <c r="C73" s="9" t="s">
        <v>195</v>
      </c>
    </row>
    <row r="74" spans="1:3" x14ac:dyDescent="0.25">
      <c r="C74" s="92" t="s">
        <v>196</v>
      </c>
    </row>
    <row r="75" spans="1:3" x14ac:dyDescent="0.25">
      <c r="C75" s="92" t="s">
        <v>197</v>
      </c>
    </row>
    <row r="76" spans="1:3" x14ac:dyDescent="0.25">
      <c r="C76" s="92" t="s">
        <v>198</v>
      </c>
    </row>
    <row r="77" spans="1:3" x14ac:dyDescent="0.25">
      <c r="C77" s="92" t="s">
        <v>199</v>
      </c>
    </row>
  </sheetData>
  <sheetProtection algorithmName="SHA-512" hashValue="0RjlGPosAyaZaRE0f+2W+EF64rfG68TbIhTjZsZkV31mYe46igMSd7peaspY5zmOBq23yHFRicQfu4XvaY1XGA==" saltValue="KV7TX9eW5UJDt9gj+9VGTg==" spinCount="100000" sheet="1" objects="1" scenarios="1" selectLockedCells="1" selectUnlockedCells="1"/>
  <autoFilter ref="E3:E28">
    <sortState ref="E4:E28">
      <sortCondition ref="E3:E28"/>
    </sortState>
  </autoFilter>
  <pageMargins left="0.7" right="0.7" top="0.75" bottom="0.75" header="0.3" footer="0.3"/>
  <pageSetup paperSize="9"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5</vt:i4>
      </vt:variant>
    </vt:vector>
  </HeadingPairs>
  <TitlesOfParts>
    <vt:vector size="9" baseType="lpstr">
      <vt:lpstr>Лист1</vt:lpstr>
      <vt:lpstr>Статус</vt:lpstr>
      <vt:lpstr>коммент</vt:lpstr>
      <vt:lpstr>списки_не_удалять</vt:lpstr>
      <vt:lpstr>Куда_сформировано_направление</vt:lpstr>
      <vt:lpstr>МО</vt:lpstr>
      <vt:lpstr>ОО__ПОК</vt:lpstr>
      <vt:lpstr>Электронное_направление</vt:lpstr>
      <vt:lpstr>Этап_ведения_пациента_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Мариам</dc:creator>
  <cp:lastModifiedBy>ординаторская КЖЗ Ф3</cp:lastModifiedBy>
  <cp:lastPrinted>2020-11-13T08:41:09Z</cp:lastPrinted>
  <dcterms:created xsi:type="dcterms:W3CDTF">2020-11-09T08:34:32Z</dcterms:created>
  <dcterms:modified xsi:type="dcterms:W3CDTF">2022-06-06T13:51:50Z</dcterms:modified>
</cp:coreProperties>
</file>