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Z:\Общая\КЖЗ-3\Микаелян А.А\дзм\2022\Май\27.05.2022\"/>
    </mc:Choice>
  </mc:AlternateContent>
  <bookViews>
    <workbookView xWindow="0" yWindow="0" windowWidth="28800" windowHeight="11700"/>
  </bookViews>
  <sheets>
    <sheet name="Лист1" sheetId="1" r:id="rId1"/>
    <sheet name="Статус" sheetId="5" state="hidden" r:id="rId2"/>
    <sheet name="коммент" sheetId="6" state="hidden" r:id="rId3"/>
    <sheet name="списки_не_удалять" sheetId="3"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s>
  <definedNames>
    <definedName name="_xlnm._FilterDatabase" localSheetId="0" hidden="1">Лист1!$B$2:$R$992</definedName>
    <definedName name="_xlnm._FilterDatabase" localSheetId="3" hidden="1">списки_не_удалять!$E$3:$E$28</definedName>
    <definedName name="Куда_сформировано_направление">Таблица714[Куда_сфорировано_направление]</definedName>
    <definedName name="МО">списки_не_удалять!$A$4:$A$73</definedName>
    <definedName name="ОО__ПОК">ООПОК[ОО/ПОК]</definedName>
    <definedName name="Электронное_направление">списки_не_удалять!$K$3:$K$5</definedName>
    <definedName name="Этап_ведения_пациента_">Этап_ведения_пациента[Этап ведения пациента]</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2" i="1" l="1"/>
  <c r="L271" i="1"/>
  <c r="L270" i="1"/>
  <c r="L269" i="1"/>
  <c r="L98" i="1"/>
  <c r="L268" i="1"/>
  <c r="L267" i="1"/>
  <c r="L424" i="1"/>
  <c r="L423" i="1"/>
  <c r="L527" i="1"/>
  <c r="L365" i="1" l="1"/>
  <c r="L502" i="1"/>
  <c r="L539" i="1"/>
  <c r="L409" i="1"/>
  <c r="L25" i="1"/>
  <c r="L217" i="1"/>
  <c r="L501" i="1"/>
  <c r="L497" i="1"/>
  <c r="L266" i="1"/>
  <c r="L265" i="1"/>
  <c r="L422" i="1"/>
  <c r="L446" i="1"/>
  <c r="L468" i="1"/>
  <c r="L329" i="1"/>
  <c r="L54" i="1"/>
  <c r="L364" i="1"/>
  <c r="L457" i="1"/>
  <c r="L434" i="1"/>
  <c r="L124" i="1"/>
  <c r="L123" i="1"/>
  <c r="L421" i="1"/>
  <c r="L433" i="1"/>
  <c r="L432" i="1"/>
  <c r="L420" i="1"/>
  <c r="L516" i="1"/>
  <c r="L519" i="1"/>
  <c r="L53" i="1" l="1"/>
  <c r="L52" i="1"/>
  <c r="L51" i="1"/>
  <c r="L50" i="1"/>
  <c r="L49" i="1"/>
  <c r="L216" i="1"/>
  <c r="L215" i="1"/>
  <c r="L214" i="1"/>
  <c r="L96" i="1"/>
  <c r="L48" i="1"/>
  <c r="L213" i="1"/>
  <c r="L431" i="1"/>
  <c r="L122" i="1"/>
  <c r="L264" i="1"/>
  <c r="L121" i="1"/>
  <c r="L212" i="1"/>
  <c r="L263" i="1"/>
  <c r="L262" i="1"/>
  <c r="L46" i="1"/>
  <c r="L398" i="1"/>
  <c r="L526" i="1"/>
  <c r="L397" i="1"/>
  <c r="L328" i="1"/>
  <c r="L525" i="1"/>
  <c r="L309" i="1"/>
  <c r="L463" i="1"/>
  <c r="L260" i="1"/>
  <c r="L308" i="1"/>
  <c r="L383" i="1" l="1"/>
  <c r="L358" i="1"/>
  <c r="L382" i="1"/>
  <c r="L191" i="1"/>
  <c r="L93" i="1"/>
  <c r="L203" i="1"/>
  <c r="L499" i="1"/>
  <c r="L202" i="1"/>
  <c r="L538" i="1"/>
  <c r="L91" i="1"/>
  <c r="L190" i="1" l="1"/>
  <c r="L189" i="1"/>
  <c r="L188" i="1"/>
  <c r="L338" i="1"/>
  <c r="L337" i="1"/>
  <c r="L381" i="1"/>
  <c r="L380" i="1"/>
  <c r="L336" i="1"/>
  <c r="L379" i="1"/>
  <c r="L378" i="1"/>
  <c r="L187" i="1"/>
  <c r="L186" i="1"/>
  <c r="L185" i="1"/>
  <c r="L356" i="1"/>
  <c r="L183" i="1"/>
  <c r="L182" i="1"/>
  <c r="L355" i="1"/>
  <c r="L201" i="1"/>
  <c r="L181" i="1"/>
  <c r="L341" i="1"/>
  <c r="L335" i="1"/>
  <c r="L354" i="1"/>
  <c r="L180" i="1"/>
  <c r="L89" i="1"/>
  <c r="L179" i="1"/>
  <c r="L178" i="1"/>
  <c r="L177" i="1"/>
  <c r="L376" i="1"/>
  <c r="L176" i="1"/>
  <c r="L353" i="1"/>
  <c r="L352" i="1"/>
  <c r="L351" i="1"/>
  <c r="L340" i="1"/>
  <c r="L175" i="1"/>
  <c r="L174" i="1"/>
  <c r="L173" i="1"/>
  <c r="L172" i="1"/>
  <c r="L171" i="1"/>
  <c r="L170" i="1"/>
  <c r="L302" i="1"/>
  <c r="L169" i="1"/>
  <c r="L168" i="1"/>
  <c r="L334" i="1"/>
  <c r="L301" i="1"/>
  <c r="L300" i="1"/>
  <c r="L299" i="1"/>
  <c r="L298" i="1"/>
  <c r="L408" i="1" l="1"/>
  <c r="L200" i="1"/>
  <c r="L407" i="1"/>
  <c r="L297" i="1"/>
  <c r="L406" i="1"/>
  <c r="L238" i="1"/>
  <c r="L167" i="1"/>
  <c r="L166" i="1"/>
  <c r="L165" i="1"/>
  <c r="L283" i="1"/>
  <c r="L164" i="1"/>
  <c r="L163" i="1"/>
  <c r="L282" i="1"/>
  <c r="L237" i="1"/>
  <c r="L294" i="1"/>
  <c r="L523" i="1"/>
  <c r="L536" i="1"/>
  <c r="L535" i="1"/>
  <c r="L162" i="1"/>
  <c r="L306" i="1"/>
  <c r="L534" i="1"/>
  <c r="L522" i="1"/>
  <c r="L236" i="1"/>
  <c r="L161" i="1"/>
  <c r="L235" i="1"/>
  <c r="L494" i="1"/>
  <c r="L546" i="1"/>
  <c r="L545" i="1"/>
  <c r="L544" i="1"/>
  <c r="L160" i="1"/>
  <c r="L521" i="1"/>
  <c r="L234" i="1"/>
  <c r="L159" i="1"/>
  <c r="L158" i="1"/>
  <c r="L88" i="1"/>
  <c r="L438" i="1"/>
  <c r="L140" i="1" l="1"/>
  <c r="L369" i="1"/>
  <c r="L485" i="1"/>
  <c r="L139" i="1"/>
  <c r="L344" i="1"/>
  <c r="L331" i="1"/>
  <c r="L138" i="1"/>
  <c r="L40" i="1" l="1"/>
  <c r="L136" i="1"/>
  <c r="L135" i="1"/>
  <c r="L368" i="1"/>
  <c r="L498" i="1"/>
  <c r="L400" i="1"/>
  <c r="L399" i="1"/>
  <c r="L322" i="1"/>
  <c r="L416" i="1"/>
  <c r="L429" i="1"/>
  <c r="L518" i="1"/>
  <c r="L223" i="1"/>
  <c r="L81" i="1"/>
  <c r="L321" i="1"/>
  <c r="L459" i="1"/>
  <c r="L39" i="1"/>
  <c r="L38" i="1"/>
  <c r="L548" i="1"/>
  <c r="L80" i="1"/>
  <c r="L23" i="1"/>
  <c r="L22" i="1"/>
  <c r="L109" i="1"/>
  <c r="L77" i="1"/>
  <c r="L134" i="1"/>
  <c r="L133" i="1"/>
  <c r="L132" i="1"/>
  <c r="L131" i="1"/>
  <c r="L130" i="1"/>
  <c r="L129" i="1"/>
  <c r="L128" i="1"/>
  <c r="L330" i="1"/>
  <c r="L127" i="1"/>
  <c r="L428" i="1"/>
  <c r="L427" i="1"/>
  <c r="L537" i="1"/>
  <c r="L415" i="1"/>
  <c r="L426" i="1"/>
  <c r="L449" i="1"/>
  <c r="L75" i="1"/>
  <c r="L21" i="1" l="1"/>
  <c r="L20" i="1"/>
  <c r="L19" i="1"/>
  <c r="L74" i="1"/>
  <c r="L18" i="1"/>
  <c r="L511" i="1"/>
  <c r="L510" i="1"/>
  <c r="L108" i="1"/>
  <c r="L448" i="1"/>
  <c r="L455" i="1"/>
  <c r="L73" i="1"/>
  <c r="L479" i="1"/>
  <c r="L72" i="1"/>
  <c r="L197" i="1"/>
  <c r="L509" i="1"/>
  <c r="L394" i="1"/>
  <c r="L296" i="1"/>
  <c r="L393" i="1"/>
  <c r="L71" i="1"/>
  <c r="L392" i="1"/>
  <c r="L17" i="1"/>
  <c r="L70" i="1"/>
  <c r="L16" i="1"/>
  <c r="L363" i="1"/>
  <c r="L15" i="1"/>
  <c r="L14" i="1"/>
  <c r="L13" i="1"/>
  <c r="L12" i="1"/>
  <c r="L11" i="1"/>
  <c r="L10" i="1"/>
  <c r="L9" i="1"/>
  <c r="L8" i="1"/>
  <c r="L7" i="1"/>
  <c r="L6" i="1"/>
  <c r="L69" i="1"/>
  <c r="L391" i="1"/>
  <c r="L390" i="1"/>
  <c r="L107" i="1"/>
  <c r="L478" i="1"/>
  <c r="L477" i="1"/>
  <c r="L508" i="1"/>
  <c r="L437" i="1"/>
  <c r="L362" i="1"/>
  <c r="L458" i="1"/>
  <c r="L507" i="1"/>
  <c r="L506" i="1"/>
  <c r="L105" i="1"/>
  <c r="L196" i="1"/>
  <c r="L505" i="1"/>
  <c r="L504" i="1"/>
  <c r="L503" i="1"/>
  <c r="L476" i="1"/>
  <c r="L484" i="1" l="1"/>
  <c r="L514" i="1"/>
  <c r="L37" i="1"/>
  <c r="L36" i="1"/>
  <c r="L35" i="1"/>
  <c r="L483" i="1"/>
  <c r="L482" i="1"/>
  <c r="L68" i="1" l="1"/>
  <c r="L436" i="1"/>
  <c r="L195" i="1"/>
  <c r="L126" i="1"/>
  <c r="L487" i="1"/>
  <c r="L435" i="1"/>
  <c r="L104" i="1"/>
  <c r="L67" i="1"/>
  <c r="L194" i="1"/>
  <c r="L193" i="1"/>
  <c r="L66" i="1"/>
  <c r="L34" i="1"/>
  <c r="L320" i="1" l="1"/>
  <c r="L513" i="1"/>
  <c r="L512" i="1"/>
  <c r="L319" i="1"/>
  <c r="L33" i="1"/>
  <c r="L32" i="1"/>
  <c r="L31" i="1"/>
  <c r="L222" i="1"/>
  <c r="L481" i="1"/>
  <c r="L480" i="1"/>
  <c r="L30" i="1"/>
  <c r="L342" i="1" l="1"/>
  <c r="L221" i="1"/>
  <c r="L529" i="1"/>
  <c r="L491" i="1"/>
  <c r="L295" i="1"/>
  <c r="L125" i="1"/>
  <c r="L220" i="1"/>
  <c r="L219" i="1"/>
  <c r="L65" i="1"/>
  <c r="L343" i="1"/>
  <c r="L367" i="1"/>
  <c r="L366" i="1"/>
  <c r="L443" i="1"/>
  <c r="L389" i="1" l="1"/>
  <c r="L64" i="1"/>
  <c r="L453" i="1"/>
  <c r="L63" i="1"/>
  <c r="L62" i="1"/>
  <c r="L5" i="1"/>
  <c r="L359" i="1"/>
  <c r="L414" i="1"/>
  <c r="L388" i="1"/>
  <c r="L452" i="1" l="1"/>
  <c r="L454" i="1"/>
  <c r="L543" i="1"/>
  <c r="L29" i="1"/>
  <c r="L528" i="1"/>
  <c r="L413" i="1"/>
  <c r="L447" i="1"/>
  <c r="L61" i="1" l="1"/>
  <c r="L387" i="1"/>
  <c r="L60" i="1"/>
  <c r="L59" i="1"/>
  <c r="L218" i="1"/>
  <c r="L4" i="1"/>
  <c r="L3" i="1"/>
  <c r="L28" i="1" l="1"/>
  <c r="L26" i="1" l="1"/>
  <c r="L27"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alcChain>
</file>

<file path=xl/sharedStrings.xml><?xml version="1.0" encoding="utf-8"?>
<sst xmlns="http://schemas.openxmlformats.org/spreadsheetml/2006/main" count="4767" uniqueCount="1571">
  <si>
    <t>Нет данных о биопсии</t>
  </si>
  <si>
    <t>Превышен срок</t>
  </si>
  <si>
    <t>Статус диагноза</t>
  </si>
  <si>
    <t>Отсутствует ВЭ</t>
  </si>
  <si>
    <t>Нет данных в КАНЦЕР-регистре</t>
  </si>
  <si>
    <t>Не открыт маршрут</t>
  </si>
  <si>
    <t>Не дозвонились в течение 2-х дней</t>
  </si>
  <si>
    <t>МО</t>
  </si>
  <si>
    <t>Полис ОМС</t>
  </si>
  <si>
    <t>Ответ от МО</t>
  </si>
  <si>
    <t>П/П №</t>
  </si>
  <si>
    <t>Дата направления запроса в МО</t>
  </si>
  <si>
    <t>Дата направления ответа от МО в Дирекцию МГКР</t>
  </si>
  <si>
    <t>Комментарий персонального помощника</t>
  </si>
  <si>
    <t>Данные столбцы заполняют персональные помощники</t>
  </si>
  <si>
    <t xml:space="preserve">В данный столбец Вы вносите дату направления реестра в Дирекцию МГКР </t>
  </si>
  <si>
    <t>Умер</t>
  </si>
  <si>
    <t>Госпитализирован</t>
  </si>
  <si>
    <t>Госпитальный комплекс</t>
  </si>
  <si>
    <t>ГП № 170</t>
  </si>
  <si>
    <t>ГП № 210</t>
  </si>
  <si>
    <t>ГП № 52</t>
  </si>
  <si>
    <t>ГП № 214</t>
  </si>
  <si>
    <t>ГП № 166</t>
  </si>
  <si>
    <t>ГП № 67</t>
  </si>
  <si>
    <t>ГП № 109</t>
  </si>
  <si>
    <t>ГП № 19</t>
  </si>
  <si>
    <t>ГП № 23</t>
  </si>
  <si>
    <t>ГП № 36</t>
  </si>
  <si>
    <t>ГП № 9</t>
  </si>
  <si>
    <t>ДЦ № 3</t>
  </si>
  <si>
    <t>ЦАОП МКНЦ им. А.С. Логинова</t>
  </si>
  <si>
    <t>Нарушение маршрутизации</t>
  </si>
  <si>
    <t>Некорректное обращение с пациентом</t>
  </si>
  <si>
    <t>Нет данных ОК</t>
  </si>
  <si>
    <t>Фамилия ПП</t>
  </si>
  <si>
    <t>Тактика ведения</t>
  </si>
  <si>
    <t>ЦАОП ГБУЗ "ГКОБ N1 ДЗМ"</t>
  </si>
  <si>
    <t>ЦАОП "ГКБ им. С.П. Боткина ДЗМ"</t>
  </si>
  <si>
    <t>ЦАОП ГБУЗ "ГКБ им. Д.Д. Плетнёва"</t>
  </si>
  <si>
    <t>ГП № 2</t>
  </si>
  <si>
    <t>ГКБ № 79 им. С.С. Юдина</t>
  </si>
  <si>
    <t>ГП № 11</t>
  </si>
  <si>
    <t>ГП № 22</t>
  </si>
  <si>
    <t>ГП № 134</t>
  </si>
  <si>
    <t>ДКЦ № 1</t>
  </si>
  <si>
    <t>КДП № 121</t>
  </si>
  <si>
    <t>ГКБ им. В.П. Демихова ПО</t>
  </si>
  <si>
    <t>ГКБ № 13 ПО</t>
  </si>
  <si>
    <t>ГП № 68</t>
  </si>
  <si>
    <t>ГП № 220</t>
  </si>
  <si>
    <t>ГП № 3</t>
  </si>
  <si>
    <t>ГП № 46</t>
  </si>
  <si>
    <t>ГКБ № 1 им.Н.И. Пирогова ПО</t>
  </si>
  <si>
    <t>ГП № 5</t>
  </si>
  <si>
    <t>КДЦ № 4</t>
  </si>
  <si>
    <t>ГП № 195</t>
  </si>
  <si>
    <t>ГП № 209</t>
  </si>
  <si>
    <t>ГП № 212</t>
  </si>
  <si>
    <t>ГП № 8</t>
  </si>
  <si>
    <t>ГКБ им Жадкевича ДЗМ ПО</t>
  </si>
  <si>
    <t>ГП № 175</t>
  </si>
  <si>
    <t>ГП № 191</t>
  </si>
  <si>
    <t>ГП № 64</t>
  </si>
  <si>
    <t>ГП № 66</t>
  </si>
  <si>
    <t>КДЦ № 2</t>
  </si>
  <si>
    <t>ГКБ им. Е.О.Мухина ПО</t>
  </si>
  <si>
    <t>ГП № 69</t>
  </si>
  <si>
    <t>порядок сортировки отметки</t>
  </si>
  <si>
    <t>Скан отказа</t>
  </si>
  <si>
    <t>Пациент не дообследован</t>
  </si>
  <si>
    <t>Ошибка данных в КАНЦЕР-регистре</t>
  </si>
  <si>
    <t>Отказ в приеме/записи на прием</t>
  </si>
  <si>
    <t>Отсутсвует запись/направление</t>
  </si>
  <si>
    <t>Нет протокола в ЕМИАС</t>
  </si>
  <si>
    <t>Штаб</t>
  </si>
  <si>
    <t>ГП №115</t>
  </si>
  <si>
    <t>ГП №180</t>
  </si>
  <si>
    <t>ГП №219</t>
  </si>
  <si>
    <t>ГП №45</t>
  </si>
  <si>
    <t>ГП №6</t>
  </si>
  <si>
    <t>ГП №62</t>
  </si>
  <si>
    <t>КДЦ №6</t>
  </si>
  <si>
    <t>ГКБ им ВВ Вересаева ПО</t>
  </si>
  <si>
    <t>ЦАОП "МГОБ №62 ДЗМ"</t>
  </si>
  <si>
    <t xml:space="preserve">Отказ от записи </t>
  </si>
  <si>
    <t>Возвращен для дообследования по м/ж</t>
  </si>
  <si>
    <t>ЦАОП СВАО</t>
  </si>
  <si>
    <t>ГП №107</t>
  </si>
  <si>
    <t>ГП №12</t>
  </si>
  <si>
    <t>ДЦ №5</t>
  </si>
  <si>
    <t>ГП №218</t>
  </si>
  <si>
    <t>ГКБ Кончаловского ПО</t>
  </si>
  <si>
    <t>ПО ЩГБ</t>
  </si>
  <si>
    <t>ПО Кузнечики</t>
  </si>
  <si>
    <t>ПО Вороновская</t>
  </si>
  <si>
    <t>ПО ТГБ</t>
  </si>
  <si>
    <t>ПО Московский</t>
  </si>
  <si>
    <t>К сведению МО/ЦАОП</t>
  </si>
  <si>
    <t>ЦАОП 2 ЗелАО</t>
  </si>
  <si>
    <t>Отстутствует иконка Участник онкопрограммы</t>
  </si>
  <si>
    <t>Паллиатив/патронаж</t>
  </si>
  <si>
    <t>диспансерное наблюдение</t>
  </si>
  <si>
    <t>Расхождение данных- биопсия</t>
  </si>
  <si>
    <t>Расхождение данных- цель приема</t>
  </si>
  <si>
    <t>ФИО врача-онколога</t>
  </si>
  <si>
    <t>Возврат в МО без приема</t>
  </si>
  <si>
    <t>Дата приема</t>
  </si>
  <si>
    <t>Статус</t>
  </si>
  <si>
    <t>Подстатус</t>
  </si>
  <si>
    <t>Данные о биопсии</t>
  </si>
  <si>
    <t>Дата записи</t>
  </si>
  <si>
    <t>Комментарии ПП</t>
  </si>
  <si>
    <t>К сведению ГП/ЦАОП</t>
  </si>
  <si>
    <t>нет</t>
  </si>
  <si>
    <t>В свободной форме</t>
  </si>
  <si>
    <t>нет-блок поля</t>
  </si>
  <si>
    <t>Врач КДО</t>
  </si>
  <si>
    <t>Врач ЦАОП</t>
  </si>
  <si>
    <t>Врач ГП</t>
  </si>
  <si>
    <t>Врач проводивший исследование</t>
  </si>
  <si>
    <t>Паллиатив/Патронаж</t>
  </si>
  <si>
    <t>КАНЦЕР-регистр</t>
  </si>
  <si>
    <t xml:space="preserve">Отсутствуют данные </t>
  </si>
  <si>
    <t>Протокол ГИ/ЦИ</t>
  </si>
  <si>
    <t>Отсутствует протокол</t>
  </si>
  <si>
    <t>Выписной эпикриз</t>
  </si>
  <si>
    <t>Протокол исследования</t>
  </si>
  <si>
    <t xml:space="preserve">Онкологический консилиум </t>
  </si>
  <si>
    <t>Врача-онколога</t>
  </si>
  <si>
    <t xml:space="preserve">Исследование </t>
  </si>
  <si>
    <t>Отказ в приеме</t>
  </si>
  <si>
    <t>Врач</t>
  </si>
  <si>
    <t>Госпитализация</t>
  </si>
  <si>
    <t>Лечение</t>
  </si>
  <si>
    <t>-</t>
  </si>
  <si>
    <t>Расхождение данных</t>
  </si>
  <si>
    <t>Данныеобиопсии</t>
  </si>
  <si>
    <t>Датазаписи</t>
  </si>
  <si>
    <t>Отказотзаписи</t>
  </si>
  <si>
    <t>Превышенсрок</t>
  </si>
  <si>
    <t>ВозвратвМОбезприема</t>
  </si>
  <si>
    <t>Комментарий для ГП/ЦАОП</t>
  </si>
  <si>
    <t>Формат уведомления. С целью проведения внутреннего контроля качества.</t>
  </si>
  <si>
    <t>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t>
  </si>
  <si>
    <t>Наименование ОО/ПОК</t>
  </si>
  <si>
    <t>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t>
  </si>
  <si>
    <t>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t>
  </si>
  <si>
    <t>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t>
  </si>
  <si>
    <t>Отказ от сопровождения персональным помощником</t>
  </si>
  <si>
    <t>ОО/ПОК</t>
  </si>
  <si>
    <t>№</t>
  </si>
  <si>
    <t>Биопсия</t>
  </si>
  <si>
    <t>Исследование</t>
  </si>
  <si>
    <t>Онкологический консилиум</t>
  </si>
  <si>
    <t>Цель приема</t>
  </si>
  <si>
    <t>статус</t>
  </si>
  <si>
    <t>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t>
  </si>
  <si>
    <t>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t>
  </si>
  <si>
    <t>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t>
  </si>
  <si>
    <t>По данным протокола осмотра врача-онколога (см. столбцы H, I) диагноз "С" - подтвержден. В канцер-регистре нет данных о пациенте.</t>
  </si>
  <si>
    <t>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t>
  </si>
  <si>
    <t>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t>
  </si>
  <si>
    <t>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t>
  </si>
  <si>
    <t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t>
  </si>
  <si>
    <t>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t>
  </si>
  <si>
    <t>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t>
  </si>
  <si>
    <t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t>
  </si>
  <si>
    <t>В системе ЕМИАС/Асклепиус отражены некорректные данные в протоколе онкологического консилиума.
Прошу Вас предоставить корректную информацию.</t>
  </si>
  <si>
    <t>Онкологическийконсилиум</t>
  </si>
  <si>
    <t>Анкетирование</t>
  </si>
  <si>
    <t>тех.ст</t>
  </si>
  <si>
    <t>да</t>
  </si>
  <si>
    <t>Подстатус_наименование только для столбца Комментарии ПП</t>
  </si>
  <si>
    <t>Филиал Внуковский</t>
  </si>
  <si>
    <t>Динамика состояния</t>
  </si>
  <si>
    <t>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t>
  </si>
  <si>
    <t>Принят без записи</t>
  </si>
  <si>
    <t>Этап ведения пациента</t>
  </si>
  <si>
    <t>Д-наблюдение</t>
  </si>
  <si>
    <t>Первичный пациент</t>
  </si>
  <si>
    <t>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t>
  </si>
  <si>
    <t>Электронное направление</t>
  </si>
  <si>
    <t>есть</t>
  </si>
  <si>
    <t>Группа риска</t>
  </si>
  <si>
    <t>КЖЗ</t>
  </si>
  <si>
    <t>Клиника женского здоровья</t>
  </si>
  <si>
    <t>Прошу Вас предоставить информацию на текущий запрос</t>
  </si>
  <si>
    <t>Осмотр врача ЦАОП</t>
  </si>
  <si>
    <t>Осмотр врача КДО</t>
  </si>
  <si>
    <t>не активное</t>
  </si>
  <si>
    <t>Куда сфорировано направление</t>
  </si>
  <si>
    <t>Контактный/
мобильный телефон</t>
  </si>
  <si>
    <t>Статус пациента</t>
  </si>
  <si>
    <t>КДЦ №1 ГКБ №52</t>
  </si>
  <si>
    <t>Гематологическое отделение №2 МКНЦ им. А.С. Логинова</t>
  </si>
  <si>
    <t>ГКБ №67 им. Л.А. Ворохобова</t>
  </si>
  <si>
    <t>ГКБ №24</t>
  </si>
  <si>
    <t>ГКБ им. С.И. Спасокукоцкого</t>
  </si>
  <si>
    <t>НИИ им. Н.В. Склифосовского</t>
  </si>
  <si>
    <t>Куда_сфорировано_направление</t>
  </si>
  <si>
    <t>ГБУЗ «ММКЦ «Коммунарка» ДЗМ»</t>
  </si>
  <si>
    <t>ОО № 4 филиала «ММКЦ «Коммунарка» ЦАОП</t>
  </si>
  <si>
    <t>ОО № 5 филиала «ММКЦ «Коммунарка» ЦАОП</t>
  </si>
  <si>
    <t>ОО № 7 филиала «ММКЦ «Коммунарка» ЦАОП</t>
  </si>
  <si>
    <t>ОО № 8 филиала «ММКЦ «Коммунарка» ЦАОП</t>
  </si>
  <si>
    <t>ОО № 9 филиала «ММКЦ «Коммунарка» ЦАОП</t>
  </si>
  <si>
    <t>Филиал «ММКЦ «Коммунарка» ЦАОП</t>
  </si>
  <si>
    <t>Вельмакина О.В.</t>
  </si>
  <si>
    <t>ОК</t>
  </si>
  <si>
    <t>Романюк Е.С.</t>
  </si>
  <si>
    <t>7700006021724303</t>
  </si>
  <si>
    <t>Ромазов И.Д.</t>
  </si>
  <si>
    <t xml:space="preserve">Прошу вас выслать  скан приема  хииотерапевта от 16.05.2022 </t>
  </si>
  <si>
    <t>7700000016180245</t>
  </si>
  <si>
    <t>Прошу вас выслать все сканы протоколов врача-онколога</t>
  </si>
  <si>
    <t>ВЭ</t>
  </si>
  <si>
    <t>7758640883001721</t>
  </si>
  <si>
    <t>Насирдинов Д.Р.</t>
  </si>
  <si>
    <t>В протоколе врача онколога Насирдинова Д.Р. От 24.05.22 (есть в емиас) рекомендована конс-я хирурга, гастроэнтеролога. Со слов пациента, конс-я состоялась и уже выдали напр-е на госпит-ю. Прошу вас выслать скан протокола консультации врача.</t>
  </si>
  <si>
    <t>Шовкун В. О.</t>
  </si>
  <si>
    <t>7700003108600741</t>
  </si>
  <si>
    <t>Карагужин С. К.</t>
  </si>
  <si>
    <t>Биопсия простаты</t>
  </si>
  <si>
    <t>Прошу Вас уточнить корректный диагноз и его статус (локализация простата)</t>
  </si>
  <si>
    <t>7748740874000055</t>
  </si>
  <si>
    <t>Якушев А. А.</t>
  </si>
  <si>
    <t>7701000246200846</t>
  </si>
  <si>
    <t>Никитина А. В.</t>
  </si>
  <si>
    <t>7700009178150369</t>
  </si>
  <si>
    <t>7700009034551254</t>
  </si>
  <si>
    <t>Маркова А. Ю.</t>
  </si>
  <si>
    <t>ПОВТОРНО!!!КТ. на ответ от 24.05.2022 "С пациентом пытался связаться заведующий терапевтическим отделением Мозгунов А.Г. Телефон не доступен. Взятна контроль. Был записан на КТ ОГК 05.05.2022. Самостоятельно отменил запись." В телефонном разговоре 27.05.2022 со слов пациента ему никто не звонил! Просьба позвонить пациенту и записать на исследование рекомендованное врачом онкологом</t>
  </si>
  <si>
    <t>7774940873001552</t>
  </si>
  <si>
    <t>Тарасенко Ю. А.</t>
  </si>
  <si>
    <t>7749640825001633</t>
  </si>
  <si>
    <t>916 102 64 45</t>
  </si>
  <si>
    <t>7752300891001256</t>
  </si>
  <si>
    <t>968 862 77 07</t>
  </si>
  <si>
    <t>Пациент не выходит на связь с персональным помощником. Прошу Вас уточнить необходимость дальнейшего сопровождения.</t>
  </si>
  <si>
    <t>7700008193540454</t>
  </si>
  <si>
    <t>8 910 403 62 59/ 8 495 354 74 16</t>
  </si>
  <si>
    <t>7701007212050677</t>
  </si>
  <si>
    <t>8 926 174 02 39</t>
  </si>
  <si>
    <t>По словам пациента записан на курс терапии в ЦАОП МКНЦ им. А.С.Логинова на 30.05.2022. По причине плохого самочувствия пациент не сможет явиться в МО. Прошу Вас связаться с пациентом для перезаписи.</t>
  </si>
  <si>
    <t>7700007125080854</t>
  </si>
  <si>
    <t>495 710 08 71/ 915 167 22 47</t>
  </si>
  <si>
    <t>7700008005700952</t>
  </si>
  <si>
    <t>495 348 05 72/ 903 732 37 62</t>
  </si>
  <si>
    <t>7701002013761145</t>
  </si>
  <si>
    <t>495 670 40 39/ 965 308 58 43</t>
  </si>
  <si>
    <t>Мохова Д.В.</t>
  </si>
  <si>
    <t>7700004075170951</t>
  </si>
  <si>
    <t>8-909-988-80-47      8-499-907-94-49</t>
  </si>
  <si>
    <t>7747900888002833</t>
  </si>
  <si>
    <t>8-965-326-91-55</t>
  </si>
  <si>
    <t>5056840848000130</t>
  </si>
  <si>
    <t>8-915-237-34-76</t>
  </si>
  <si>
    <t>7700002151610652</t>
  </si>
  <si>
    <t>8-916-284-26-19</t>
  </si>
  <si>
    <t>Бояров И.И.</t>
  </si>
  <si>
    <t>7700006058750259</t>
  </si>
  <si>
    <t>8-967-054-26-31</t>
  </si>
  <si>
    <t>7700005061710956</t>
  </si>
  <si>
    <t>8-915-406-82-56</t>
  </si>
  <si>
    <t>7754240819000105</t>
  </si>
  <si>
    <t>8-495-670-59-94</t>
  </si>
  <si>
    <t>6756420873000163</t>
  </si>
  <si>
    <t>8-985-349-64-40              8-499-209-57-13</t>
  </si>
  <si>
    <t>7756800830001867</t>
  </si>
  <si>
    <t>8-925-314-31-01</t>
  </si>
  <si>
    <t>Пациент многократно не являлся на прием к врачу и на исследования. Записи не отменял, на прием не являлся.</t>
  </si>
  <si>
    <t>Григорян Э.М.</t>
  </si>
  <si>
    <t>5654340877000149</t>
  </si>
  <si>
    <t>Мамедов Р.М.</t>
  </si>
  <si>
    <t>Прошу записать пациентку на исследование: ММГ</t>
  </si>
  <si>
    <t>775840889000942</t>
  </si>
  <si>
    <t>Ахматова Б.Д.</t>
  </si>
  <si>
    <t>Прошу связаться с пациенткой и записать на УЗИ м/ж (пациентка ждет звонка)</t>
  </si>
  <si>
    <t>199712629</t>
  </si>
  <si>
    <t>Гугунов Д.В.</t>
  </si>
  <si>
    <t>Прошу записать пациента на УЗИ ОБП, почек, УЗИ обл.ЩЖ, л/у регионарных шеи. Пациент отвечает на звонок по этому телефону.</t>
  </si>
  <si>
    <t>7700008132651061</t>
  </si>
  <si>
    <t>Бештоев А.А.</t>
  </si>
  <si>
    <t>Прошу записать пациента на УЗИ печени, почек, надпочечников, забрюш.л/у, УЗИ ложа п/ж, а также сдачи анализов крови на ПСА общий</t>
  </si>
  <si>
    <t>7776940895002131</t>
  </si>
  <si>
    <t>Пугачев Г.А.</t>
  </si>
  <si>
    <t>Протокол от 06.05.22 есть в КР. На приеме от 25.05.2022 врач Пугачев Г.А. говорит об ОК в ГКОБ 1</t>
  </si>
  <si>
    <t>7701041002201045</t>
  </si>
  <si>
    <t>Шабалина О.В.</t>
  </si>
  <si>
    <t>У пациентки состоялся ОК со слов пациентки, а так же согласно протоколу врача онколога от 26.05.2022. Прошу прислать скан протокола ОК либо загрузить в КР.</t>
  </si>
  <si>
    <t>7700007052760342</t>
  </si>
  <si>
    <t>Байчорова М.Б.</t>
  </si>
  <si>
    <t>7700006016191166</t>
  </si>
  <si>
    <t>Семков А.С.</t>
  </si>
  <si>
    <t>У пациента подтвержден диагноз D30.0. Вместе с тем врач онколог ставит 3 кл.группу и рекомендует наблюдение онколога. Прошу разъяснить и уточнить дальнейшую тактику ведения пацеинта по даному диагнозу.</t>
  </si>
  <si>
    <t>7775940885000567</t>
  </si>
  <si>
    <t>Берая В.В.</t>
  </si>
  <si>
    <t>Пациентке рекомендован УЗИ контроль м/ж через 6 мес</t>
  </si>
  <si>
    <t>61567308872000741</t>
  </si>
  <si>
    <t>Астахова Т.В.</t>
  </si>
  <si>
    <t>Пациентке рекомендовано КТ ОГК 06.2022</t>
  </si>
  <si>
    <t>7700007165230959</t>
  </si>
  <si>
    <t>Матвейчук О.Н.</t>
  </si>
  <si>
    <t>Прошу записать пациентку на ММГ</t>
  </si>
  <si>
    <t>7701006013560178</t>
  </si>
  <si>
    <t>Воронцова А.А.</t>
  </si>
  <si>
    <t>Пациенту рекомедован был контроль ПСА. В мае пациент сдал данный анализ, он в норме по результатам. К врачу онкологу пока не собирается.Прошу уточнить возможность возврата пациента в ГП.</t>
  </si>
  <si>
    <t>7700001049550536</t>
  </si>
  <si>
    <t>Орлова Т.В.</t>
  </si>
  <si>
    <t>Пациенту рекомендована симптоматическая терапия, паллиативный уход под наблюдением хосписа</t>
  </si>
  <si>
    <t>Калантай Д.А.</t>
  </si>
  <si>
    <t>2252640892000294</t>
  </si>
  <si>
    <t>8-958-834-60-10</t>
  </si>
  <si>
    <t>Тигров М.С.</t>
  </si>
  <si>
    <t>7701005184010340</t>
  </si>
  <si>
    <t>8-495-342-30-18 / 8-965-432-03-23</t>
  </si>
  <si>
    <t>7700006018620957</t>
  </si>
  <si>
    <t>8-965-365-41-67</t>
  </si>
  <si>
    <t>7757720897003367</t>
  </si>
  <si>
    <t>8-926-182-14-94</t>
  </si>
  <si>
    <t>Придорогина Е.В.</t>
  </si>
  <si>
    <t>Прошу Вас уточнить корректный статус диагноза</t>
  </si>
  <si>
    <t>7755020886003623</t>
  </si>
  <si>
    <t>8-906-068-27-96</t>
  </si>
  <si>
    <t>Буглов В.Г.</t>
  </si>
  <si>
    <t>7700004092101047</t>
  </si>
  <si>
    <t>8-495-378-92-82 / 8-964-527-30-12</t>
  </si>
  <si>
    <t>Ходос Н.Г.</t>
  </si>
  <si>
    <t>Консультация хирурга - панкреатолога МКНЦ (Байчоров М.Э., Тютюнник П.С., Андрианов А.В.)</t>
  </si>
  <si>
    <t>7700004010181149</t>
  </si>
  <si>
    <t>8-495-351-55-33 / 8-920-070-87-03</t>
  </si>
  <si>
    <t>Прошу Вас предоставить сканы протоколов приема из КДО МКНЦ им. А.С. Логинова за май 2022.</t>
  </si>
  <si>
    <t>7775060894001579</t>
  </si>
  <si>
    <t>8-499-742-91-49 / 8-985-834-39-14</t>
  </si>
  <si>
    <t>77000091850360764</t>
  </si>
  <si>
    <t>8-495-358-78-72 / 8-925-467-04-74</t>
  </si>
  <si>
    <t>1852310883000267</t>
  </si>
  <si>
    <t>8-977-124-79-73</t>
  </si>
  <si>
    <t>Гимазетдинова Д.М.</t>
  </si>
  <si>
    <t>7700006014290658</t>
  </si>
  <si>
    <t>7700008027660957</t>
  </si>
  <si>
    <t>7775150831000147</t>
  </si>
  <si>
    <t>Гордеева В.А.</t>
  </si>
  <si>
    <t>7778050883000580</t>
  </si>
  <si>
    <t>Кузнецова И.С.</t>
  </si>
  <si>
    <t>Никитина А.В.</t>
  </si>
  <si>
    <t>7754630888000467</t>
  </si>
  <si>
    <t>Кналян С.В.</t>
  </si>
  <si>
    <t>7758610830003963</t>
  </si>
  <si>
    <t>Иванова М.В.</t>
  </si>
  <si>
    <t>7700007006640776</t>
  </si>
  <si>
    <t>Матуров М.Р.</t>
  </si>
  <si>
    <t>УЗИ ОБП, забрюшинного пространства. Со слов пациента: врач-терапевт отказал в выдаче направлений на исследования. Прошу Вас связаться с пациентом и записать еге.</t>
  </si>
  <si>
    <t>7752120848002631</t>
  </si>
  <si>
    <t>24.05.2022 выдано направление не по маршруту.</t>
  </si>
  <si>
    <t>7700001149660567</t>
  </si>
  <si>
    <t>Со слов пациента: 26.05.2022 состоялся прием врача-онколога. Прошу Вас выслать скан протокола осмотра.</t>
  </si>
  <si>
    <t>7701009005731149</t>
  </si>
  <si>
    <t>Пугачёва Е.Д.</t>
  </si>
  <si>
    <t>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t>
  </si>
  <si>
    <t>Направление пациенту не выдано, от записи для получения направления отказался.  Прошу Вас связаться с пациентом для уточнения информации о госпитализации.</t>
  </si>
  <si>
    <t>7700006182610758</t>
  </si>
  <si>
    <t>Сайдашев Д.И.</t>
  </si>
  <si>
    <t>Со слов пациента: ЗНО не выявлено, от записи к врачу-онкологу отказался. Прошу Вас уточнить дальнейшую тактику ведения пациента.</t>
  </si>
  <si>
    <t>7754820891001665</t>
  </si>
  <si>
    <t>Бойко В.С.</t>
  </si>
  <si>
    <t>Пациентка сделала УЗИ м/ж от 26.05.2022, прошу Вас уточнить о необходимости повторной консультации врача-онколога.</t>
  </si>
  <si>
    <t>7757400887001016</t>
  </si>
  <si>
    <t>Тарасенко Ю.А.</t>
  </si>
  <si>
    <t>УЗИ/КТ ОБП</t>
  </si>
  <si>
    <t>Сиротина Т.А.</t>
  </si>
  <si>
    <t>7700002021551053</t>
  </si>
  <si>
    <t>Соснина И.А.</t>
  </si>
  <si>
    <t>КТ ОГК</t>
  </si>
  <si>
    <t>7750130896001908</t>
  </si>
  <si>
    <t>Афаунова А.Р.</t>
  </si>
  <si>
    <t xml:space="preserve">Наблюдение терапевта, гастроэнтеролога, УЗИ ОБП. </t>
  </si>
  <si>
    <t>7770150844001228</t>
  </si>
  <si>
    <t>Рустамов Т.А.</t>
  </si>
  <si>
    <t>7757830895002632</t>
  </si>
  <si>
    <t>Хасабова М.Л.</t>
  </si>
  <si>
    <t>7700009058530350</t>
  </si>
  <si>
    <t>7754540879000295</t>
  </si>
  <si>
    <t xml:space="preserve">денситометрия </t>
  </si>
  <si>
    <t>Жирякова Е.С.</t>
  </si>
  <si>
    <t>7754840837001934</t>
  </si>
  <si>
    <t>9167323817   4957317922</t>
  </si>
  <si>
    <t>7754920873000618</t>
  </si>
  <si>
    <t>7700004121690841</t>
  </si>
  <si>
    <t>7700002062260268</t>
  </si>
  <si>
    <t>Пациент отказывается идти на при5ем к врачу онкологу по диагнозу D17.2</t>
  </si>
  <si>
    <t>7700009005300777</t>
  </si>
  <si>
    <t>Толстов В.А.</t>
  </si>
  <si>
    <t>7700002077180676</t>
  </si>
  <si>
    <t>Дашян Г.А.</t>
  </si>
  <si>
    <t>7758830896003877</t>
  </si>
  <si>
    <t>9660249750</t>
  </si>
  <si>
    <t>Арутюнян А.А.</t>
  </si>
  <si>
    <t>11.05.20223 пациент направлен врачом-терапевтом учасковым Комаровой Ж.В. к врачу онкологу направительным диагнозом D18.0 на основании пройденного УЗИ ОБП от 27.04.2022. Но на приеме у врача онколога от 12.05.2022 Арутюнян А.А. ничего не описывается по поводу -"очаговых изменений паренхимы печени (очаги? гемангиома?) Прошу уточнить дальнейшую тактику ведения пациента по направительному диагнозу D18.0 и диагностический статус диагноза</t>
  </si>
  <si>
    <t>7774350876001791</t>
  </si>
  <si>
    <t>9161874426   4954670189</t>
  </si>
  <si>
    <t>Прошу уточнить нуждается ли пациент в повторном приеме врача онколога по результатам пройденного исследования (УЗИ почек, надпочечников и забрюшинного пространства) от 05.05.2022</t>
  </si>
  <si>
    <t>3258540882000258</t>
  </si>
  <si>
    <t>9529664244</t>
  </si>
  <si>
    <t>Скурыгин В.О.</t>
  </si>
  <si>
    <t>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t>
  </si>
  <si>
    <t>УЗИ МЖ</t>
  </si>
  <si>
    <t>3150830841000518</t>
  </si>
  <si>
    <t>Морозов П.А.</t>
  </si>
  <si>
    <t>Прошу уточнить нуждается ли пациент в повторном приеме врача онколога по результатам пройденного исследования ПСА) от 25.05.2022</t>
  </si>
  <si>
    <t>7700003110770469</t>
  </si>
  <si>
    <t>9031214105 9031025554</t>
  </si>
  <si>
    <t>ФКС</t>
  </si>
  <si>
    <t>7750730885001619</t>
  </si>
  <si>
    <t>9162345375</t>
  </si>
  <si>
    <t>7700004170010749</t>
  </si>
  <si>
    <t>7700006065210976</t>
  </si>
  <si>
    <t>9104421937   4999667712</t>
  </si>
  <si>
    <t>7753420827003520</t>
  </si>
  <si>
    <t>Пациент был направлен врачом хирургом 17.12.2021 на консультацию к врачу онкологу. На 27.05.2022 пациент не мог подойти на прием. Направление уже не действительно. Прошу повторно сформировать направление на прием к врачу онкологу в ЦАОП "ГКБ им. С.П. Боткина ДЗМ"</t>
  </si>
  <si>
    <t>7755210834000041</t>
  </si>
  <si>
    <t>5072150841000362</t>
  </si>
  <si>
    <t>Заздравная А.Г.</t>
  </si>
  <si>
    <t>7753740833000602</t>
  </si>
  <si>
    <t>Туйгунов Р.Т.</t>
  </si>
  <si>
    <t>7700002455010750</t>
  </si>
  <si>
    <t>4996641573/9652373243</t>
  </si>
  <si>
    <t>Калецкая Т.Г.</t>
  </si>
  <si>
    <t>7700001095240561</t>
  </si>
  <si>
    <t xml:space="preserve">Со слов пациента - дата госпитализации не назначена </t>
  </si>
  <si>
    <t>7700009180040349</t>
  </si>
  <si>
    <t>4991862750/9175866100</t>
  </si>
  <si>
    <t>Ридин В.А.</t>
  </si>
  <si>
    <t>По ответу МО: ОК на 03.06</t>
  </si>
  <si>
    <t>5057630898001008</t>
  </si>
  <si>
    <t>Тихоирова А.Н.</t>
  </si>
  <si>
    <t>7701014002760829</t>
  </si>
  <si>
    <t>Дивногорцев Р.С.</t>
  </si>
  <si>
    <t>Прошу Вас уточнить дату плановой явки пациента на прием к врачу-онкологу</t>
  </si>
  <si>
    <t>7448030881000550</t>
  </si>
  <si>
    <t>Трищенков С.Ю.</t>
  </si>
  <si>
    <t>7700004030751260</t>
  </si>
  <si>
    <t>Мандровская М.Н.</t>
  </si>
  <si>
    <t>По диагнозу С61</t>
  </si>
  <si>
    <t>Прошу Вас уточнить дату лечения по диагнозу С61</t>
  </si>
  <si>
    <t>7700005091550556</t>
  </si>
  <si>
    <t>Бутримова А.С.</t>
  </si>
  <si>
    <t>7754420845003311</t>
  </si>
  <si>
    <t>Данчина С.Н.</t>
  </si>
  <si>
    <t>7747240895000029</t>
  </si>
  <si>
    <t>Саламатина К.А.</t>
  </si>
  <si>
    <t>По диагнозу С18.0</t>
  </si>
  <si>
    <t>8147330894000494</t>
  </si>
  <si>
    <t>7750730839002051</t>
  </si>
  <si>
    <t>Лазарев И.Е.</t>
  </si>
  <si>
    <t>7700007146270546</t>
  </si>
  <si>
    <t>Чубакова Г.В.</t>
  </si>
  <si>
    <t>Со слов пациента - прием состоялся</t>
  </si>
  <si>
    <t>7700009104270971</t>
  </si>
  <si>
    <t>Горбунова Т.А.</t>
  </si>
  <si>
    <t>По ответу МО: Плановая дата госпитализации - 23.06.2022</t>
  </si>
  <si>
    <t>Нечипоренко П.А.</t>
  </si>
  <si>
    <t>7747440825000855</t>
  </si>
  <si>
    <t>7700009203510358</t>
  </si>
  <si>
    <t>9165605450
4999048708</t>
  </si>
  <si>
    <t>Савенков В.В.</t>
  </si>
  <si>
    <t>Прошу Вас связаться с пациентом с целью записи на УЗИ щитовидной жлезы+регионарных лимфатических узлов по рекомендации врача-онколога</t>
  </si>
  <si>
    <t>7756840885000075</t>
  </si>
  <si>
    <t>9160287361
4994800828</t>
  </si>
  <si>
    <t>Домова А.Ю.</t>
  </si>
  <si>
    <t>В 2006 году установлен диагноз: C73. По данным системе ЕМИАС прием врача-онколога проводится по диагнозу: D44.0. Прошу Вас уточнить корректной код диагноза по МКБ-10</t>
  </si>
  <si>
    <t>7700008119210936</t>
  </si>
  <si>
    <t>9154198768
4991862150</t>
  </si>
  <si>
    <t>7700009114260465</t>
  </si>
  <si>
    <t>9160388828
4999018279</t>
  </si>
  <si>
    <t>Свчикарь И.П.</t>
  </si>
  <si>
    <t>Со слов пациента: приём состоялся у врача-маммолога Свичкарь И.П. 26.05.2022 г. Прошу Вас направить скан протокола осмотра врача</t>
  </si>
  <si>
    <t>7700005040540868</t>
  </si>
  <si>
    <t>Хохлова Е.А.</t>
  </si>
  <si>
    <t>7756510838003324</t>
  </si>
  <si>
    <t>Прошу помочь с записью на первичный прием к врачу_онкологу.</t>
  </si>
  <si>
    <t>5049810829000557</t>
  </si>
  <si>
    <t>Якушев А.А.</t>
  </si>
  <si>
    <t>не верный № телефона, отвечает девушка.</t>
  </si>
  <si>
    <t>7700001055180757</t>
  </si>
  <si>
    <t>Измайлов Н.Р.</t>
  </si>
  <si>
    <t xml:space="preserve"> со слов пациента :  не нужна запись к врачу_онкологу.</t>
  </si>
  <si>
    <t xml:space="preserve"> со слов пациента : отказ от ПП</t>
  </si>
  <si>
    <t>205711675</t>
  </si>
  <si>
    <t>Пустовойт Л.А.</t>
  </si>
  <si>
    <t>ММГ</t>
  </si>
  <si>
    <t>7758340883002536</t>
  </si>
  <si>
    <t>Макарова Т.И.</t>
  </si>
  <si>
    <t>7701003040161057</t>
  </si>
  <si>
    <t>Гхош Ш.</t>
  </si>
  <si>
    <t>не отвечает на звонки.</t>
  </si>
  <si>
    <t>7756040827000776</t>
  </si>
  <si>
    <t>Старшинин М.А.</t>
  </si>
  <si>
    <t>не отвечает на звонки для записи на прием к врачу_онкологу.</t>
  </si>
  <si>
    <t>7747240875000361</t>
  </si>
  <si>
    <t>Иванов В.Н.</t>
  </si>
  <si>
    <t>звонок, на вопрос (у вас записи к врачу_онкологу просрочены и отменены)  пациентка ответила :  не нужна запись к врачу_онкологу.</t>
  </si>
  <si>
    <t>7702000023110646</t>
  </si>
  <si>
    <t>Харитонов М.Ю.</t>
  </si>
  <si>
    <t>5067760894000205</t>
  </si>
  <si>
    <t>Садридинов К.О.</t>
  </si>
  <si>
    <t>5053030890001904</t>
  </si>
  <si>
    <t>пациентне являлась на записи к врачу_онкологу.  Звонок , со слов пациента: отказ от записи.</t>
  </si>
  <si>
    <t>5069250891001339</t>
  </si>
  <si>
    <t>Гришина И.М.</t>
  </si>
  <si>
    <t>нет свободного слота для запсии №40 ф.5. Прошу помочь, записать пациента на прием.</t>
  </si>
  <si>
    <t>Есина А.В.</t>
  </si>
  <si>
    <t>7756999776001376</t>
  </si>
  <si>
    <t>4954670821 / 9859877519</t>
  </si>
  <si>
    <t>7753040821002409</t>
  </si>
  <si>
    <t>ФИО пациент не помнит</t>
  </si>
  <si>
    <t>Со слов пациента состоялась консультация нейрохирурга по рек-ции врача-онколога Разанова И.Д</t>
  </si>
  <si>
    <t>7700002101810147</t>
  </si>
  <si>
    <t>9161680547 / 4996113784</t>
  </si>
  <si>
    <t>Романова А.А.</t>
  </si>
  <si>
    <t>Пациенту рек-но пройти исследование КТ ОБП и МТ с к/у. Прошу вас уточнить нуждается ли пациент в сдачи анализа крови на креатинин</t>
  </si>
  <si>
    <t>7754520889001780</t>
  </si>
  <si>
    <t>Трегубов Д.А.</t>
  </si>
  <si>
    <t>Прошу вас уточнить тактику ведения пациента, дату контрольной явки.</t>
  </si>
  <si>
    <t>5067350840000218</t>
  </si>
  <si>
    <t>4992418918 / 9164133142</t>
  </si>
  <si>
    <t>Синицына О.Р.</t>
  </si>
  <si>
    <t>УЗИ ОБП</t>
  </si>
  <si>
    <t>7700005053140859</t>
  </si>
  <si>
    <t>4992691980 / 9057636673</t>
  </si>
  <si>
    <t>КТ ОГК с к/у</t>
  </si>
  <si>
    <t>7752320877000635</t>
  </si>
  <si>
    <t>9251248190 / 4954668190</t>
  </si>
  <si>
    <t>Рохзовенко Ю.М.</t>
  </si>
  <si>
    <t>Со слов пациентв прием состоялся</t>
  </si>
  <si>
    <t>7700008049130564</t>
  </si>
  <si>
    <t>Еганян А.С.</t>
  </si>
  <si>
    <t>1854240833000067</t>
  </si>
  <si>
    <t>ПСА</t>
  </si>
  <si>
    <t>Корноухова А.М.</t>
  </si>
  <si>
    <t>7700006159610747</t>
  </si>
  <si>
    <t>Карагужин С.К.</t>
  </si>
  <si>
    <t>7700002250280162</t>
  </si>
  <si>
    <t>Шенберг В.Г.</t>
  </si>
  <si>
    <t>7755840821000420</t>
  </si>
  <si>
    <t>Со слов пациента: Прием 23.05.2022 в 12:45 состоялся. Прошу связаться с пациентом для уточнения информации и по возможности загрузить протокол приема.</t>
  </si>
  <si>
    <t>7700009193260350</t>
  </si>
  <si>
    <t>Пациенту было рекомендовано проведение ЭндоУЗИ, на момет 27.05.2022 пациенту так и не поступил звонок.</t>
  </si>
  <si>
    <t>7700003121810871</t>
  </si>
  <si>
    <t>Козлов А.К.</t>
  </si>
  <si>
    <t>Со слов пациента была назначена госпитализация.Прошу указать дальнейшую тактику ведения пациента, в связи с тем что врач - онколог Козлов А.К.  23.05.2022 не указал рекомендации по лечению в своем протоколе.</t>
  </si>
  <si>
    <t>Мазманова С.Н</t>
  </si>
  <si>
    <t>3454130887000453</t>
  </si>
  <si>
    <t>7701009036040385</t>
  </si>
  <si>
    <t>926-3206138</t>
  </si>
  <si>
    <t>Еганян А.С</t>
  </si>
  <si>
    <t>Просьба записать пациента на УЗИ МЖ, согласовав время и дату.</t>
  </si>
  <si>
    <t>7753740848001959</t>
  </si>
  <si>
    <t>915-1134078</t>
  </si>
  <si>
    <t>Харламов А.А</t>
  </si>
  <si>
    <t>7750530883000161</t>
  </si>
  <si>
    <t>963-6727503                495-7151350</t>
  </si>
  <si>
    <t>7700009147520479</t>
  </si>
  <si>
    <t>964-7739333</t>
  </si>
  <si>
    <t>Илуридзе Г.Д</t>
  </si>
  <si>
    <t>Онкологом была рекомендована консультация травматолога -ортопеда, динамический контроль через 6 месяцев</t>
  </si>
  <si>
    <t>7700007209760337</t>
  </si>
  <si>
    <t>499-3730805</t>
  </si>
  <si>
    <t>Гадаборшев М.И</t>
  </si>
  <si>
    <t>Просьба записать пациента на УЗИ почек, м/п с определением ООМ, согласовав время и дату.</t>
  </si>
  <si>
    <t>7700006210030958</t>
  </si>
  <si>
    <t>916-5748560</t>
  </si>
  <si>
    <t>Шарамонова И.Ю.</t>
  </si>
  <si>
    <t>7771250891000112</t>
  </si>
  <si>
    <t>(916)481-48-97</t>
  </si>
  <si>
    <t>Денисов К.А.</t>
  </si>
  <si>
    <t>Пациент заблаговременно был записан на консультацию врача-онколога (у которого наблюдался ранее по участковому признаку) для очередной выписки препарата ГТ. За два дня до плановой даты приема запись была отменена сотрудником инфостойки ЦАОП МГОБ 62, пациент об отмене записи информирован не был и, соответственно, альтернативной записи на консультацию врача-онколога ему не предлагалась.</t>
  </si>
  <si>
    <t>7700005148780759</t>
  </si>
  <si>
    <t>(964)797-95-96</t>
  </si>
  <si>
    <t>Тесленок И.В. + Палаева М.И.</t>
  </si>
  <si>
    <t>04.05.2022 + 23.05.2022</t>
  </si>
  <si>
    <t>Прошу помочь пациенту в записи на УЗИ ОБП, УЗИ ПЖ и МП (со слов пациента, возникают трудности в самозаписи).</t>
  </si>
  <si>
    <t>7754840885001620</t>
  </si>
  <si>
    <t>(903)213-18-24 (дочь Анна Ивановна)</t>
  </si>
  <si>
    <t>Антюшко А.А.</t>
  </si>
  <si>
    <t>Пациент записан на консультацию врача-хирурга в КДО МГОБ №62 на дату 09.06.2022. По причине превышенного срока верификации прошу перезаписать пациента на более раннюю дату (по согласованию даты с дочерью пациента, номер указан).</t>
  </si>
  <si>
    <t>7767250824000664</t>
  </si>
  <si>
    <t>Прием ЦАОП</t>
  </si>
  <si>
    <t>Последний прием</t>
  </si>
  <si>
    <t xml:space="preserve">Прошу выслать последний протокол врача-онкоуролога ЦАОП МГОБ №62. </t>
  </si>
  <si>
    <t>7752740868000080</t>
  </si>
  <si>
    <t>КДЦ 6 ф 2</t>
  </si>
  <si>
    <t>Прием КДО</t>
  </si>
  <si>
    <t xml:space="preserve">Прошу выслать последний протокол врача-онколога КДО МГОБ №62. </t>
  </si>
  <si>
    <t>7756999725001113</t>
  </si>
  <si>
    <t xml:space="preserve">Прошу уточнить дату записи пациента на консультацию в КДО МГОБ №62. </t>
  </si>
  <si>
    <t>7771850874001407</t>
  </si>
  <si>
    <t>(499)481-94-45</t>
  </si>
  <si>
    <t>Коршук О.А.</t>
  </si>
  <si>
    <t>7747840882000310</t>
  </si>
  <si>
    <t>Антеев А.А.</t>
  </si>
  <si>
    <t>Статус диагноза: прошу уточнить статус диагноза пациента D38.1.</t>
  </si>
  <si>
    <t>7700000020201262</t>
  </si>
  <si>
    <t xml:space="preserve">Расхождение данных о диагнозе пациента: по данным биопсии от 15.05.2022 у пациента тубуло-ворсинчатая аденома, врач-онколог в протоколе подтверждает диагноз К62.1, но в развернутом диагнозе прописывает "Susp.c-r?". Прошу уточнить дальнейшую тактику ведения пациента и требуется ли ему наблюдение врача-онколога. </t>
  </si>
  <si>
    <t>Мушинская Ю.А.</t>
  </si>
  <si>
    <t>5054740876000477</t>
  </si>
  <si>
    <t>Раннее 5 раз был получен ответ на запрос: Дата госпитализации будет согласована с заведующим отделением. Пациентка ожидает госпитализацию с 1.04.2022. Срок начала лечения значительно превышен. Прошу сообщить дату госпитализации или обозначить иную тактику ведения пациента.</t>
  </si>
  <si>
    <t>7701008011260684</t>
  </si>
  <si>
    <t>ПОВТОРНО</t>
  </si>
  <si>
    <t>7770360898001590</t>
  </si>
  <si>
    <t>Раннее был получен ответ на запрос: Дата госпитализации будет согласована с заведующим отделением. Пациентка длительно ожидает госпитализацию. Срок начала лечения значительно превышен. Прошу сообщить дату госпитализации или обозначить иную тактику ведения пациента.</t>
  </si>
  <si>
    <t>7769850885000525</t>
  </si>
  <si>
    <t>89164372790 / 84959533490</t>
  </si>
  <si>
    <t>7700001158690559</t>
  </si>
  <si>
    <t>В канцер-регистре пациент поставлен на учет с диагнозом С22.0. По данным мед. Карты ЕМИАС, наблюдался ранее и лечится на данный момент с диагнозом С17.8. Прошу проверить данные в канцер регистре и сообщить корректный код диагноза.</t>
  </si>
  <si>
    <t>Кушнарева А.А.</t>
  </si>
  <si>
    <t>7771450871000781</t>
  </si>
  <si>
    <t>В протоколе осмотра врача-онколога не отражена дальнейшая тактика ведения по направительному диагнозу D14.3 (легкие). Прошу Вас указать актуальный код диагноза по МКБ-10 и диагностический статус пациента, а также отобразить дальнейшую тактику ведения с указанием временных сроков</t>
  </si>
  <si>
    <t>7700002102791257</t>
  </si>
  <si>
    <t>По данным регистратора 23.05.2022 у пациента состоялся прием врача-онколога Дивногорцева Р.С. Протокол отсутствует в ЕМИАС. Прошу Вас предоставить скан протокола осмотра</t>
  </si>
  <si>
    <t>7700007108110774</t>
  </si>
  <si>
    <t>Бочкова М.А.</t>
  </si>
  <si>
    <t>Со слов пациентки 26.05.2022 состоялся прием врача-онколога Бочковой М.А. Даны рекомендации. Прошу Вас выгрузить протокол осмотра в ЕМИАС</t>
  </si>
  <si>
    <t>205878142</t>
  </si>
  <si>
    <t>После нескольких попыток дозвониться до пациента, взяла трубку родственница пациента, очень настороженно отнеслась к предложению в записи, бросила трубку</t>
  </si>
  <si>
    <t>Мурадова Е.М.</t>
  </si>
  <si>
    <t>7700000286010461</t>
  </si>
  <si>
    <t>Кожарская Г.В.</t>
  </si>
  <si>
    <t>5047730830000721</t>
  </si>
  <si>
    <t>По данным ВЭ от 01.04.2022 следующая госпитализация запланирована на 22.04.2022. Прошу Вас предоставить скан ВЭ.</t>
  </si>
  <si>
    <t>7749830885002742</t>
  </si>
  <si>
    <t>Врачом-онкологом было рекомендовано пройти УЗИ ОБП. УЗИ пройдено, прошу Вас уточнить необходимость консультации врача-онколога.</t>
  </si>
  <si>
    <t>7700005178010880</t>
  </si>
  <si>
    <t>Шукуров К.П.</t>
  </si>
  <si>
    <t>Врачом-онкологом было рекомендовано пройти МРТ брюшной полости. МРТ пройдено, прошу Вас уточнить необходимость консультации врача-онколога.</t>
  </si>
  <si>
    <t>5054840826001284</t>
  </si>
  <si>
    <t>Карасева Н.А.</t>
  </si>
  <si>
    <t>7700002069180754</t>
  </si>
  <si>
    <t>8(926)007-29-42</t>
  </si>
  <si>
    <t>Потехина М.А.</t>
  </si>
  <si>
    <t>0873050873000052</t>
  </si>
  <si>
    <t>8(927)592-74-23</t>
  </si>
  <si>
    <t>Шорина О.Ю.</t>
  </si>
  <si>
    <t>7750820839000674</t>
  </si>
  <si>
    <t>8(926)876-26-61</t>
  </si>
  <si>
    <t>7700003149090753</t>
  </si>
  <si>
    <t>8(903)735-04-47</t>
  </si>
  <si>
    <t>7700004120070874</t>
  </si>
  <si>
    <t>8(926)330-73-15</t>
  </si>
  <si>
    <t>Пациентка выполнила рекомендованное онкологом исследование УЗИ. Прошу Вас уточнить необходим ли повторный прием онколога по результатам УЗИ.</t>
  </si>
  <si>
    <t>Каргина Д.В.</t>
  </si>
  <si>
    <t>7700002022300987</t>
  </si>
  <si>
    <t>89858981731, 89104449755</t>
  </si>
  <si>
    <t>7700000239120449</t>
  </si>
  <si>
    <t>Демчева А.В.</t>
  </si>
  <si>
    <t>Прошу вас связаться с пациенткой и записать на ЭХОКГ и УЗИ вен нижних конечностей, нет доступности.</t>
  </si>
  <si>
    <t>7700007173050362</t>
  </si>
  <si>
    <t>КТ бедра от 06.05.2022 выполнено, результатаы в ЕМИАС. Прошу вас уточнить необходимость наблюдения онколога по диагнозу D16.2.</t>
  </si>
  <si>
    <t>5649820885000072</t>
  </si>
  <si>
    <t>Гамидова Н.С.</t>
  </si>
  <si>
    <t>Прошу уточнить необходимоcть наблюдения онколога по диагнозу N60.1.</t>
  </si>
  <si>
    <t>Павлова Ю.В.</t>
  </si>
  <si>
    <t>7700001062690653</t>
  </si>
  <si>
    <t>Сысоева Ю.С.</t>
  </si>
  <si>
    <t>Рентгенография придаточных пазух носа, консультация ЛОР по м/ж</t>
  </si>
  <si>
    <t>7751920822002114</t>
  </si>
  <si>
    <t>9853892913, 9030199739</t>
  </si>
  <si>
    <t>Наумова И.Н.</t>
  </si>
  <si>
    <t>23.05.2022 в ЦАОП "МГОБ №62 ДЗМ" состоялся прием врача онкоуролога Наумовой И.Н. В системе ЕМИАС присутствует протокол, но он пустой. 26.05.2022 вы ответили, что по тех.причинам протокол не выгружен. В связи с чем просьба уточнить дальнейшую тактику ведения по пациенту.</t>
  </si>
  <si>
    <t>7700009176620438</t>
  </si>
  <si>
    <t>врач КДО</t>
  </si>
  <si>
    <t>Просьба прислать все сканы протоклов приема врача КДО по пациенту после 30.04.2022</t>
  </si>
  <si>
    <t>7700009050260245</t>
  </si>
  <si>
    <t>9055681174, 4953535159</t>
  </si>
  <si>
    <t>26.05.2022 в МКНЦ им. А.С. Логинова состоялся прием врача КДО. Просьба прислать скан протокола приема по пациентке от 26.05.2022.</t>
  </si>
  <si>
    <t>Кондратьева А.С.</t>
  </si>
  <si>
    <t>УЗИ</t>
  </si>
  <si>
    <t>7700002114611256</t>
  </si>
  <si>
    <t>8 495 496 00 91
8 968 852 66 28</t>
  </si>
  <si>
    <t>Врач-онколог КДО</t>
  </si>
  <si>
    <t>Прошу Вас выслать скан последнего протокола приема врача-онколога.</t>
  </si>
  <si>
    <t>7749040879000914</t>
  </si>
  <si>
    <t>8 499 154 96 00
8 906 081 48 61</t>
  </si>
  <si>
    <t>Прошу Вас уточнить рекомендуемую дату проведения УЗИ щит. железы</t>
  </si>
  <si>
    <t>5052830892002417</t>
  </si>
  <si>
    <t>8 968 955 50 82</t>
  </si>
  <si>
    <t>Полис пациента погашен. На звонки не отвечает.</t>
  </si>
  <si>
    <t>7700009177590649</t>
  </si>
  <si>
    <t>8 916 821 65 65</t>
  </si>
  <si>
    <t>МРТ с к/у на 10.06.2022. Последний анализ крови на креатинин от 15.02.2022</t>
  </si>
  <si>
    <t>7748620873000621</t>
  </si>
  <si>
    <t>8 916 806 01 14</t>
  </si>
  <si>
    <t>Прошу Вас уточнить рекомендуемую дату проведения контрольного УЗИ</t>
  </si>
  <si>
    <t>7700004050640744</t>
  </si>
  <si>
    <t>8 499 323 14 27
8 926 492 58 22</t>
  </si>
  <si>
    <t>7776160837000214</t>
  </si>
  <si>
    <t>8 906 055 24 51
8 499 492 16 33</t>
  </si>
  <si>
    <t>По указанному контактному номеру с пациентом связаться не удалось. По номеру ответила родственница пациента - отказалась передавать телефон пациенту, положила трубку. Прошу Вас уточнить необходимость сопровождения</t>
  </si>
  <si>
    <t>6257840889000234</t>
  </si>
  <si>
    <t>8 910 618 48 84</t>
  </si>
  <si>
    <t>7700003170680754</t>
  </si>
  <si>
    <t xml:space="preserve"> 8 916 693 23 46</t>
  </si>
  <si>
    <t>Кутина А.А.</t>
  </si>
  <si>
    <t>Пациенту рекомендовано УЗИ мягких тканей. Пациент был записан на УЗИ л\у на 10.06.2022 (отменил запись т.к. не будет в Мсокве). Прошу Вас записать пациента на исследование</t>
  </si>
  <si>
    <t>будет записан в ближайшее время</t>
  </si>
  <si>
    <t>Коврегина М.Н.</t>
  </si>
  <si>
    <t>7758710884000095</t>
  </si>
  <si>
    <t>8(916)4954378</t>
  </si>
  <si>
    <t>7700002036720881</t>
  </si>
  <si>
    <t>8(915)1000542</t>
  </si>
  <si>
    <t>Так и не отвечает на звонки</t>
  </si>
  <si>
    <t>7700000201150360</t>
  </si>
  <si>
    <t>8(901)5334105</t>
  </si>
  <si>
    <t>Исаева Ж.М.</t>
  </si>
  <si>
    <t>ОЦ из цк и УЗИ омт</t>
  </si>
  <si>
    <t>7748840893001454</t>
  </si>
  <si>
    <t>8(965)1769968</t>
  </si>
  <si>
    <t>Абдусаламова Л.М.</t>
  </si>
  <si>
    <t>7750330897000269</t>
  </si>
  <si>
    <t>8(903)2086355</t>
  </si>
  <si>
    <t>Щербак А.Л.</t>
  </si>
  <si>
    <t>Отсутствует протокол осмотра онколога от 26.05</t>
  </si>
  <si>
    <t>7754210877000941</t>
  </si>
  <si>
    <t>8(926)5365481</t>
  </si>
  <si>
    <t>Зубарев А.В.</t>
  </si>
  <si>
    <t>Дата ОК</t>
  </si>
  <si>
    <t>Умяров Т.Р.</t>
  </si>
  <si>
    <t>УЗИ почек, мочевого пузыря. Урологом ранее было создано направление на УЗИ, но пациент не успел пройти. Попросил вновь открыть направления для записи (запись на УЗИ потребуется, начиная с 11.06-будет в отпуске)</t>
  </si>
  <si>
    <t>Коврегина В.О.</t>
  </si>
  <si>
    <t>7777250895000237</t>
  </si>
  <si>
    <t>89858262090</t>
  </si>
  <si>
    <t>7700002040110544</t>
  </si>
  <si>
    <t>В рекомендациях ВЭ указана консультация невролога. Со слов пациентки, химиотерапевт рекомендовал обратиться к неврологу Пикиной И.В. Прошу уточнить данную информацию и, при необходимости, записать к данному специалисту.</t>
  </si>
  <si>
    <t>7700004184040564</t>
  </si>
  <si>
    <t>Елисеенков Г.В.</t>
  </si>
  <si>
    <t>Рекомендовано динамическое наблюдение, но не указаны сроки наблюдения. Прошу уточнить, через какой срок планируется повторный прием онколога.</t>
  </si>
  <si>
    <t>7750230871002390</t>
  </si>
  <si>
    <t>Пациентка направлена на проведение химиотерапии. Прошу предоставить скан ОК из МКНЦ, на котором была определена данная тактика лечения</t>
  </si>
  <si>
    <t>7769950830000685</t>
  </si>
  <si>
    <t>89653575414  84992460594</t>
  </si>
  <si>
    <t>Из предыдущего ответа - запланирована госпитализация на 08.07.2022 - превышен срок.</t>
  </si>
  <si>
    <t>Лукьяненкова А.А.</t>
  </si>
  <si>
    <t>1350340844000285</t>
  </si>
  <si>
    <t>Торакальный хирург</t>
  </si>
  <si>
    <t>В телефонном разговоре пациент сообщил, что 26.05.2022 был консультирован торакальным хирургом (консультация рекомендована 25.05.2022 онкологом Гришиной И.М.), на руки выданы направления на исследования. Прошу Вас выслать скан протокола приема 26.05.2022, по возможности загрузить в ЕМИАС.</t>
  </si>
  <si>
    <t>5058240881000642</t>
  </si>
  <si>
    <t>Дерман И.Е.</t>
  </si>
  <si>
    <t>5052910873001867</t>
  </si>
  <si>
    <t>В телефонном разговоре пациент сообщил, что 26.05.2022 был консультирован торакальным хирургом (консультация рекомендована 23.05.2022 онкологом Зайцевой Н.В.). Прошу Вас выслать скан протокола приема 26.05.2022, по возможности загрузить в ЕМИАС.</t>
  </si>
  <si>
    <t>7770050845000502</t>
  </si>
  <si>
    <t>Огурлиева Г.А.</t>
  </si>
  <si>
    <t>5072350876000606</t>
  </si>
  <si>
    <t>Нуммаев Б.Г.</t>
  </si>
  <si>
    <t>Пациентке рекомендована РДВ матки с гистологическим исследованием в условиях гинекологического стационара, проведено 23.03.2022, ГИ загружено в ЭМК пациентки. Прошу Вас уточнить наличие показаний к повторной консультации врача-онкогинеколога по результатам РДВ.</t>
  </si>
  <si>
    <t>5052640868000539</t>
  </si>
  <si>
    <t>7700003116160866</t>
  </si>
  <si>
    <t>онколог ООДА</t>
  </si>
  <si>
    <t>Пациентка была записана на прием врача-онколога ООДА МГОБ 62 в Красногорск на 26.05.2022. Со слов пациентки, прием состоялся, были даны рекомендации. Прошу Вас выслать скан протокола приема.</t>
  </si>
  <si>
    <t>Авакян Н.Д.</t>
  </si>
  <si>
    <t>7767940896001562</t>
  </si>
  <si>
    <t>4992059461 9257914923</t>
  </si>
  <si>
    <t>Выжигина Б.Б.</t>
  </si>
  <si>
    <t>В телефонном разговоре пациент сообщил, что  будет находиться на даче до конца августа.Повторную ТАБ по рекомендации онколога планирует делать не раньше сентября.</t>
  </si>
  <si>
    <t>7700007214300457</t>
  </si>
  <si>
    <t>9104130003</t>
  </si>
  <si>
    <t>Шестакова М.П.(оториноларинголог)</t>
  </si>
  <si>
    <t>Просьба создать электронное направление в ЦАОП на консультацию.</t>
  </si>
  <si>
    <t>7777250892002244</t>
  </si>
  <si>
    <t>9160370927</t>
  </si>
  <si>
    <t>Пятунина Л.О. (ВОП)</t>
  </si>
  <si>
    <t>7756640848001396</t>
  </si>
  <si>
    <t>4957153628 9162668986</t>
  </si>
  <si>
    <t xml:space="preserve">ОК </t>
  </si>
  <si>
    <t>По решению ОК планируемая дата хирургическиго лечения 20.06.2022</t>
  </si>
  <si>
    <t>7747230827000890</t>
  </si>
  <si>
    <t>4957151107 9775468760</t>
  </si>
  <si>
    <t>Хазарова Е.Г.</t>
  </si>
  <si>
    <t>Прошу уточнить дату ОК</t>
  </si>
  <si>
    <t>7757410882004147</t>
  </si>
  <si>
    <t>9035903999</t>
  </si>
  <si>
    <t>Розовенко Ю.М.</t>
  </si>
  <si>
    <t>Со слов пациента 18.05 состоялся прием у онколога РОЗОВЕНКО без записи, по личной договоренности, врач дал рекомендации по хирургическому лечению, никаких направлений не давал. Прошу уточнить тактику ведения пациента.</t>
  </si>
  <si>
    <t>Янибеков Р.Р.</t>
  </si>
  <si>
    <t>7747130818000315</t>
  </si>
  <si>
    <t>9035432089</t>
  </si>
  <si>
    <t>Со слов пациента 26.05 в МГОБ 62 состоялся прием у торакального хирурга. По возможности прошу предоставить скан протокола осмотра.</t>
  </si>
  <si>
    <t>Грунина А.А.</t>
  </si>
  <si>
    <t>7758930883000181</t>
  </si>
  <si>
    <t>Панфилова Л.Н.</t>
  </si>
  <si>
    <t xml:space="preserve">Со слов родственника пациентки,врач-онколог на приеме сообщила,что пациент в плохом состоянии и направила к терапевту в гп. </t>
  </si>
  <si>
    <t>7700006101180845</t>
  </si>
  <si>
    <t>Согласно протоколу осмотра врача-онколога от 13.05 ОК был запланирован на 17.05</t>
  </si>
  <si>
    <t>7700005080741046</t>
  </si>
  <si>
    <t>Исмаилов Р.И.</t>
  </si>
  <si>
    <t>7757530884000734</t>
  </si>
  <si>
    <t xml:space="preserve">Сразу идет сброс. </t>
  </si>
  <si>
    <t>5049340819000730</t>
  </si>
  <si>
    <t>ТАБ ЩЖ 09.06.22</t>
  </si>
  <si>
    <t>7754440876002420</t>
  </si>
  <si>
    <t>7700008068720565</t>
  </si>
  <si>
    <t>4054130828000218</t>
  </si>
  <si>
    <t>Согласно ВЭ пациенту рекомендовано явииться на прием за результатами гистолоии 30.05.2022. Свободных слотов для записи к участковому онкоурологу Айвазову М.Т. Нет, пациент записан к онурологу Марковой А.Ю.</t>
  </si>
  <si>
    <t>Гудеева Е. А.</t>
  </si>
  <si>
    <t>7775850875000719</t>
  </si>
  <si>
    <t>4953196371/9057094794</t>
  </si>
  <si>
    <t>Пациентке 15.07.2021 было выдано направление к онкологу по диагнозу N63. Пациентка отказывалась от записи к онкологу в связи с лечением иного заболевания. 25.05.22 состоялся приём врача-онколога, по диагнозу D38.1. Прошу уточнить необходима ли консультация онколога по поводу диагноза Молочных Желез (N63) согласно исслеlованию УЗИ МЖ от 02.06.21.</t>
  </si>
  <si>
    <t>7700009035651257</t>
  </si>
  <si>
    <t>7700001105770245</t>
  </si>
  <si>
    <t>4991979968/9168805303</t>
  </si>
  <si>
    <t>Пациент отказался от записи к врачу-онкологу, тк 11.04.22 выполнил УЗИ предстательной железы и моечвого пузыря. Заключение: доброкачественная гиперплазия пж. В связи с результатами УЗИ пациент отказывается от записи к онкологу. Прошу уточнить необходимость записи к врачу-онкологу.</t>
  </si>
  <si>
    <t>7700007264510947</t>
  </si>
  <si>
    <t>9250571053/9262879795</t>
  </si>
  <si>
    <t>7700003177040554</t>
  </si>
  <si>
    <t>9685737254</t>
  </si>
  <si>
    <t>7775260893001212</t>
  </si>
  <si>
    <t>Гугунов Д. В.</t>
  </si>
  <si>
    <t>Пациентка записана на УЗИ ЩЖ + пункция на 02.06.22 в 15:40. Прошу Вас перезаписать пациентку на более ранний срок. Если дату поменять не получится, то прошу (по желанию пациентки) перенести на утреннее время, тк не может без сопровождающих.</t>
  </si>
  <si>
    <t>7756740874000484</t>
  </si>
  <si>
    <t>4991973365/9099837733</t>
  </si>
  <si>
    <t>Прошу Вас выслать последний имеющийся протокол осмотра онкологом в кдо.</t>
  </si>
  <si>
    <t>7700008096530753</t>
  </si>
  <si>
    <t>9031010122</t>
  </si>
  <si>
    <t>7751920873002757</t>
  </si>
  <si>
    <t>7754220881002056</t>
  </si>
  <si>
    <t>4959497815/9168886662</t>
  </si>
  <si>
    <t>онколог кдо</t>
  </si>
  <si>
    <t>Хрулева А.О.</t>
  </si>
  <si>
    <t>7771940880001572</t>
  </si>
  <si>
    <t>925 175 69 22</t>
  </si>
  <si>
    <t>КДО</t>
  </si>
  <si>
    <t>7700001229010440</t>
  </si>
  <si>
    <t>905 585 32 91/495 486 38 76</t>
  </si>
  <si>
    <t>Последний приём</t>
  </si>
  <si>
    <t>7768150898002217</t>
  </si>
  <si>
    <t>965 154 03 55/495 486 29 62</t>
  </si>
  <si>
    <t>ММГ.</t>
  </si>
  <si>
    <t>7700001114091035</t>
  </si>
  <si>
    <t>(905)771-62-42</t>
  </si>
  <si>
    <t>Ким В.Г.</t>
  </si>
  <si>
    <t>Диагноз С44.6.</t>
  </si>
  <si>
    <t>7700003119200554</t>
  </si>
  <si>
    <t>(917)513-41-25</t>
  </si>
  <si>
    <t>КДО (осмотр радиолога)</t>
  </si>
  <si>
    <t>Главацкий С.В.</t>
  </si>
  <si>
    <t>7755120886003464</t>
  </si>
  <si>
    <t>(909)901-31-09</t>
  </si>
  <si>
    <t>Полякова Ю.Е.</t>
  </si>
  <si>
    <t>УЗИ ОБП, забрюшинных, подвздошных л/у, Р ОГК (третий год наблюдения).</t>
  </si>
  <si>
    <t>2254140825000527</t>
  </si>
  <si>
    <t>968 850 43 48</t>
  </si>
  <si>
    <t xml:space="preserve">Прошу Вас открыть пациенту новое электронное направление на консультацию врача-онколога, так как направление от 31.03.2022 недействительное. </t>
  </si>
  <si>
    <t>7750830831002438</t>
  </si>
  <si>
    <t>(916)463-28-30</t>
  </si>
  <si>
    <t>Пациент записан в КДО МГОБ 62 на консультацию для ФЛС, биопсии на 14.06.2022 - превышен срок.</t>
  </si>
  <si>
    <t>5067350878000056</t>
  </si>
  <si>
    <t>(915)240-44-60</t>
  </si>
  <si>
    <t>Илларионов Л.Д.</t>
  </si>
  <si>
    <t>ЭГДС.</t>
  </si>
  <si>
    <t>7758410889005245</t>
  </si>
  <si>
    <t>(903)184-22-34</t>
  </si>
  <si>
    <t>Насонова В.В.</t>
  </si>
  <si>
    <t>КТ ОБП с КУ.</t>
  </si>
  <si>
    <t>УЗИ ОМТ.</t>
  </si>
  <si>
    <t>Закирова Д.И.</t>
  </si>
  <si>
    <t>5049630880002130</t>
  </si>
  <si>
    <t>6172050893000145</t>
  </si>
  <si>
    <t>Сафонова О.Ю.</t>
  </si>
  <si>
    <t>6870560885000262</t>
  </si>
  <si>
    <t>9637122217 дочь</t>
  </si>
  <si>
    <t>Комарова В.А.</t>
  </si>
  <si>
    <t>УЗИ вен н/к, ЭХО-КГ (нет слотов для записи)</t>
  </si>
  <si>
    <t>7700002084120270</t>
  </si>
  <si>
    <t>7700004116550757</t>
  </si>
  <si>
    <t>1547900891000159</t>
  </si>
  <si>
    <t>7771940826000035</t>
  </si>
  <si>
    <t>7754720875001808</t>
  </si>
  <si>
    <t>Пациентка записана к Торшхоевой П.М. в рамках первчиного приема,так как нет свободных слотов на прием в рамках ДН</t>
  </si>
  <si>
    <t>Сорокин Д.П.</t>
  </si>
  <si>
    <t>7751920837001275</t>
  </si>
  <si>
    <t>89857947919, 89257252760</t>
  </si>
  <si>
    <t>Дудко Ю.А.</t>
  </si>
  <si>
    <t>3952820878000127</t>
  </si>
  <si>
    <t>Врач - онколог</t>
  </si>
  <si>
    <t xml:space="preserve">Со слов пациента прием у врача - онколога от 19.05.2022 состоялся, где пациенту было рекомендовано записаться на прием к врачу - онкогинекологу. Просьба выслать скан протокола. </t>
  </si>
  <si>
    <t>7767160887001386</t>
  </si>
  <si>
    <t>89104459030, 84953382054</t>
  </si>
  <si>
    <t>7700001152170441</t>
  </si>
  <si>
    <t>84999447348, 89067219445</t>
  </si>
  <si>
    <t>Врач - радиотерапевт</t>
  </si>
  <si>
    <t xml:space="preserve">Со слов пациента прием у врача - радиотерапевта состоялся. Просьба выслать скан протокола. </t>
  </si>
  <si>
    <t>5076940882000446</t>
  </si>
  <si>
    <t>7751330826001676</t>
  </si>
  <si>
    <t>Ибрагимов Т.С.</t>
  </si>
  <si>
    <t>7768060833000210</t>
  </si>
  <si>
    <t>6855800869000139</t>
  </si>
  <si>
    <t>Просьба скинуть сканы протоколов приема врачей - онкологов КДО начиная с 14.04.2022</t>
  </si>
  <si>
    <t>Махалкина В.Н.</t>
  </si>
  <si>
    <t>7700008286010458</t>
  </si>
  <si>
    <t>9684921655, 4953897839</t>
  </si>
  <si>
    <t>осмотрена Зайцевой К.Б. 25.05.2022 по результатам контрольного узи  л\у. Пролгшу уточнить необходимость повторной консультации онколога</t>
  </si>
  <si>
    <t>4648930889000178</t>
  </si>
  <si>
    <t>9264206291</t>
  </si>
  <si>
    <t>7700003102130669</t>
  </si>
  <si>
    <t>Рыкунова В.А.</t>
  </si>
  <si>
    <t>пациент прошел ММГ 20.05.2022, прошу уточнить необходимость консультации онколога. Сам пациент отказывается от консультации после прохрождения ММГ</t>
  </si>
  <si>
    <t>0355910869000324</t>
  </si>
  <si>
    <t>9773926282</t>
  </si>
  <si>
    <t>прошу уточнить необходимость консультации врача-онколога по направительному диагнозу D43.2</t>
  </si>
  <si>
    <t>7748640832000660</t>
  </si>
  <si>
    <t>по диагнозу С24.1, С61</t>
  </si>
  <si>
    <t>7700001187680456</t>
  </si>
  <si>
    <t>КТ ОГК с ку через 6 мес по м\ж, креатинин от 25.05.22</t>
  </si>
  <si>
    <t>Морозова А.Ю.</t>
  </si>
  <si>
    <t>3449840873000295</t>
  </si>
  <si>
    <t>7700009096751041</t>
  </si>
  <si>
    <t>7775250846000494</t>
  </si>
  <si>
    <t xml:space="preserve">Рекомендовано: ПСА через 6 месяцев. Пациент прошел назначенное исследование. Прошу уточнить необходимость повторной явки к онкологу </t>
  </si>
  <si>
    <t>7700001046071151</t>
  </si>
  <si>
    <t>9035576968
4997320267</t>
  </si>
  <si>
    <t>171511861</t>
  </si>
  <si>
    <t>7700009111560240</t>
  </si>
  <si>
    <t>7700004049160963</t>
  </si>
  <si>
    <t>9037755417
4997342591</t>
  </si>
  <si>
    <t>Анализы крови на вирусные гепатиты В и С, сифилис, ВИЧ, ОАК,БАК. Ранее получен ответ: "даны рекомендации для сдачи анализов по м/ж"</t>
  </si>
  <si>
    <t>7700004028161172</t>
  </si>
  <si>
    <t>Анализы крови на вирусные гепатиты В и С, сифилис, ВИЧ.  Ранее получен ответ: "даны рекомендации для сдачи анализов по м/ж"</t>
  </si>
  <si>
    <t>7750630883001779</t>
  </si>
  <si>
    <t>Винникова Л.Р.</t>
  </si>
  <si>
    <t>ММГ. Пациентка была записана на 27.05.2022 в ГП № 11. В телефонном разговоре сообщила, что исследование не провели по причине пожара в МО, Прошу связаться и перезаписать пациента.</t>
  </si>
  <si>
    <t>Кияшко Н.В.</t>
  </si>
  <si>
    <t>7758730818001191</t>
  </si>
  <si>
    <t>Пациент проходит лечение в сторонней МО</t>
  </si>
  <si>
    <t>6170050840000125</t>
  </si>
  <si>
    <t>5068150890001499</t>
  </si>
  <si>
    <t>89254187332</t>
  </si>
  <si>
    <t>7700005070510361</t>
  </si>
  <si>
    <t>Просьба выслать  протоколы  приемов врача-онколога КДО МГОБ №62 после 26.04.2022</t>
  </si>
  <si>
    <t>7149610838000530</t>
  </si>
  <si>
    <t>Просьба выслать протоколы  приемов врача-онколога КДО МГОБ №62 после 27.04.2022</t>
  </si>
  <si>
    <t>5050820875001504</t>
  </si>
  <si>
    <t>Просьба записать пациентку на прием к врачу-эндокринологу по направлению онколога</t>
  </si>
  <si>
    <t>7700002046730851</t>
  </si>
  <si>
    <t>Евсеева Н.В.</t>
  </si>
  <si>
    <t xml:space="preserve">Просьба выслать протоколы  приемов врача-онколога КДО МГОБ №62 </t>
  </si>
  <si>
    <t>7700006028590662</t>
  </si>
  <si>
    <t>Просьба выслать протоколы  приемов врача-онколога КДО МГОБ №62 после 26.04.2022</t>
  </si>
  <si>
    <t>7701005084611284</t>
  </si>
  <si>
    <t xml:space="preserve">Просьба выслать последний протокл приема врача-онколога КДО МГОБ №62 </t>
  </si>
  <si>
    <t>7756520891002386</t>
  </si>
  <si>
    <t>Ветрова Е.В.</t>
  </si>
  <si>
    <t>5047430875001706</t>
  </si>
  <si>
    <t>8(916)844-29-23</t>
  </si>
  <si>
    <t>7700005101180960</t>
  </si>
  <si>
    <t>8(499)146-65-49; 8(916)459-00-82</t>
  </si>
  <si>
    <t xml:space="preserve">Со слов пациентки, была осмотрена врачом-онкологом. Прошу Вас по возможности выслать сканы осмотра по пациентке. </t>
  </si>
  <si>
    <t>7700004054660471</t>
  </si>
  <si>
    <t>8(903)775-25-49</t>
  </si>
  <si>
    <t>Карпенко Р.В.</t>
  </si>
  <si>
    <t>0549430888000509</t>
  </si>
  <si>
    <t>8(928)870-23-83</t>
  </si>
  <si>
    <t>ВЭ от 24.03.2022</t>
  </si>
  <si>
    <t>Пациентке рекомендована повторная госпитализация в 15-е онкологическое отделение ГКБ им. С.П. Боткина 11.04.2022. На момент 26.04.2022 в ЕМИАС отсутствует выписной эпикриз. Прошу Вас уточнить дату планируемой госпитализации или выслать скан ВЭ.</t>
  </si>
  <si>
    <t>7758640886000811</t>
  </si>
  <si>
    <t>8(985)905-99-72</t>
  </si>
  <si>
    <t xml:space="preserve">Пациентка систематически записывается к врачу-онкологу и отказывается от записи, просит ПП перенести запись. Находится на сопровождении с августа 2021 года. С этого времени диагноз так и не верифицирован по инициативе пациентки. Просьба уточнить необходимость сопровождения пациентки персональным помощником. </t>
  </si>
  <si>
    <t>Мамыкина Е.А.</t>
  </si>
  <si>
    <t>7752530882000582</t>
  </si>
  <si>
    <t>8 985 722 17 25</t>
  </si>
  <si>
    <t>7754830873000981</t>
  </si>
  <si>
    <t>8 905 500 75 75</t>
  </si>
  <si>
    <t>5057320885001373</t>
  </si>
  <si>
    <t>8 926 539 02 82</t>
  </si>
  <si>
    <t>7749810882000295</t>
  </si>
  <si>
    <t>8 916 629 13 90</t>
  </si>
  <si>
    <t>7752430845000045</t>
  </si>
  <si>
    <t>8 925 866 82 03     8 499 152 11 46</t>
  </si>
  <si>
    <t>7758530838000037</t>
  </si>
  <si>
    <t>8 916 729 01 01</t>
  </si>
  <si>
    <t>7700004122691150</t>
  </si>
  <si>
    <t>8 903 590 66 33</t>
  </si>
  <si>
    <t>7748010885001140</t>
  </si>
  <si>
    <t>8 915 356 00 16     8 495 490 63 51</t>
  </si>
  <si>
    <t>7751830837000674</t>
  </si>
  <si>
    <t>8 495 942 00 52</t>
  </si>
  <si>
    <t>Со слов пациента ЗНО не подтвердилось, прошу Вас уточнить тактику ведения пациента.</t>
  </si>
  <si>
    <t>7758830838000486</t>
  </si>
  <si>
    <t>8 903 516 83 97</t>
  </si>
  <si>
    <t>7700008068011061</t>
  </si>
  <si>
    <t>8 915 213 02 39</t>
  </si>
  <si>
    <t>7700003112100264</t>
  </si>
  <si>
    <t>8 977 678 11 84</t>
  </si>
  <si>
    <t>Изюмская А.Д.</t>
  </si>
  <si>
    <t>7700002098740541</t>
  </si>
  <si>
    <t>Прошу выслать скан КДО за 26.05.2022</t>
  </si>
  <si>
    <t>7700009052090655</t>
  </si>
  <si>
    <t>9154214738   4997296948</t>
  </si>
  <si>
    <t>после 04.05</t>
  </si>
  <si>
    <t>Прошу выслать все сканы после 04.05</t>
  </si>
  <si>
    <t>Сакурова К.В.</t>
  </si>
  <si>
    <t>7700001226140259</t>
  </si>
  <si>
    <t>8 905 784 09 32</t>
  </si>
  <si>
    <t>7752040868001828</t>
  </si>
  <si>
    <t>8 9647655889 владимир михайлович (муж)</t>
  </si>
  <si>
    <t>7750720894000520</t>
  </si>
  <si>
    <t>8 906 783 25 57</t>
  </si>
  <si>
    <t>7757820874002653</t>
  </si>
  <si>
    <t>8 903 200 89 55</t>
  </si>
  <si>
    <t>5677060841000032</t>
  </si>
  <si>
    <t>8 929 990 21 39</t>
  </si>
  <si>
    <t>ПСА, УЗИ предстательной железы и мочевого пузыря</t>
  </si>
  <si>
    <t>7777050880001707</t>
  </si>
  <si>
    <t>8 916 090 21 76</t>
  </si>
  <si>
    <t>Прошу уточнить тактику ведения пациентки по диагнозу D 48.5</t>
  </si>
  <si>
    <t>7700007110281049</t>
  </si>
  <si>
    <t>8 916 653 06 40 - сын Олег / 8 915 155 22 87 муж</t>
  </si>
  <si>
    <t>7752740830000408</t>
  </si>
  <si>
    <t>8 916 210 84 05</t>
  </si>
  <si>
    <t>Прошу выслать крайний протокол приема врача онколога КДО</t>
  </si>
  <si>
    <t>7749640842001301</t>
  </si>
  <si>
    <t>8 926 561 50 33</t>
  </si>
  <si>
    <t>Предыдущий ответ из МГОБ 62 "С учётом локализованного рака предстательной железы и с целью удаления опухоли, планируется выполнение лапароскопической радикальной простатэктомии". Прошу уточнить дату госпитализации.</t>
  </si>
  <si>
    <t>7754610897000401</t>
  </si>
  <si>
    <t>8 915 217 67 61</t>
  </si>
  <si>
    <t>Прошу уточнить есть ли возможность для записи к врачу химиотерапевту Строяковскому по инициативе пациентки. Если есть такая возможность прошу связаться с пациенткой.</t>
  </si>
  <si>
    <t>7758910884000497</t>
  </si>
  <si>
    <t>8 901 350 08 40</t>
  </si>
  <si>
    <t>7758140893000680</t>
  </si>
  <si>
    <t>8 977 963 76 28 / 8 979 936 76 28</t>
  </si>
  <si>
    <t>5067760886000452</t>
  </si>
  <si>
    <t>8 985 446 12 35</t>
  </si>
  <si>
    <t>7777150873001878</t>
  </si>
  <si>
    <t>8 915 330 51 54</t>
  </si>
  <si>
    <t>7700004021641260</t>
  </si>
  <si>
    <t>8 499 195 42 76</t>
  </si>
  <si>
    <t>7552310874000078</t>
  </si>
  <si>
    <t>8 915 395 23 38</t>
  </si>
  <si>
    <t>7700007217230759</t>
  </si>
  <si>
    <t>7700003239220456</t>
  </si>
  <si>
    <t>8 916 711 42 66</t>
  </si>
  <si>
    <t>Пациентка по рекомендации врача онколога записана на исследование колоноскопия на 22.06.2022. Прошу уточнить, есть ли возможность проведения исследования в более раннюю дату.</t>
  </si>
  <si>
    <t>7758740842000093</t>
  </si>
  <si>
    <t>8 916 868 25 02</t>
  </si>
  <si>
    <t>Черников Д.А.</t>
  </si>
  <si>
    <t>7700004191110671</t>
  </si>
  <si>
    <t>8 905 574 65 30</t>
  </si>
  <si>
    <t>РЕКОНСТРУКТИВНО-ВОССТАНОВИТЕЛЬНАЯ ОПЕРАЦИЯ</t>
  </si>
  <si>
    <t>7700002227021157</t>
  </si>
  <si>
    <t>8 919 771 93 42</t>
  </si>
  <si>
    <t>Антюшко А.В.</t>
  </si>
  <si>
    <t>Со слов пациентки, ей позвонили из МГОБ 62 и записали на КТ, не расслышала время и место проведения исследования (кабинет). Прошу уточнить данную информацию.</t>
  </si>
  <si>
    <t>7700002342010549</t>
  </si>
  <si>
    <t>8 905 540 38 50</t>
  </si>
  <si>
    <t>Новожилов Д.Е.</t>
  </si>
  <si>
    <t>КТ ОБП с к/у ( в протоколе врача онколога указано, что пациентка записана по м/ж). Прошу уточнить дату записи на исследование.</t>
  </si>
  <si>
    <t>7751120870000553</t>
  </si>
  <si>
    <t>8 985 961 17 82</t>
  </si>
  <si>
    <t>Пациентка сделала Узи по рекомендации онколога еще в августе 2021, со слов результаты удовлетворительные, к онкологу считает идти нет смысла. Прошу уточнить повторная явка требуется?</t>
  </si>
  <si>
    <t>7748740885000409</t>
  </si>
  <si>
    <t>8 903 103 21 41</t>
  </si>
  <si>
    <t>Заикина Л.В.</t>
  </si>
  <si>
    <t>7700009046110745</t>
  </si>
  <si>
    <t>9260425474 / 4991528163</t>
  </si>
  <si>
    <t>7770150896001118</t>
  </si>
  <si>
    <t>9035517614 / 4994971742</t>
  </si>
  <si>
    <t xml:space="preserve">врач кдо </t>
  </si>
  <si>
    <t>2655700895000015</t>
  </si>
  <si>
    <t>Анализ крови ТТГ,свТ3,свТ4,тиреоглобулин,ион.кальций,фосфор,витд. УЗИ шеи, щит.железы</t>
  </si>
  <si>
    <t>7771450833000614</t>
  </si>
  <si>
    <t>7702006005220840</t>
  </si>
  <si>
    <t>Полис пациента недействителен</t>
  </si>
  <si>
    <t>7753120873001705</t>
  </si>
  <si>
    <t>7754820895000747</t>
  </si>
  <si>
    <t>УЗИ ОБП,шеи, щит.железы</t>
  </si>
  <si>
    <t>7700006233120938</t>
  </si>
  <si>
    <t>9263189570 / 4991526565</t>
  </si>
  <si>
    <t>7700007068741275</t>
  </si>
  <si>
    <t>9165372229 / 4956147879</t>
  </si>
  <si>
    <t>7771560898000299</t>
  </si>
  <si>
    <t>9258298836 / 4991924170</t>
  </si>
  <si>
    <t>Пресняков А.Ю.</t>
  </si>
  <si>
    <t>В системе ЕМИАС статус - прием состоялся, протокол осмотра отсутствует. Прошу Вас выслать скан осмотра</t>
  </si>
  <si>
    <t>6158240869310077</t>
  </si>
  <si>
    <t>врач кдо</t>
  </si>
  <si>
    <t>крайний протокол</t>
  </si>
  <si>
    <t>Прошу Вас выслать крайний протокол осмотра пациента</t>
  </si>
  <si>
    <t>Шамрай Л.М.</t>
  </si>
  <si>
    <t>7700000119260871</t>
  </si>
  <si>
    <t>8-916-626-14-24</t>
  </si>
  <si>
    <t>Гончаревич Д.Е.</t>
  </si>
  <si>
    <t>ТТГ , Т4 св , ТГ , АТ - ТГ .</t>
  </si>
  <si>
    <t>7700002133670449</t>
  </si>
  <si>
    <t>8-916-573-18-75</t>
  </si>
  <si>
    <t>7750540826001044</t>
  </si>
  <si>
    <t>8-903-167-47-43</t>
  </si>
  <si>
    <t>Айвазов  М.Т.</t>
  </si>
  <si>
    <t>Барабанова Ю.Е.</t>
  </si>
  <si>
    <t>5047820883001096</t>
  </si>
  <si>
    <t>7700006171630656</t>
  </si>
  <si>
    <t>9160758695; 9161917501</t>
  </si>
  <si>
    <t>Кузина И.В.</t>
  </si>
  <si>
    <t>7756640892002688</t>
  </si>
  <si>
    <t>8-916-973-06-31</t>
  </si>
  <si>
    <t>от 04.04 пациентке врач терапевт выдал направление к онкологу, пациент отказывается от приема врача-онколога. Просьба уточнить необходимость записи. Пациент был на приеме у эндокринолога от 23.05.2022</t>
  </si>
  <si>
    <t>7700000073050374</t>
  </si>
  <si>
    <t>8-919-728-89-07</t>
  </si>
  <si>
    <t>Домова А.Ю</t>
  </si>
  <si>
    <t>пациент не выходит на связь, к онкологу записей нет от 21.02.2022</t>
  </si>
  <si>
    <t>2258640897001671</t>
  </si>
  <si>
    <t>905-310-77-46</t>
  </si>
  <si>
    <t>770000601924803</t>
  </si>
  <si>
    <t>8-916-637-05-35</t>
  </si>
  <si>
    <t>Бойко  В.С.</t>
  </si>
  <si>
    <t>от 10.01 врач-онколог- маммолог рекомендовал УЗИ молочных желез, просьба записать пациентку согласовав время и дату</t>
  </si>
  <si>
    <t>7700001049280767</t>
  </si>
  <si>
    <t>8-916-471-20-69</t>
  </si>
  <si>
    <t>Айвазов М.Р.</t>
  </si>
  <si>
    <t>от 20.01.2021 врач -онколог рек.КТ ОГК, просьба записать пациентку на обследование согласовав время и дату</t>
  </si>
  <si>
    <t>7758720894002635</t>
  </si>
  <si>
    <t>8-903-146-66-13</t>
  </si>
  <si>
    <t>Харламов А.А.</t>
  </si>
  <si>
    <t>от 08.12.2021 врач-онколог рек-л: УЗИ молочных желез, просьба записать пациентку на обследование согласовав время и дату</t>
  </si>
  <si>
    <t>Алёхина Ю.В.</t>
  </si>
  <si>
    <t>5056730820001950</t>
  </si>
  <si>
    <t>Пушкарева М.В.</t>
  </si>
  <si>
    <t>Прошу уточнить дальнейшую тактику ведения пациента.</t>
  </si>
  <si>
    <t>Пациенту назначено осведетельствование в БМСЭ, со слов пациента с ним должны были связаться 26.05.2022 и проинформировать о результатах МСЭ, т.к. б/л закрыт 26.05.2022 Пациент нервничает, не понимает его дальнейшие действия.</t>
  </si>
  <si>
    <t>7700001011030648</t>
  </si>
  <si>
    <t>4956522485/9037156701</t>
  </si>
  <si>
    <t>Кривонос Н.В.</t>
  </si>
  <si>
    <t>7777940893001530</t>
  </si>
  <si>
    <t>4957119639/9629741462</t>
  </si>
  <si>
    <t>7751240820001152</t>
  </si>
  <si>
    <t>9104226608/4956594702</t>
  </si>
  <si>
    <t>Юченков Я.В.</t>
  </si>
  <si>
    <t>1. Госпитальный комплекс анализов, 08.06.2022 пациент проходит КТ с в/к, к этому времени необходим результат креатинина
2. Консультация кардиолога
3. ЭХОкг
4. УЗИ вен н/к, УЗИ л/у, над/подключичной зоны
Прошу записать пациента на данные исследования, по возможности, на самые ранние даты.</t>
  </si>
  <si>
    <t>7752930825001491</t>
  </si>
  <si>
    <t>9652811606/9169992618</t>
  </si>
  <si>
    <t>Чуваев Ю.Н.</t>
  </si>
  <si>
    <t xml:space="preserve"> 1. 05.06.2022 пациент проходит КТ с в/к, к этому времени необходим результат креатинина
2. УЗДГ вен н/к
3. УЗДГ БЦА
4. ЭХО ГК
5. ЭГДС
Прошу открыть направления для самостоятельно записи пациента на исследования.</t>
  </si>
  <si>
    <t>Айсина Л.А</t>
  </si>
  <si>
    <t>7751540840000997</t>
  </si>
  <si>
    <t>Горбачева Е.А</t>
  </si>
  <si>
    <t>7748640872002188</t>
  </si>
  <si>
    <t>Сивакова Н.Г</t>
  </si>
  <si>
    <t>Прошу записать пациентку на УЗИ. Предварительно согласовав дату.</t>
  </si>
  <si>
    <t>7749340842001233</t>
  </si>
  <si>
    <t>Андрианов А.Н</t>
  </si>
  <si>
    <t>Прошу записать на прием к онкоуррлогу для сдачи документов на МСЭ</t>
  </si>
  <si>
    <t>7700004122040873</t>
  </si>
  <si>
    <t>ММГ,ЭКГ,УЗИ М/Т. ПРОШУ ЗАПИСАТЬ НА ОСТАВШИЕСЯ ИССЛЕДОВАНИЯ!</t>
  </si>
  <si>
    <t>7749140881002906</t>
  </si>
  <si>
    <t>Хубиев А.Р</t>
  </si>
  <si>
    <t>5078050848000981</t>
  </si>
  <si>
    <t>7777940828000342</t>
  </si>
  <si>
    <t xml:space="preserve"> Кулушев В.М</t>
  </si>
  <si>
    <t>Горвиц В.П.</t>
  </si>
  <si>
    <t>7758330868001934</t>
  </si>
  <si>
    <t>9163698112     4999020177</t>
  </si>
  <si>
    <t>7702006004251254</t>
  </si>
  <si>
    <t>Новосельцев А.А.</t>
  </si>
  <si>
    <t>С50.1-левая м/ж</t>
  </si>
  <si>
    <t>7756820896000702</t>
  </si>
  <si>
    <t>9032364225   4992028132</t>
  </si>
  <si>
    <t>5077940844001432</t>
  </si>
  <si>
    <t>7757040872000456</t>
  </si>
  <si>
    <t>Джамиева П.Г.</t>
  </si>
  <si>
    <t>5053040874001432</t>
  </si>
  <si>
    <t>Горман А.Ф.</t>
  </si>
  <si>
    <t>КТ ОГП с КУ по рекомендации Врача-Онколога</t>
  </si>
  <si>
    <t>7700004094050349</t>
  </si>
  <si>
    <t>20.05.2022 пациентку записали на УЗИ ОБП на 03.06.2022 в 08:15. 25.05.2022 пациентке пришло уведомление, что она записана на УЗИ ОБП на 08.06.2022 в 13:00. Запись на 03.06.2022 не отменена. Прошу Вас уточнить, какого числа будет проведено исследование?</t>
  </si>
  <si>
    <t>Скробова В.Р.</t>
  </si>
  <si>
    <t>7748020885003715</t>
  </si>
  <si>
    <t>9250275666</t>
  </si>
  <si>
    <t>Пациентка отказалась от экстренной госпитализации</t>
  </si>
  <si>
    <t>5071160874000735</t>
  </si>
  <si>
    <t>9296568824</t>
  </si>
  <si>
    <t>Серпиченко Н.Ф.</t>
  </si>
  <si>
    <t>7771940844000645</t>
  </si>
  <si>
    <t>916 079 28 94</t>
  </si>
  <si>
    <t>Пожарский Е.Д.</t>
  </si>
  <si>
    <t>ОАК ппо фонию. Пациент сообщил, что звонков от ГП не поступало</t>
  </si>
  <si>
    <t>7700008148090749</t>
  </si>
  <si>
    <t>495 306 30 08     985 950 00 00</t>
  </si>
  <si>
    <t xml:space="preserve">Пациентка уезжает на дачу. Вернется через 5 месяцев </t>
  </si>
  <si>
    <t>8157320837001086</t>
  </si>
  <si>
    <t>Щербак А.Д</t>
  </si>
  <si>
    <t xml:space="preserve">Со слов пациента приём состоялся </t>
  </si>
  <si>
    <t>7700001084200570</t>
  </si>
  <si>
    <t>4957953947   9636380227   9858558308</t>
  </si>
  <si>
    <t>7700003040040176</t>
  </si>
  <si>
    <t>Срибняк С.Ю.</t>
  </si>
  <si>
    <t>7757740841001358</t>
  </si>
  <si>
    <t>903 746 71 84</t>
  </si>
  <si>
    <t>Исаева К.М.</t>
  </si>
  <si>
    <t>7749910874003016</t>
  </si>
  <si>
    <t>Прошу Вас выслать протоколы онколога по данной пациентки</t>
  </si>
  <si>
    <t>7755430872000659</t>
  </si>
  <si>
    <t>7700000098671047</t>
  </si>
  <si>
    <t xml:space="preserve">Со слов пациента приём состоялся, назначен ОК. В ЕМИАС протокол отсутствует  </t>
  </si>
  <si>
    <t>7700000187170359</t>
  </si>
  <si>
    <t>Ездаков Я.М.</t>
  </si>
  <si>
    <t>Со слов пациентки  приём зав. профильным отделение состоялся, было рекомендовано проведение лучевой терапии. В ЕМИАС протокол онколога отсутствует, ОК отсутвует. Прошу Вас уточнить доставерность данной информации</t>
  </si>
  <si>
    <t>7773950830000374</t>
  </si>
  <si>
    <t>903 105 91 15</t>
  </si>
  <si>
    <t>Голышко П.В.</t>
  </si>
  <si>
    <t>Крыш Н.Г.</t>
  </si>
  <si>
    <t>7757710871000836</t>
  </si>
  <si>
    <t>4997430498/9222490949</t>
  </si>
  <si>
    <t>7700009057511061</t>
  </si>
  <si>
    <t>4956198241/9269256179</t>
  </si>
  <si>
    <t>ПСА, БАК</t>
  </si>
  <si>
    <t>7770160875001070</t>
  </si>
  <si>
    <t>РГ ОГК</t>
  </si>
  <si>
    <t>7700008075700749</t>
  </si>
  <si>
    <t>Бахмудов С.Д.</t>
  </si>
  <si>
    <t>7701004178260971</t>
  </si>
  <si>
    <t>Бобрышев А.А.</t>
  </si>
  <si>
    <t>7700002275071141</t>
  </si>
  <si>
    <t>Сабитова Л.А.</t>
  </si>
  <si>
    <t>Протокол в ЕМИАС отсутствует, согласно регистратору - Приём состоялся. Прошу Вас загрузить протокол осмотра врача-онколога в ЕМИАС.</t>
  </si>
  <si>
    <t>7750820823001803</t>
  </si>
  <si>
    <t>7749130826000149</t>
  </si>
  <si>
    <t>9150752828/9099353300</t>
  </si>
  <si>
    <t>7757720878000127</t>
  </si>
  <si>
    <t>7700004108051265</t>
  </si>
  <si>
    <t>9150529300</t>
  </si>
  <si>
    <t>7700004088630656</t>
  </si>
  <si>
    <t>7758030894002316</t>
  </si>
  <si>
    <t>7701008013760343</t>
  </si>
  <si>
    <t>Грицан С.В.</t>
  </si>
  <si>
    <t>C18.4</t>
  </si>
  <si>
    <t>7751740821001994</t>
  </si>
  <si>
    <t>ТРУЗИ, ПСА</t>
  </si>
  <si>
    <t>7778150844001063</t>
  </si>
  <si>
    <t>4953600862/9639988319</t>
  </si>
  <si>
    <t xml:space="preserve">УЗИ почек, м/п с определением ООМ, ПСА </t>
  </si>
  <si>
    <t>7352020876000255</t>
  </si>
  <si>
    <t>УЗИ молочных желез</t>
  </si>
  <si>
    <t>7700003413100237</t>
  </si>
  <si>
    <t>4991213338/9150668875</t>
  </si>
  <si>
    <t>Унгер Е.И.</t>
  </si>
  <si>
    <t>7775150877000282</t>
  </si>
  <si>
    <t>Меджидова М.М.</t>
  </si>
  <si>
    <t>7747230894000401</t>
  </si>
  <si>
    <t xml:space="preserve">Прошу направить сканы </t>
  </si>
  <si>
    <t>Прошу уточнить дальнейшую тактику ведения пациента, т.к протокол осмотра от 24.05.2022 в системе ЕМИАС не информативен.</t>
  </si>
  <si>
    <t>7778350822000851</t>
  </si>
  <si>
    <t>Айвазов М.Т.</t>
  </si>
  <si>
    <t>Биопсия пж</t>
  </si>
  <si>
    <t>7700007163780257</t>
  </si>
  <si>
    <t>КТ, ОСГ прошел.</t>
  </si>
  <si>
    <t>7776160822000492</t>
  </si>
  <si>
    <t>Вязникова Н.А.</t>
  </si>
  <si>
    <t>7753430822001106</t>
  </si>
  <si>
    <t>7775250896002036</t>
  </si>
  <si>
    <t>9687404052/4954469116</t>
  </si>
  <si>
    <t>Анисимова Е.А.</t>
  </si>
  <si>
    <t>Пациентка убедительно просит перенести очередной курс лечения на более позднюю дату, т.к COVID-19 подтвержден, проходит лечение.</t>
  </si>
  <si>
    <t>7700009031780948</t>
  </si>
  <si>
    <t>9163451319/4954178559</t>
  </si>
  <si>
    <t>Алимов А.А.</t>
  </si>
  <si>
    <t>7700004087090363</t>
  </si>
  <si>
    <t>Семенов А.А.</t>
  </si>
  <si>
    <t>КТ</t>
  </si>
  <si>
    <t>7700005055670155</t>
  </si>
  <si>
    <t>Литвинова Н.А.</t>
  </si>
  <si>
    <t>7700001129791149</t>
  </si>
  <si>
    <t>Мельникова И.М.</t>
  </si>
  <si>
    <t>Гривцова Н.А.</t>
  </si>
  <si>
    <t>3474450818000085</t>
  </si>
  <si>
    <t>Прошу уточнить моб/дом телефон пациента.</t>
  </si>
  <si>
    <t>7748330892001408</t>
  </si>
  <si>
    <t>Дохтов А.М.</t>
  </si>
  <si>
    <t xml:space="preserve">Прошу предоставить все сканы протоколов, осмотра онкохирурга </t>
  </si>
  <si>
    <t>5067150892000342</t>
  </si>
  <si>
    <t>УЗИ ОБП, рентгенография/КТ ОГК</t>
  </si>
  <si>
    <t>7700009120540157</t>
  </si>
  <si>
    <t>916 145 95 78</t>
  </si>
  <si>
    <t>7700009004251166</t>
  </si>
  <si>
    <t>915 311 94 95</t>
  </si>
  <si>
    <t>ОК по определению тактики обследования, хотя в рекомендациях рекомендована лекарственная терапия.</t>
  </si>
  <si>
    <t>Каурова В.Е.</t>
  </si>
  <si>
    <t>7700004023120334</t>
  </si>
  <si>
    <t>7700007189180540</t>
  </si>
  <si>
    <t xml:space="preserve">Прошу уточнить актуальность дальнейшего соправождения,  пациент не намерен посещать врача онколога. </t>
  </si>
  <si>
    <t>7700003212310838</t>
  </si>
  <si>
    <t>7700006043220444</t>
  </si>
  <si>
    <t>9253575682, 4991860045</t>
  </si>
  <si>
    <t>1855420884000336</t>
  </si>
  <si>
    <t>УЗИ ОБП, УЗИ ЛУ</t>
  </si>
  <si>
    <t>7700007043790350</t>
  </si>
  <si>
    <t>Ершова Ю.А.</t>
  </si>
  <si>
    <t>7700008019700352</t>
  </si>
  <si>
    <t>9588226453</t>
  </si>
  <si>
    <t>Меншутина Л.А.</t>
  </si>
  <si>
    <t>7754910879001165</t>
  </si>
  <si>
    <t>89055452715</t>
  </si>
  <si>
    <t>Юрьева Л.Н.</t>
  </si>
  <si>
    <t>Прошу уточнить статус диагноза D37.6 ЗНО исключено?</t>
  </si>
  <si>
    <t>7758900895002350</t>
  </si>
  <si>
    <t>9151602478</t>
  </si>
  <si>
    <t>Получен ответ:госпитализация на 16.06.2022</t>
  </si>
  <si>
    <t>7353510877000030</t>
  </si>
  <si>
    <t>9019018214</t>
  </si>
  <si>
    <t>6355100870000359</t>
  </si>
  <si>
    <t>9093639510</t>
  </si>
  <si>
    <t>осмотр врача-онколога КДО</t>
  </si>
  <si>
    <t>все приемы</t>
  </si>
  <si>
    <t>Мартиросова Я.А.</t>
  </si>
  <si>
    <t>6357540874000319</t>
  </si>
  <si>
    <t>(925)370-06-11</t>
  </si>
  <si>
    <t>УЗИ м.ж.</t>
  </si>
  <si>
    <t xml:space="preserve">Селифонова А.И. </t>
  </si>
  <si>
    <t>5470350873000110</t>
  </si>
  <si>
    <t xml:space="preserve">Исаева Ж.М. </t>
  </si>
  <si>
    <t>7700007126310847</t>
  </si>
  <si>
    <t>7700007199271255</t>
  </si>
  <si>
    <t>7700005010800474</t>
  </si>
  <si>
    <t>7754730898001024</t>
  </si>
  <si>
    <t xml:space="preserve">Винникова Л.Р. </t>
  </si>
  <si>
    <t xml:space="preserve"> Ответ МО от 25.05.2022. Было предложено пройти обследование 25.05.2022 - отказалась. На звонок персонального помощника пациент сообщил, что не отказывается о проведения исследования. Прошу связаться с пациентом и записать на УЗИ м/ж. </t>
  </si>
  <si>
    <t>5051620893001919</t>
  </si>
  <si>
    <t>6147340883000417</t>
  </si>
  <si>
    <t xml:space="preserve">КТ ОГК с КУ </t>
  </si>
  <si>
    <t>7700006063680648</t>
  </si>
  <si>
    <t xml:space="preserve">Жарова А.С. </t>
  </si>
  <si>
    <t>Беляева А.В.</t>
  </si>
  <si>
    <t>4852120879000096</t>
  </si>
  <si>
    <t>все протоколы</t>
  </si>
  <si>
    <t>7756110877000479</t>
  </si>
  <si>
    <t>Онкоконсилиум</t>
  </si>
  <si>
    <t>7756930891003286</t>
  </si>
  <si>
    <t>7700008152260146</t>
  </si>
  <si>
    <t>7748240877000459</t>
  </si>
  <si>
    <t>7700008250080439</t>
  </si>
  <si>
    <t>Гузеева А.М.</t>
  </si>
  <si>
    <t>16.05.2022 была выполнена цитология. В протоколе от 25.05.2022 данные о результатах биопсии отсутствуют.Прошу выслать протокол ГИ/ЦИ</t>
  </si>
  <si>
    <t>Щербакова К.Ю.</t>
  </si>
  <si>
    <t>1452240841000204</t>
  </si>
  <si>
    <t>Врач-онколог</t>
  </si>
  <si>
    <t>7700002102731035</t>
  </si>
  <si>
    <t>Матуров  М.Р.</t>
  </si>
  <si>
    <t>Прошу уточнить статус диагноза N40. Нуждается ли пациент в повторном приеме врача-онколога?</t>
  </si>
  <si>
    <t>7700001129731163</t>
  </si>
  <si>
    <t>7755740880000305</t>
  </si>
  <si>
    <t>Со слов пациента, прием врача-онколога Янибекова Р.Р. 22.05.2022 состоялся. Прошу направить протокол приема</t>
  </si>
  <si>
    <t>7700007101111070</t>
  </si>
  <si>
    <t>9260076540 / 4957039059</t>
  </si>
  <si>
    <t>Кропачев И.А.</t>
  </si>
  <si>
    <t>7700005183101262</t>
  </si>
  <si>
    <t>Осмотр Врача-онколога в КДО</t>
  </si>
  <si>
    <t>Все приемы</t>
  </si>
  <si>
    <t>7767060881000881</t>
  </si>
  <si>
    <t>9168141413 Александр - сын</t>
  </si>
  <si>
    <t>4056730885000262</t>
  </si>
  <si>
    <t>Хазаров Е.Г.</t>
  </si>
  <si>
    <t>Новикова И.Е.</t>
  </si>
  <si>
    <t>7700000074040159</t>
  </si>
  <si>
    <t>7-905-715-57-10</t>
  </si>
  <si>
    <t>Лолаева Л.С.</t>
  </si>
  <si>
    <t>7354230882000128</t>
  </si>
  <si>
    <t>7-964-533-98-81</t>
  </si>
  <si>
    <t>5047730834001899</t>
  </si>
  <si>
    <t>7-985-200-67-61</t>
  </si>
  <si>
    <t>ХТ Шеффер Е.В.</t>
  </si>
  <si>
    <t>7700006121220942</t>
  </si>
  <si>
    <t>7-916-316-73-77</t>
  </si>
  <si>
    <t>7700009158040847</t>
  </si>
  <si>
    <t>7-985-118-81-65</t>
  </si>
  <si>
    <t>Биопсия МЖ</t>
  </si>
  <si>
    <t>7700005141020734</t>
  </si>
  <si>
    <t>7-499-172-74-52</t>
  </si>
  <si>
    <t>7700001028110649</t>
  </si>
  <si>
    <t>7-966-319-03-46</t>
  </si>
  <si>
    <t>Шашолин М.А.</t>
  </si>
  <si>
    <t>25.04.2022 пациент был осмотрен Врачом-онкологом Шашолин М.А.Диагноз D12.3.Ре-но пересмотр микропрепаратов в МКНЦ при необходимостиИГХ.27.05.2022-на взонок ПП пациент сообщил, что результат пересмотра забрал в МКНЦ,в регистратуре сказали что не рак и к Врачу-онкологу не нужно.Прошу уточнить тактику ведения пациента по данному диагнозу?ЗНО исключено?Нуждается ли пациент в повторном приеме Врача-онколга.</t>
  </si>
  <si>
    <t>Ушаков И.С</t>
  </si>
  <si>
    <t>7701000180590946</t>
  </si>
  <si>
    <t>7752030884002850</t>
  </si>
  <si>
    <t>7700009178780457</t>
  </si>
  <si>
    <t>Иматшоева З.Ш.</t>
  </si>
  <si>
    <t>7700002082660868</t>
  </si>
  <si>
    <t>Пациент планирует обследование у врача-онколога в июне 2022.</t>
  </si>
  <si>
    <t>7755240832002186</t>
  </si>
  <si>
    <t>Пациент, со слов, планирует посещение онколога в сентябре 2022.</t>
  </si>
  <si>
    <t>7700007115660649</t>
  </si>
  <si>
    <t>5456620871000587</t>
  </si>
  <si>
    <t>ок</t>
  </si>
  <si>
    <t>5073450819000199</t>
  </si>
  <si>
    <t>5069350879001275</t>
  </si>
  <si>
    <t>Силакова К.А.</t>
  </si>
  <si>
    <t>7656740873000247</t>
  </si>
  <si>
    <t>7700003210221183</t>
  </si>
  <si>
    <t>(925)003-94-11</t>
  </si>
  <si>
    <t>Лепетченко И.А.</t>
  </si>
  <si>
    <t>7700005273020438</t>
  </si>
  <si>
    <t>Ранее получен ответ - "ОК имеется в системе ЕМИАС (от 12.05.2022)".
В состоявшемся ОК указано - "повторно представить на ОК", прошу уточнить дату повторного ОК.</t>
  </si>
  <si>
    <t>7700005052290131</t>
  </si>
  <si>
    <t>Стационар ГКБ№40</t>
  </si>
  <si>
    <t>В стационаре ГКБ№40 рек-на ЭГДС через 6 месяцев</t>
  </si>
  <si>
    <t>7847420889001154</t>
  </si>
  <si>
    <t>7755710889000473</t>
  </si>
  <si>
    <t>Чернова Е.В.</t>
  </si>
  <si>
    <t>КТ ОБП с КУ</t>
  </si>
  <si>
    <t>2248720894000612</t>
  </si>
  <si>
    <t>7753140835002369</t>
  </si>
  <si>
    <t>По состоянию на 27.05.22 пациент не информирован о дате начала лечения, со слов - "сказали ждать смс"</t>
  </si>
  <si>
    <t>7778940879001396</t>
  </si>
  <si>
    <t xml:space="preserve">Со слов пациента планирует явку через полгода. </t>
  </si>
  <si>
    <t>Ульянкина А.А.</t>
  </si>
  <si>
    <t>7751620826000094</t>
  </si>
  <si>
    <t>Ответ из ГП от 20.05 - "телефон активен". Пациент не отвечает на звонки от ПП. Отказ от сопровождения?</t>
  </si>
  <si>
    <t>7768250847001243</t>
  </si>
  <si>
    <t>Прошу уточнить дату записи на биопсию ПЖ</t>
  </si>
  <si>
    <t>3451930827000197</t>
  </si>
  <si>
    <t>7767260835000611</t>
  </si>
  <si>
    <t>89654075310 / 84991312180</t>
  </si>
  <si>
    <t>Пациент сообщил в телефонном разговоре, что на данный момент не нуждается в записи.</t>
  </si>
  <si>
    <t>5051140877000266</t>
  </si>
  <si>
    <t>7754340839000224</t>
  </si>
  <si>
    <t>7700007031221254</t>
  </si>
  <si>
    <t>Прокопцева Ю.С.</t>
  </si>
  <si>
    <t>Со слов пациентки - гематолог назначил повторную явку осенью, однако данной информации в протоколе нет.</t>
  </si>
  <si>
    <t>Попова Е.А.</t>
  </si>
  <si>
    <t>5055520827000605</t>
  </si>
  <si>
    <t>8-985-991-39-05</t>
  </si>
  <si>
    <t>7747410892000534</t>
  </si>
  <si>
    <t>8-916-390-77-57</t>
  </si>
  <si>
    <t>7756320876000129</t>
  </si>
  <si>
    <t>8-925-152-44-94</t>
  </si>
  <si>
    <t>МКНЦ Логинова</t>
  </si>
  <si>
    <t>5656340887000590</t>
  </si>
  <si>
    <t>8-916-720-73-92</t>
  </si>
  <si>
    <t>КДО (Дымова)</t>
  </si>
  <si>
    <t>7774650876000564</t>
  </si>
  <si>
    <t>8-916-137-23-80</t>
  </si>
  <si>
    <t>7700007015640947</t>
  </si>
  <si>
    <t>8-915-158-80-48</t>
  </si>
  <si>
    <t>0250300898000600</t>
  </si>
  <si>
    <t>8-937-628-01-96</t>
  </si>
  <si>
    <t>КЖЗ Емельянова Д.С.</t>
  </si>
  <si>
    <t>УЗИ м/ж и регионарных зон</t>
  </si>
  <si>
    <t>7757830894000264</t>
  </si>
  <si>
    <t>8-915-448-30-22</t>
  </si>
  <si>
    <t>7749030845001948</t>
  </si>
  <si>
    <t>8-915-023-50-51</t>
  </si>
  <si>
    <t>Подомарева О.В.</t>
  </si>
  <si>
    <t>7755340836001026</t>
  </si>
  <si>
    <t>Прошу уточнить дату записи на МРТ ОМТ с к/у, а также на Креатинин и Мочевину.</t>
  </si>
  <si>
    <t>7751430840002542</t>
  </si>
  <si>
    <t>5078260848004913</t>
  </si>
  <si>
    <t xml:space="preserve">Мельникова И.М. </t>
  </si>
  <si>
    <t>5247830872000908</t>
  </si>
  <si>
    <t>Свиридов С.В.</t>
  </si>
  <si>
    <t>7700002021290465</t>
  </si>
  <si>
    <t>Амбалова З.А.</t>
  </si>
  <si>
    <t>Прошу уточнить статус диагноза D14.3</t>
  </si>
  <si>
    <t>7700001215070859</t>
  </si>
  <si>
    <t xml:space="preserve">Подомарева О.В. </t>
  </si>
  <si>
    <t>7700007051620950</t>
  </si>
  <si>
    <t xml:space="preserve">Айвазов М.Т. </t>
  </si>
  <si>
    <t>Прошу уточнить дату госпитализации для проведения биопсии простаты</t>
  </si>
  <si>
    <t>7700007153650151</t>
  </si>
  <si>
    <t>7700000066060973</t>
  </si>
  <si>
    <t>Савина Ю.А.</t>
  </si>
  <si>
    <t>2458600888000205</t>
  </si>
  <si>
    <t>В телефонном разговоре пациент сообщил о сотоявшемся приеме врача КДО. Прошу выслать скан протокола приема.</t>
  </si>
  <si>
    <t>Монклер А.А.</t>
  </si>
  <si>
    <t>8150440847000550</t>
  </si>
  <si>
    <t>8 966 195 58 67</t>
  </si>
  <si>
    <t>7700005145190634</t>
  </si>
  <si>
    <t>8 985 272 80 90</t>
  </si>
  <si>
    <t>Прошу уточнить, нуждается ли пациент в консультации врача онколога и в сопровождении ПП</t>
  </si>
  <si>
    <t>7755330875000856</t>
  </si>
  <si>
    <t>8 916 540 05 16</t>
  </si>
  <si>
    <t>Саидова З.А.</t>
  </si>
  <si>
    <t>0553710826000296</t>
  </si>
  <si>
    <t>8 989 455 30 24</t>
  </si>
  <si>
    <t>7778260839000424</t>
  </si>
  <si>
    <t>8 903 710 32 14</t>
  </si>
  <si>
    <t>Шевелев Г.С</t>
  </si>
  <si>
    <t>7700000027220188</t>
  </si>
  <si>
    <t>4953160795/     9166157739</t>
  </si>
  <si>
    <t>Багышалиева Н.А</t>
  </si>
  <si>
    <t>УЗИ ложа ЩЖ и регион л/у</t>
  </si>
  <si>
    <t>7700000039251049</t>
  </si>
  <si>
    <t>Со слов пациентки 20.05.2022 состоялся ОК. Прошу выслать скан протокола.</t>
  </si>
  <si>
    <t>7701000102170368</t>
  </si>
  <si>
    <t>4992527191/      9255186677</t>
  </si>
  <si>
    <t>Прошу уточнить дату госпитализации</t>
  </si>
  <si>
    <t>7769940848000603</t>
  </si>
  <si>
    <t>Прошу выслать скан протокола ОК от 20.05.2022</t>
  </si>
  <si>
    <t>Котов А.А</t>
  </si>
  <si>
    <t>Прошу уточнить дату госпитализации для проведения АДТ</t>
  </si>
  <si>
    <t>7700003137050642</t>
  </si>
  <si>
    <t>7700009194080485</t>
  </si>
  <si>
    <t>Нихаенко В.Н.</t>
  </si>
  <si>
    <t>7700006324241239</t>
  </si>
  <si>
    <t>Пациентка находится в нервном состоянии.Очень ждет звонка о дате госпитализации.</t>
  </si>
  <si>
    <t>7756240841002796</t>
  </si>
  <si>
    <t>7751840839000242</t>
  </si>
  <si>
    <t>В тел.разговоре отказался от записи к онкологу и сопровождения персональным помощником.</t>
  </si>
  <si>
    <t>7701003125020647</t>
  </si>
  <si>
    <t>Шамардина А.К.</t>
  </si>
  <si>
    <t>ммг</t>
  </si>
  <si>
    <t>7751210895001361</t>
  </si>
  <si>
    <t>узи</t>
  </si>
  <si>
    <t>Рычкова А.А</t>
  </si>
  <si>
    <t>7748400885001119</t>
  </si>
  <si>
    <t>9647835414</t>
  </si>
  <si>
    <t>Абдусаламова Л.М</t>
  </si>
  <si>
    <t>Пациенту рекомендовано врачом онкологом УЗИ МЖ+ повторная явка к онкологу  (прошла исследование 18.05.22). Прошу создать эл направление к онкологу по результатам исследования</t>
  </si>
  <si>
    <t>7772940891000992</t>
  </si>
  <si>
    <t>9169501215</t>
  </si>
  <si>
    <t>Просьба записать пациента на прием к онкологу пациент не отвечает</t>
  </si>
  <si>
    <t>7752640840000564</t>
  </si>
  <si>
    <t>9032976948</t>
  </si>
  <si>
    <t>Мельникова И.М</t>
  </si>
  <si>
    <t>Просьба уточнить дату госпитализации пациент ожидает звонка</t>
  </si>
  <si>
    <t>7776350889000358</t>
  </si>
  <si>
    <t>9851264287</t>
  </si>
  <si>
    <t>Макарова Т.И</t>
  </si>
  <si>
    <t>Просьба уточнить дату записи на УЗИ МЖ</t>
  </si>
  <si>
    <t>7700001031191281</t>
  </si>
  <si>
    <t>9164114074</t>
  </si>
  <si>
    <t>Горбунова Т.А</t>
  </si>
  <si>
    <t>Врачом онкологом рекомендовано УЗИ МЖ+явка к онкологу. Просьба уточнить дату записи на исследование и создать эл направление к онкологу после исследования</t>
  </si>
  <si>
    <t>7701503632891339</t>
  </si>
  <si>
    <t>9851979840</t>
  </si>
  <si>
    <t>Просьба записать пациента на прием к врачу онкологу. Просьба уточнить нуждается ли пациент в приеме врача онколога и в сопровождении ПП</t>
  </si>
  <si>
    <t>5078260897001091</t>
  </si>
  <si>
    <t>9175657433</t>
  </si>
  <si>
    <t>Просьба записать пациента на прием к онкологу, пациент не отвечает ранее отказывалась от записи к онкологу</t>
  </si>
  <si>
    <t>7753020872001617</t>
  </si>
  <si>
    <t>9262339789</t>
  </si>
  <si>
    <t>Просьба записать на прием к онкологу пациент не отвечает</t>
  </si>
  <si>
    <t>7747540827001734</t>
  </si>
  <si>
    <t>4954431161</t>
  </si>
  <si>
    <t>Просьба предоставить корректный номер для связи с пациентом, данный номер недейчтвителен. Просьба записать пациента на прием к врачу онкологу</t>
  </si>
  <si>
    <t>7700002199510668</t>
  </si>
  <si>
    <t xml:space="preserve">89037113523 </t>
  </si>
  <si>
    <t>Воронцова А.А</t>
  </si>
  <si>
    <t>Просьба уточнить дату записи на ПСА, МРТ ОМТ с КУ</t>
  </si>
  <si>
    <t>7751830889001760</t>
  </si>
  <si>
    <t>84954420787  89169184052</t>
  </si>
  <si>
    <t>Государева А.В</t>
  </si>
  <si>
    <t>Врачом онкологом рекомендовано УЗИ ОБП+явка к онкологу. Просьба уточнить дату записи на исследование и создать эл направление к онкологу после исследования</t>
  </si>
  <si>
    <t>7776940836001986</t>
  </si>
  <si>
    <t>9259248188</t>
  </si>
  <si>
    <t>Просьба записать пациента на прием к врачу онкологу, пациент отказывается от записи</t>
  </si>
  <si>
    <t>7700006018570753</t>
  </si>
  <si>
    <t>4953939813, 9163366709</t>
  </si>
  <si>
    <t>Просьба записать пациента на прием к врачу онкологу пациент длительное время не отвечает</t>
  </si>
  <si>
    <t>7753040838000586</t>
  </si>
  <si>
    <t>9032767153</t>
  </si>
  <si>
    <t>Пушкарева М.В</t>
  </si>
  <si>
    <t>Просьба уточнить дату записи на УЗИ ОБП, УЗИ ЩЖ</t>
  </si>
  <si>
    <t>7700000112641053</t>
  </si>
  <si>
    <t>9166603673</t>
  </si>
  <si>
    <t>Чуваев Ю.Н</t>
  </si>
  <si>
    <t>Просьба уточнить дату записи на ОАК, ОАМ, б/х, ЭКГ, Р-гр легких, нет доступности</t>
  </si>
  <si>
    <t>3653020886000621</t>
  </si>
  <si>
    <t>9684901192</t>
  </si>
  <si>
    <t>Просьба записать пациента на прием к онкологу по диагнозу D48.6, пациент отказывается. Прошу уточнить нуждается ли пациент в приеме врача онколога по данному диагнозу и в сопровождении ПП</t>
  </si>
  <si>
    <t>Записан на 28.06.2022 12:45</t>
  </si>
  <si>
    <t>протокол отправлен</t>
  </si>
  <si>
    <t>пациент в ГС АРМ ВРАЧА не найден</t>
  </si>
  <si>
    <t>пациент на приеме не был</t>
  </si>
  <si>
    <t>Записан на 22.06.2022 17:55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</si>
</sst>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yyyy\-mm\-dd\ h:mm:ss"/>
  </numFmts>
  <fonts count="26" x14ac:knownFonts="1">
    <font>
      <sz val="11"/>
      <color theme="1"/>
      <name val="Calibri"/>
      <family val="2"/>
      <charset val="204"/>
      <scheme val="minor"/>
    </font>
    <font>
      <sz val="11"/>
      <color theme="1"/>
      <name val="Calibri"/>
      <family val="2"/>
      <scheme val="minor"/>
    </font>
    <font>
      <b/>
      <sz val="11"/>
      <color theme="1"/>
      <name val="Calibri"/>
      <family val="2"/>
      <charset val="204"/>
      <scheme val="minor"/>
    </font>
    <font>
      <sz val="14"/>
      <color theme="1"/>
      <name val="Calibri"/>
      <family val="2"/>
      <charset val="204"/>
      <scheme val="minor"/>
    </font>
    <font>
      <b/>
      <sz val="11"/>
      <color theme="0"/>
      <name val="Calibri"/>
      <family val="2"/>
      <charset val="204"/>
      <scheme val="minor"/>
    </font>
    <font>
      <sz val="11"/>
      <name val="Calibri"/>
      <family val="2"/>
      <charset val="204"/>
      <scheme val="minor"/>
    </font>
    <font>
      <b/>
      <sz val="11"/>
      <name val="Calibri"/>
      <family val="2"/>
      <charset val="204"/>
      <scheme val="minor"/>
    </font>
    <font>
      <b/>
      <sz val="12"/>
      <color theme="1"/>
      <name val="Calibri"/>
      <family val="2"/>
      <charset val="204"/>
      <scheme val="minor"/>
    </font>
    <font>
      <sz val="12"/>
      <color theme="1"/>
      <name val="Calibri"/>
      <family val="2"/>
      <charset val="204"/>
      <scheme val="minor"/>
    </font>
    <font>
      <sz val="11"/>
      <color theme="0"/>
      <name val="Calibri"/>
      <family val="2"/>
      <charset val="204"/>
      <scheme val="minor"/>
    </font>
    <font>
      <sz val="11"/>
      <name val="Calibri"/>
      <family val="2"/>
      <charset val="204"/>
      <scheme val="minor"/>
    </font>
    <font>
      <sz val="11"/>
      <name val="Calibri"/>
      <family val="2"/>
      <charset val="204"/>
      <scheme val="minor"/>
    </font>
    <font>
      <b/>
      <sz val="14"/>
      <name val="Calibri"/>
      <family val="2"/>
      <charset val="204"/>
      <scheme val="minor"/>
    </font>
    <font>
      <b/>
      <sz val="14"/>
      <color theme="1"/>
      <name val="Calibri"/>
      <family val="2"/>
      <charset val="204"/>
      <scheme val="minor"/>
    </font>
    <font>
      <sz val="11"/>
      <name val="Calibri"/>
      <family val="2"/>
      <charset val="204"/>
      <scheme val="minor"/>
    </font>
    <font>
      <sz val="11"/>
      <name val="Calibri"/>
      <family val="2"/>
      <charset val="204"/>
      <scheme val="minor"/>
    </font>
    <font>
      <sz val="11"/>
      <color theme="1"/>
      <name val="Calibri"/>
      <family val="2"/>
      <charset val="204"/>
      <scheme val="minor"/>
    </font>
    <font>
      <sz val="12"/>
      <color theme="1"/>
      <name val="Times New Roman"/>
      <family val="1"/>
      <charset val="204"/>
    </font>
    <font>
      <sz val="11"/>
      <color rgb="FF9C0006"/>
      <name val="Calibri"/>
      <family val="2"/>
      <charset val="204"/>
      <scheme val="minor"/>
    </font>
    <font>
      <sz val="12"/>
      <name val="Times New Roman"/>
      <family val="1"/>
      <charset val="204"/>
    </font>
    <font>
      <b/>
      <sz val="12"/>
      <color theme="1"/>
      <name val="Times New Roman"/>
      <family val="1"/>
      <charset val="204"/>
    </font>
    <font>
      <sz val="12"/>
      <color rgb="FFFF0000"/>
      <name val="Times New Roman"/>
      <family val="1"/>
      <charset val="204"/>
    </font>
    <font>
      <i/>
      <sz val="12"/>
      <color theme="1"/>
      <name val="Times New Roman"/>
      <family val="1"/>
      <charset val="204"/>
    </font>
    <font>
      <b/>
      <sz val="12"/>
      <name val="Times New Roman"/>
      <family val="1"/>
      <charset val="204"/>
    </font>
    <font>
      <sz val="12"/>
      <color rgb="FF9C0006"/>
      <name val="Times New Roman"/>
      <family val="1"/>
      <charset val="204"/>
    </font>
    <font>
      <b/>
      <sz val="12"/>
      <color theme="0"/>
      <name val="Times New Roman"/>
      <family val="1"/>
      <charset val="204"/>
    </font>
  </fonts>
  <fills count="1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2" tint="-0.249977111117893"/>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1" tint="0.14999847407452621"/>
        <bgColor indexed="64"/>
      </patternFill>
    </fill>
    <fill>
      <patternFill patternType="solid">
        <fgColor theme="5" tint="0.39997558519241921"/>
        <bgColor indexed="64"/>
      </patternFill>
    </fill>
    <fill>
      <patternFill patternType="solid">
        <fgColor theme="4"/>
        <bgColor theme="4"/>
      </patternFill>
    </fill>
    <fill>
      <patternFill patternType="solid">
        <fgColor rgb="FFFFC7CE"/>
      </patternFill>
    </fill>
    <fill>
      <patternFill patternType="solid">
        <fgColor theme="5" tint="0.79998168889431442"/>
        <bgColor indexed="65"/>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diagonal/>
    </border>
    <border>
      <left/>
      <right/>
      <top/>
      <bottom style="thin">
        <color indexed="64"/>
      </bottom>
      <diagonal/>
    </border>
    <border>
      <left/>
      <right/>
      <top style="thin">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18" fillId="14" borderId="0" applyNumberFormat="0" applyBorder="0" applyAlignment="0" applyProtection="0"/>
    <xf numFmtId="0" fontId="16" fillId="15" borderId="0" applyNumberFormat="0" applyBorder="0" applyAlignment="0" applyProtection="0"/>
  </cellStyleXfs>
  <cellXfs count="221">
    <xf numFmtId="0" fontId="0" fillId="0" borderId="0" xfId="0"/>
    <xf numFmtId="0" fontId="0" fillId="8" borderId="0" xfId="0" applyFill="1"/>
    <xf numFmtId="0" fontId="2" fillId="0" borderId="1" xfId="0" applyFont="1" applyBorder="1" applyAlignment="1">
      <alignment vertical="center"/>
    </xf>
    <xf numFmtId="0" fontId="2" fillId="0" borderId="1" xfId="0" applyFont="1" applyBorder="1" applyAlignment="1">
      <alignment horizontal="left" vertical="center"/>
    </xf>
    <xf numFmtId="0" fontId="2" fillId="0" borderId="1" xfId="0" applyFont="1" applyBorder="1"/>
    <xf numFmtId="0" fontId="2" fillId="0" borderId="1" xfId="0" applyFont="1" applyFill="1" applyBorder="1" applyAlignment="1">
      <alignment vertical="center"/>
    </xf>
    <xf numFmtId="0" fontId="2" fillId="0" borderId="4" xfId="0" applyFont="1" applyFill="1" applyBorder="1" applyAlignment="1">
      <alignment vertical="center"/>
    </xf>
    <xf numFmtId="0" fontId="2" fillId="0" borderId="0" xfId="0" applyFont="1"/>
    <xf numFmtId="0" fontId="0" fillId="9" borderId="5" xfId="0" applyFont="1" applyFill="1" applyBorder="1" applyAlignment="1">
      <alignment vertical="center"/>
    </xf>
    <xf numFmtId="0" fontId="0" fillId="0" borderId="5" xfId="0" applyFont="1" applyBorder="1" applyAlignment="1">
      <alignment vertical="center"/>
    </xf>
    <xf numFmtId="0" fontId="0" fillId="9" borderId="5" xfId="0" applyFont="1" applyFill="1" applyBorder="1"/>
    <xf numFmtId="0" fontId="0" fillId="0" borderId="5" xfId="0" applyFont="1" applyBorder="1"/>
    <xf numFmtId="0" fontId="4" fillId="8" borderId="0" xfId="0" applyFont="1" applyFill="1" applyBorder="1"/>
    <xf numFmtId="0" fontId="0" fillId="0" borderId="0" xfId="0" applyAlignment="1" applyProtection="1">
      <alignment vertical="center" wrapText="1" shrinkToFit="1" readingOrder="1"/>
    </xf>
    <xf numFmtId="0" fontId="0" fillId="0" borderId="0" xfId="0" applyAlignment="1">
      <alignment horizontal="center" vertical="center"/>
    </xf>
    <xf numFmtId="0" fontId="0" fillId="0" borderId="0" xfId="0" applyAlignment="1" applyProtection="1">
      <alignment horizontal="center" vertical="center" wrapText="1" shrinkToFit="1" readingOrder="1"/>
    </xf>
    <xf numFmtId="0" fontId="0" fillId="0" borderId="0" xfId="0" applyAlignment="1">
      <alignment horizontal="center" vertical="center" wrapText="1" shrinkToFit="1"/>
    </xf>
    <xf numFmtId="0" fontId="0" fillId="10" borderId="0" xfId="0" applyFill="1" applyAlignment="1">
      <alignment horizontal="center" vertical="center" wrapText="1" shrinkToFit="1"/>
    </xf>
    <xf numFmtId="0" fontId="0" fillId="0" borderId="0" xfId="0" applyProtection="1">
      <protection hidden="1"/>
    </xf>
    <xf numFmtId="0" fontId="5" fillId="0" borderId="0" xfId="0" applyFont="1" applyFill="1" applyProtection="1">
      <protection hidden="1"/>
    </xf>
    <xf numFmtId="0" fontId="5" fillId="0" borderId="0" xfId="0" applyFont="1" applyFill="1" applyBorder="1" applyAlignment="1" applyProtection="1">
      <alignment horizontal="center" vertical="center"/>
      <protection hidden="1"/>
    </xf>
    <xf numFmtId="0" fontId="4" fillId="0" borderId="0" xfId="0" applyFont="1" applyFill="1" applyBorder="1" applyAlignment="1" applyProtection="1">
      <alignment horizontal="center" vertical="center"/>
      <protection hidden="1"/>
    </xf>
    <xf numFmtId="0" fontId="0" fillId="0" borderId="0" xfId="0" applyFont="1" applyFill="1" applyBorder="1" applyAlignment="1" applyProtection="1">
      <alignment vertical="center" wrapText="1"/>
      <protection hidden="1"/>
    </xf>
    <xf numFmtId="0" fontId="0" fillId="0" borderId="0" xfId="0" applyAlignment="1" applyProtection="1">
      <alignment vertical="center" wrapText="1"/>
      <protection hidden="1"/>
    </xf>
    <xf numFmtId="0" fontId="0" fillId="0" borderId="0" xfId="0" applyFill="1" applyBorder="1" applyAlignment="1" applyProtection="1">
      <alignment vertical="center" wrapText="1"/>
      <protection hidden="1"/>
    </xf>
    <xf numFmtId="0" fontId="0" fillId="0" borderId="0" xfId="0" applyFill="1" applyAlignment="1" applyProtection="1">
      <alignment vertical="center" wrapText="1"/>
      <protection hidden="1"/>
    </xf>
    <xf numFmtId="0" fontId="6" fillId="0" borderId="0" xfId="0" applyFont="1" applyFill="1" applyBorder="1" applyAlignment="1" applyProtection="1">
      <alignment horizontal="center" vertical="center" wrapText="1"/>
      <protection hidden="1"/>
    </xf>
    <xf numFmtId="0" fontId="5"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protection hidden="1"/>
    </xf>
    <xf numFmtId="0" fontId="10" fillId="0" borderId="0" xfId="0" applyFont="1" applyFill="1" applyProtection="1">
      <protection hidden="1"/>
    </xf>
    <xf numFmtId="0" fontId="11" fillId="0" borderId="0" xfId="0" applyFont="1" applyFill="1" applyAlignment="1" applyProtection="1">
      <alignment horizontal="center" vertical="center"/>
      <protection hidden="1"/>
    </xf>
    <xf numFmtId="0" fontId="11" fillId="0" borderId="0" xfId="0" applyFont="1" applyFill="1" applyProtection="1">
      <protection hidden="1"/>
    </xf>
    <xf numFmtId="0" fontId="5" fillId="0" borderId="0" xfId="0" applyFont="1" applyFill="1" applyAlignment="1" applyProtection="1">
      <alignment horizontal="center" vertical="center" wrapText="1"/>
      <protection hidden="1"/>
    </xf>
    <xf numFmtId="0" fontId="5" fillId="0" borderId="0" xfId="0" applyFont="1" applyFill="1" applyAlignment="1" applyProtection="1">
      <alignment horizontal="center" vertical="center"/>
      <protection hidden="1"/>
    </xf>
    <xf numFmtId="0" fontId="0" fillId="7" borderId="0" xfId="0" applyFill="1" applyBorder="1" applyProtection="1">
      <protection hidden="1"/>
    </xf>
    <xf numFmtId="0" fontId="0" fillId="7" borderId="0" xfId="0" applyFill="1" applyBorder="1" applyAlignment="1" applyProtection="1">
      <alignment horizontal="left" vertical="center"/>
      <protection hidden="1"/>
    </xf>
    <xf numFmtId="0" fontId="0" fillId="7" borderId="0" xfId="0" applyFill="1" applyProtection="1">
      <protection hidden="1"/>
    </xf>
    <xf numFmtId="0" fontId="6" fillId="7" borderId="0" xfId="0" applyFont="1" applyFill="1" applyBorder="1" applyAlignment="1" applyProtection="1">
      <alignment vertical="center" wrapText="1"/>
      <protection hidden="1"/>
    </xf>
    <xf numFmtId="0" fontId="0" fillId="7" borderId="0" xfId="0" applyFont="1" applyFill="1" applyBorder="1" applyAlignment="1" applyProtection="1">
      <alignment vertical="center" wrapText="1"/>
      <protection hidden="1"/>
    </xf>
    <xf numFmtId="0" fontId="0" fillId="7" borderId="0" xfId="0" applyFill="1" applyBorder="1" applyAlignment="1" applyProtection="1">
      <alignment vertical="center" wrapText="1"/>
      <protection hidden="1"/>
    </xf>
    <xf numFmtId="0" fontId="0" fillId="0" borderId="1" xfId="0" applyFill="1" applyBorder="1" applyProtection="1">
      <protection hidden="1"/>
    </xf>
    <xf numFmtId="0" fontId="0" fillId="0" borderId="1" xfId="0" applyFill="1" applyBorder="1" applyAlignment="1" applyProtection="1">
      <alignment horizontal="center" vertical="center"/>
      <protection hidden="1"/>
    </xf>
    <xf numFmtId="0" fontId="0" fillId="0" borderId="1" xfId="0" applyFill="1" applyBorder="1" applyAlignment="1" applyProtection="1">
      <alignment horizontal="left" vertical="center"/>
      <protection hidden="1"/>
    </xf>
    <xf numFmtId="0" fontId="0" fillId="0" borderId="1" xfId="0" applyFill="1" applyBorder="1" applyAlignment="1" applyProtection="1">
      <protection hidden="1"/>
    </xf>
    <xf numFmtId="0" fontId="0" fillId="7" borderId="0" xfId="0" applyFill="1" applyAlignment="1" applyProtection="1">
      <protection hidden="1"/>
    </xf>
    <xf numFmtId="0" fontId="0" fillId="7" borderId="0" xfId="0" applyFont="1" applyFill="1" applyBorder="1" applyAlignment="1" applyProtection="1">
      <alignment vertical="center"/>
      <protection hidden="1"/>
    </xf>
    <xf numFmtId="0" fontId="5" fillId="0" borderId="0" xfId="0" applyFont="1" applyFill="1" applyAlignment="1" applyProtection="1">
      <protection hidden="1"/>
    </xf>
    <xf numFmtId="0" fontId="0" fillId="7" borderId="0" xfId="0" applyFill="1" applyBorder="1" applyAlignment="1" applyProtection="1">
      <protection hidden="1"/>
    </xf>
    <xf numFmtId="0" fontId="0" fillId="0" borderId="0" xfId="0" applyAlignment="1" applyProtection="1">
      <protection hidden="1"/>
    </xf>
    <xf numFmtId="0" fontId="12" fillId="7" borderId="0" xfId="0" applyFont="1" applyFill="1" applyBorder="1" applyAlignment="1" applyProtection="1">
      <alignment horizontal="center" vertical="center"/>
      <protection hidden="1"/>
    </xf>
    <xf numFmtId="0" fontId="12" fillId="0" borderId="1" xfId="0" applyFont="1" applyFill="1" applyBorder="1" applyAlignment="1" applyProtection="1">
      <alignment horizontal="center" vertical="center" wrapText="1"/>
      <protection hidden="1"/>
    </xf>
    <xf numFmtId="0" fontId="13" fillId="0" borderId="1" xfId="0" applyFont="1" applyFill="1" applyBorder="1" applyAlignment="1" applyProtection="1">
      <alignment horizontal="center" vertical="center"/>
      <protection hidden="1"/>
    </xf>
    <xf numFmtId="0" fontId="0" fillId="7" borderId="0" xfId="0" applyFill="1"/>
    <xf numFmtId="0" fontId="13" fillId="0" borderId="1" xfId="0" applyFont="1" applyFill="1" applyBorder="1" applyAlignment="1" applyProtection="1">
      <alignment horizontal="center" vertical="center" wrapText="1"/>
      <protection hidden="1"/>
    </xf>
    <xf numFmtId="0" fontId="0" fillId="0" borderId="1" xfId="0" applyBorder="1" applyAlignment="1">
      <alignment horizontal="center" vertical="center"/>
    </xf>
    <xf numFmtId="0" fontId="9" fillId="11" borderId="0" xfId="0" applyFont="1" applyFill="1" applyProtection="1">
      <protection hidden="1"/>
    </xf>
    <xf numFmtId="0" fontId="0" fillId="7" borderId="0" xfId="0" applyFill="1" applyBorder="1" applyAlignment="1" applyProtection="1">
      <alignment horizontal="left"/>
      <protection hidden="1"/>
    </xf>
    <xf numFmtId="0" fontId="0" fillId="7" borderId="0" xfId="0" applyFill="1" applyAlignment="1">
      <alignment horizontal="left" vertical="center"/>
    </xf>
    <xf numFmtId="0" fontId="5" fillId="0" borderId="0" xfId="0" applyFont="1" applyFill="1" applyBorder="1" applyAlignment="1" applyProtection="1">
      <alignment horizontal="left" vertical="center" wrapText="1"/>
      <protection hidden="1"/>
    </xf>
    <xf numFmtId="0" fontId="0" fillId="7" borderId="0" xfId="0" applyFont="1" applyFill="1" applyBorder="1" applyAlignment="1" applyProtection="1">
      <alignment horizontal="left" vertical="center" wrapText="1"/>
      <protection hidden="1"/>
    </xf>
    <xf numFmtId="0" fontId="5" fillId="0" borderId="0" xfId="0" applyFont="1" applyFill="1" applyBorder="1" applyAlignment="1" applyProtection="1">
      <alignment horizontal="left" vertical="center"/>
      <protection hidden="1"/>
    </xf>
    <xf numFmtId="0" fontId="5" fillId="0" borderId="0" xfId="0" applyFont="1" applyFill="1" applyAlignment="1" applyProtection="1">
      <alignment horizontal="left" vertical="center"/>
      <protection hidden="1"/>
    </xf>
    <xf numFmtId="0" fontId="0" fillId="7" borderId="0" xfId="0" applyFill="1" applyAlignment="1" applyProtection="1">
      <alignment horizontal="lef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protection hidden="1"/>
    </xf>
    <xf numFmtId="0" fontId="0" fillId="0" borderId="1" xfId="0" applyFill="1" applyBorder="1" applyAlignment="1" applyProtection="1">
      <alignment horizontal="center"/>
      <protection hidden="1"/>
    </xf>
    <xf numFmtId="0" fontId="14" fillId="0" borderId="0" xfId="0" applyFont="1" applyFill="1" applyAlignment="1" applyProtection="1">
      <alignment horizontal="center" vertical="center" wrapText="1"/>
      <protection hidden="1"/>
    </xf>
    <xf numFmtId="0" fontId="0" fillId="0" borderId="0" xfId="0" applyNumberFormat="1" applyAlignment="1">
      <alignment horizontal="center" vertical="center" wrapText="1"/>
    </xf>
    <xf numFmtId="0" fontId="5" fillId="0" borderId="3" xfId="0" applyFont="1" applyFill="1" applyBorder="1"/>
    <xf numFmtId="0" fontId="6" fillId="0" borderId="6" xfId="0" applyFont="1" applyFill="1" applyBorder="1"/>
    <xf numFmtId="0" fontId="5" fillId="0" borderId="7" xfId="0" applyFont="1" applyFill="1" applyBorder="1"/>
    <xf numFmtId="0" fontId="2" fillId="0" borderId="2" xfId="0" applyFont="1" applyBorder="1" applyAlignment="1">
      <alignment vertical="center"/>
    </xf>
    <xf numFmtId="0" fontId="2" fillId="7" borderId="2" xfId="0" applyFont="1" applyFill="1" applyBorder="1" applyAlignment="1">
      <alignment vertical="center"/>
    </xf>
    <xf numFmtId="0" fontId="0" fillId="0" borderId="0" xfId="0" applyFill="1" applyBorder="1"/>
    <xf numFmtId="0" fontId="0" fillId="0" borderId="0" xfId="0" applyNumberFormat="1"/>
    <xf numFmtId="0" fontId="0" fillId="0" borderId="0" xfId="0" applyNumberFormat="1" applyAlignment="1">
      <alignment wrapText="1"/>
    </xf>
    <xf numFmtId="0" fontId="3" fillId="0" borderId="0" xfId="0" applyNumberFormat="1" applyFont="1" applyFill="1" applyBorder="1" applyAlignment="1">
      <alignment vertical="center" wrapText="1"/>
    </xf>
    <xf numFmtId="0" fontId="0" fillId="0" borderId="0" xfId="0" applyNumberFormat="1" applyFill="1" applyBorder="1" applyAlignment="1">
      <alignment wrapText="1"/>
    </xf>
    <xf numFmtId="0" fontId="0" fillId="0" borderId="0" xfId="0" applyNumberFormat="1" applyFill="1" applyBorder="1"/>
    <xf numFmtId="0" fontId="0" fillId="0" borderId="8" xfId="0" applyFont="1" applyBorder="1"/>
    <xf numFmtId="0" fontId="15" fillId="0" borderId="7" xfId="0" applyFont="1" applyFill="1" applyBorder="1"/>
    <xf numFmtId="0" fontId="4" fillId="13" borderId="9" xfId="0" applyFont="1" applyFill="1" applyBorder="1"/>
    <xf numFmtId="0" fontId="0" fillId="9" borderId="9" xfId="0" applyFont="1" applyFill="1" applyBorder="1"/>
    <xf numFmtId="0" fontId="0" fillId="0" borderId="0" xfId="0" applyAlignment="1" applyProtection="1">
      <alignment horizontal="center" vertical="center"/>
      <protection hidden="1"/>
    </xf>
    <xf numFmtId="0" fontId="15" fillId="0" borderId="0" xfId="0" applyFont="1" applyFill="1" applyAlignment="1" applyProtection="1">
      <alignment horizontal="center" vertical="center" wrapText="1"/>
      <protection hidden="1"/>
    </xf>
    <xf numFmtId="0" fontId="0" fillId="0" borderId="1" xfId="0" applyBorder="1" applyProtection="1">
      <protection hidden="1"/>
    </xf>
    <xf numFmtId="0" fontId="16" fillId="9" borderId="5" xfId="0" applyFont="1" applyFill="1" applyBorder="1" applyAlignment="1">
      <alignment vertical="center"/>
    </xf>
    <xf numFmtId="0" fontId="16" fillId="0" borderId="5" xfId="0" applyFont="1" applyBorder="1" applyAlignment="1">
      <alignment vertical="center"/>
    </xf>
    <xf numFmtId="0" fontId="7" fillId="4" borderId="1" xfId="0" applyFont="1" applyFill="1" applyBorder="1" applyAlignment="1" applyProtection="1">
      <alignment horizontal="center" vertical="center" wrapText="1"/>
      <protection hidden="1"/>
    </xf>
    <xf numFmtId="0" fontId="7" fillId="5" borderId="1" xfId="0" applyFont="1" applyFill="1" applyBorder="1" applyAlignment="1" applyProtection="1">
      <alignment horizontal="center" vertical="center" wrapText="1"/>
      <protection hidden="1"/>
    </xf>
    <xf numFmtId="0" fontId="7" fillId="6" borderId="1" xfId="0" applyFont="1" applyFill="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0" fillId="0" borderId="0" xfId="0" applyFill="1"/>
    <xf numFmtId="0" fontId="4" fillId="0" borderId="0" xfId="0" applyFont="1" applyFill="1" applyBorder="1"/>
    <xf numFmtId="0" fontId="0" fillId="0" borderId="0" xfId="0" applyFont="1" applyFill="1" applyBorder="1" applyAlignment="1">
      <alignment vertical="center"/>
    </xf>
    <xf numFmtId="0" fontId="0" fillId="0" borderId="0" xfId="0" applyFont="1" applyFill="1" applyBorder="1"/>
    <xf numFmtId="0" fontId="16" fillId="0" borderId="0" xfId="0" applyFont="1" applyFill="1" applyBorder="1" applyAlignment="1">
      <alignment vertical="center"/>
    </xf>
    <xf numFmtId="0" fontId="5" fillId="9" borderId="5" xfId="0" applyFont="1" applyFill="1" applyBorder="1" applyAlignment="1">
      <alignment vertical="center"/>
    </xf>
    <xf numFmtId="0" fontId="0" fillId="0" borderId="1" xfId="0" applyFill="1" applyBorder="1"/>
    <xf numFmtId="49" fontId="17" fillId="0" borderId="1" xfId="0" applyNumberFormat="1" applyFont="1" applyFill="1" applyBorder="1" applyAlignment="1" applyProtection="1">
      <alignment horizontal="center" vertical="center" wrapText="1"/>
      <protection locked="0"/>
    </xf>
    <xf numFmtId="3" fontId="17" fillId="0" borderId="1" xfId="0" applyNumberFormat="1" applyFont="1" applyBorder="1" applyAlignment="1">
      <alignment horizontal="center" vertical="center" wrapText="1" shrinkToFit="1"/>
    </xf>
    <xf numFmtId="0" fontId="7" fillId="3" borderId="3" xfId="0" applyFont="1" applyFill="1" applyBorder="1" applyAlignment="1" applyProtection="1">
      <alignment horizontal="centerContinuous" vertical="center" wrapText="1" shrinkToFit="1"/>
      <protection hidden="1"/>
    </xf>
    <xf numFmtId="49" fontId="7" fillId="3" borderId="3" xfId="0" applyNumberFormat="1" applyFont="1" applyFill="1" applyBorder="1" applyAlignment="1" applyProtection="1">
      <alignment horizontal="centerContinuous" vertical="center" wrapText="1" shrinkToFit="1"/>
      <protection hidden="1"/>
    </xf>
    <xf numFmtId="0" fontId="7" fillId="3" borderId="3" xfId="0" applyFont="1" applyFill="1" applyBorder="1" applyAlignment="1" applyProtection="1">
      <alignment horizontal="center" vertical="center" wrapText="1" shrinkToFit="1"/>
      <protection hidden="1"/>
    </xf>
    <xf numFmtId="14" fontId="7" fillId="5" borderId="1" xfId="0" applyNumberFormat="1" applyFont="1" applyFill="1" applyBorder="1" applyAlignment="1" applyProtection="1">
      <alignment horizontal="center" vertical="center" wrapText="1" shrinkToFit="1"/>
      <protection hidden="1"/>
    </xf>
    <xf numFmtId="14" fontId="7" fillId="2" borderId="1" xfId="0" applyNumberFormat="1" applyFont="1" applyFill="1" applyBorder="1" applyAlignment="1" applyProtection="1">
      <alignment horizontal="center" vertical="center" wrapText="1" shrinkToFit="1"/>
      <protection hidden="1"/>
    </xf>
    <xf numFmtId="49" fontId="7" fillId="5" borderId="1" xfId="0" applyNumberFormat="1" applyFont="1" applyFill="1" applyBorder="1" applyAlignment="1" applyProtection="1">
      <alignment horizontal="center" vertical="center" wrapText="1" shrinkToFit="1"/>
      <protection hidden="1"/>
    </xf>
    <xf numFmtId="0" fontId="7" fillId="5" borderId="1" xfId="0" applyFont="1" applyFill="1" applyBorder="1" applyAlignment="1" applyProtection="1">
      <alignment horizontal="center" vertical="center" wrapText="1" shrinkToFit="1"/>
      <protection hidden="1"/>
    </xf>
    <xf numFmtId="0" fontId="7" fillId="4" borderId="1" xfId="0" applyFont="1" applyFill="1" applyBorder="1" applyAlignment="1" applyProtection="1">
      <alignment horizontal="center" vertical="center" wrapText="1" shrinkToFit="1"/>
      <protection hidden="1"/>
    </xf>
    <xf numFmtId="0" fontId="7" fillId="12" borderId="1" xfId="0" applyFont="1" applyFill="1" applyBorder="1" applyAlignment="1" applyProtection="1">
      <alignment horizontal="center" vertical="center" wrapText="1" shrinkToFit="1"/>
      <protection hidden="1"/>
    </xf>
    <xf numFmtId="0" fontId="7" fillId="5" borderId="2" xfId="0" applyFont="1" applyFill="1" applyBorder="1" applyAlignment="1" applyProtection="1">
      <alignment horizontal="center" vertical="center" wrapText="1" shrinkToFit="1"/>
      <protection hidden="1"/>
    </xf>
    <xf numFmtId="0" fontId="8" fillId="0" borderId="1" xfId="0" applyFont="1" applyBorder="1" applyAlignment="1" applyProtection="1">
      <alignment vertical="center" wrapText="1" shrinkToFit="1"/>
      <protection locked="0" hidden="1"/>
    </xf>
    <xf numFmtId="0" fontId="8" fillId="2" borderId="1" xfId="0" applyFont="1" applyFill="1" applyBorder="1" applyAlignment="1" applyProtection="1">
      <alignment vertical="center" wrapText="1" shrinkToFit="1"/>
      <protection locked="0" hidden="1"/>
    </xf>
    <xf numFmtId="0" fontId="8" fillId="0" borderId="1" xfId="0" applyFont="1" applyBorder="1" applyAlignment="1" applyProtection="1">
      <alignment horizontal="center" vertical="center" wrapText="1" shrinkToFit="1"/>
      <protection locked="0" hidden="1"/>
    </xf>
    <xf numFmtId="0" fontId="8" fillId="0" borderId="1" xfId="0" applyFont="1" applyBorder="1" applyAlignment="1" applyProtection="1">
      <alignment horizontal="center" vertical="center" wrapText="1" shrinkToFit="1"/>
      <protection hidden="1"/>
    </xf>
    <xf numFmtId="0" fontId="8" fillId="0" borderId="2" xfId="0" applyFont="1" applyBorder="1" applyAlignment="1" applyProtection="1">
      <alignment horizontal="center" vertical="center" wrapText="1" shrinkToFit="1"/>
      <protection locked="0" hidden="1"/>
    </xf>
    <xf numFmtId="49" fontId="8" fillId="0" borderId="1" xfId="0" applyNumberFormat="1" applyFont="1" applyBorder="1" applyAlignment="1" applyProtection="1">
      <alignment vertical="center" wrapText="1" shrinkToFit="1"/>
      <protection locked="0" hidden="1"/>
    </xf>
    <xf numFmtId="0" fontId="8" fillId="0" borderId="0" xfId="0" applyFont="1" applyFill="1" applyBorder="1" applyAlignment="1" applyProtection="1">
      <alignment vertical="center" wrapText="1" shrinkToFit="1"/>
      <protection locked="0" hidden="1"/>
    </xf>
    <xf numFmtId="49" fontId="8" fillId="0" borderId="0" xfId="0" applyNumberFormat="1" applyFont="1" applyFill="1" applyBorder="1" applyAlignment="1" applyProtection="1">
      <alignment vertical="center" wrapText="1" shrinkToFit="1"/>
      <protection locked="0" hidden="1"/>
    </xf>
    <xf numFmtId="0" fontId="8" fillId="0" borderId="0" xfId="0" applyFont="1" applyFill="1" applyBorder="1" applyAlignment="1" applyProtection="1">
      <alignment horizontal="center" vertical="center" wrapText="1" shrinkToFit="1"/>
      <protection locked="0" hidden="1"/>
    </xf>
    <xf numFmtId="0" fontId="8" fillId="0" borderId="0" xfId="0" applyFont="1" applyFill="1" applyBorder="1" applyAlignment="1" applyProtection="1">
      <alignment horizontal="center" vertical="center" wrapText="1" shrinkToFit="1"/>
      <protection hidden="1"/>
    </xf>
    <xf numFmtId="0" fontId="17" fillId="0" borderId="1" xfId="0" applyFont="1" applyBorder="1" applyAlignment="1" applyProtection="1">
      <alignment horizontal="center" vertical="center" wrapText="1"/>
      <protection locked="0" hidden="1"/>
    </xf>
    <xf numFmtId="14" fontId="19" fillId="0" borderId="1" xfId="0" applyNumberFormat="1" applyFont="1" applyBorder="1" applyAlignment="1" applyProtection="1">
      <alignment horizontal="center" vertical="center" wrapText="1"/>
      <protection locked="0" hidden="1"/>
    </xf>
    <xf numFmtId="0" fontId="19" fillId="0" borderId="1" xfId="0" applyFont="1" applyBorder="1" applyAlignment="1" applyProtection="1">
      <alignment horizontal="center" vertical="center" wrapText="1" shrinkToFit="1"/>
      <protection locked="0" hidden="1"/>
    </xf>
    <xf numFmtId="0" fontId="19" fillId="2" borderId="1" xfId="0" applyFont="1" applyFill="1" applyBorder="1" applyAlignment="1" applyProtection="1">
      <alignment horizontal="center" vertical="center" wrapText="1" shrinkToFit="1"/>
      <protection locked="0" hidden="1"/>
    </xf>
    <xf numFmtId="14" fontId="19" fillId="0" borderId="1" xfId="0" applyNumberFormat="1" applyFont="1" applyBorder="1" applyAlignment="1" applyProtection="1">
      <alignment horizontal="center" vertical="center" wrapText="1" shrinkToFit="1"/>
      <protection locked="0" hidden="1"/>
    </xf>
    <xf numFmtId="49" fontId="19" fillId="0" borderId="1" xfId="0" applyNumberFormat="1" applyFont="1" applyBorder="1" applyAlignment="1" applyProtection="1">
      <alignment horizontal="center" vertical="center" wrapText="1" shrinkToFit="1"/>
      <protection locked="0" hidden="1"/>
    </xf>
    <xf numFmtId="0" fontId="19" fillId="0" borderId="1" xfId="0" applyFont="1" applyBorder="1" applyAlignment="1" applyProtection="1">
      <alignment horizontal="center" vertical="center" wrapText="1" shrinkToFit="1"/>
      <protection hidden="1"/>
    </xf>
    <xf numFmtId="164" fontId="19" fillId="4" borderId="1" xfId="0" applyNumberFormat="1" applyFont="1" applyFill="1" applyBorder="1" applyAlignment="1" applyProtection="1">
      <alignment horizontal="center" vertical="center" wrapText="1"/>
      <protection locked="0" hidden="1"/>
    </xf>
    <xf numFmtId="0" fontId="19" fillId="4" borderId="1" xfId="0" applyFont="1" applyFill="1" applyBorder="1" applyAlignment="1" applyProtection="1">
      <alignment horizontal="center" vertical="center" wrapText="1"/>
      <protection locked="0" hidden="1"/>
    </xf>
    <xf numFmtId="0" fontId="17" fillId="16" borderId="1" xfId="0" applyFont="1" applyFill="1" applyBorder="1" applyAlignment="1" applyProtection="1">
      <alignment horizontal="center" vertical="center" wrapText="1"/>
      <protection locked="0" hidden="1"/>
    </xf>
    <xf numFmtId="0" fontId="19" fillId="16" borderId="1" xfId="0" applyFont="1" applyFill="1" applyBorder="1" applyAlignment="1" applyProtection="1">
      <alignment horizontal="center" vertical="center" wrapText="1" shrinkToFit="1"/>
      <protection hidden="1"/>
    </xf>
    <xf numFmtId="0" fontId="19" fillId="16" borderId="1" xfId="0" applyFont="1" applyFill="1" applyBorder="1" applyAlignment="1" applyProtection="1">
      <alignment horizontal="center" vertical="center" wrapText="1"/>
      <protection locked="0" hidden="1"/>
    </xf>
    <xf numFmtId="14" fontId="17" fillId="0" borderId="1" xfId="0" applyNumberFormat="1" applyFont="1" applyBorder="1" applyAlignment="1" applyProtection="1">
      <alignment horizontal="center" vertical="center" wrapText="1"/>
      <protection locked="0" hidden="1"/>
    </xf>
    <xf numFmtId="0" fontId="17" fillId="4" borderId="1" xfId="0" applyFont="1" applyFill="1" applyBorder="1" applyAlignment="1" applyProtection="1">
      <alignment horizontal="center" vertical="center" wrapText="1"/>
      <protection locked="0" hidden="1"/>
    </xf>
    <xf numFmtId="49" fontId="17" fillId="0" borderId="1" xfId="0" applyNumberFormat="1"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wrapText="1"/>
      <protection locked="0" hidden="1"/>
    </xf>
    <xf numFmtId="49" fontId="17" fillId="0" borderId="1" xfId="0" applyNumberFormat="1" applyFont="1" applyBorder="1" applyAlignment="1" applyProtection="1">
      <alignment horizontal="center" vertical="center" wrapText="1"/>
      <protection locked="0" hidden="1"/>
    </xf>
    <xf numFmtId="0" fontId="17" fillId="0" borderId="1" xfId="0" applyFont="1" applyFill="1" applyBorder="1" applyAlignment="1" applyProtection="1">
      <alignment horizontal="center" vertical="center" wrapText="1"/>
      <protection locked="0" hidden="1"/>
    </xf>
    <xf numFmtId="0" fontId="17" fillId="0" borderId="1" xfId="0" applyFont="1" applyFill="1" applyBorder="1" applyAlignment="1" applyProtection="1">
      <alignment horizontal="center" vertical="center" wrapText="1" shrinkToFit="1"/>
      <protection hidden="1"/>
    </xf>
    <xf numFmtId="0" fontId="17" fillId="16" borderId="1" xfId="0" applyFont="1" applyFill="1" applyBorder="1" applyAlignment="1" applyProtection="1">
      <alignment horizontal="center" vertical="center" wrapText="1" shrinkToFit="1"/>
      <protection hidden="1"/>
    </xf>
    <xf numFmtId="0" fontId="17" fillId="0" borderId="1" xfId="0" applyFont="1" applyBorder="1" applyAlignment="1" applyProtection="1">
      <alignment horizontal="center" vertical="center" wrapText="1" shrinkToFit="1"/>
      <protection hidden="1"/>
    </xf>
    <xf numFmtId="0" fontId="17" fillId="0" borderId="1" xfId="0" applyFont="1" applyBorder="1" applyAlignment="1">
      <alignment horizontal="center" vertical="center" wrapText="1"/>
    </xf>
    <xf numFmtId="49" fontId="17" fillId="0" borderId="1" xfId="0" applyNumberFormat="1" applyFont="1" applyBorder="1" applyAlignment="1">
      <alignment horizontal="center" vertical="center" wrapText="1"/>
    </xf>
    <xf numFmtId="0" fontId="19" fillId="2" borderId="1" xfId="0" applyFont="1" applyFill="1" applyBorder="1" applyAlignment="1" applyProtection="1">
      <alignment horizontal="center" vertical="center" wrapText="1"/>
      <protection locked="0" hidden="1"/>
    </xf>
    <xf numFmtId="0" fontId="19" fillId="0" borderId="1" xfId="0" applyFont="1" applyBorder="1" applyAlignment="1">
      <alignment horizontal="center" vertical="center" wrapText="1"/>
    </xf>
    <xf numFmtId="0" fontId="19" fillId="0" borderId="1" xfId="0" applyFont="1" applyBorder="1" applyAlignment="1" applyProtection="1">
      <alignment horizontal="center" vertical="center" wrapText="1"/>
      <protection locked="0" hidden="1"/>
    </xf>
    <xf numFmtId="0" fontId="19" fillId="15" borderId="1" xfId="3" applyFont="1" applyBorder="1" applyAlignment="1" applyProtection="1">
      <alignment horizontal="center" vertical="center" wrapText="1"/>
      <protection locked="0" hidden="1"/>
    </xf>
    <xf numFmtId="0" fontId="19" fillId="15" borderId="1" xfId="3" applyFont="1" applyBorder="1" applyAlignment="1" applyProtection="1">
      <alignment horizontal="center" vertical="center" wrapText="1" shrinkToFit="1"/>
      <protection hidden="1"/>
    </xf>
    <xf numFmtId="49" fontId="19" fillId="0" borderId="1" xfId="0" applyNumberFormat="1" applyFont="1" applyBorder="1" applyAlignment="1">
      <alignment horizontal="center" vertical="center" wrapText="1"/>
    </xf>
    <xf numFmtId="14" fontId="17" fillId="7" borderId="1" xfId="0" applyNumberFormat="1" applyFont="1" applyFill="1" applyBorder="1" applyAlignment="1" applyProtection="1">
      <alignment horizontal="center" vertical="center" wrapText="1"/>
      <protection locked="0" hidden="1"/>
    </xf>
    <xf numFmtId="0" fontId="17" fillId="7" borderId="1" xfId="0" applyFont="1" applyFill="1" applyBorder="1" applyAlignment="1" applyProtection="1">
      <alignment horizontal="center" vertical="center" wrapText="1"/>
      <protection locked="0" hidden="1"/>
    </xf>
    <xf numFmtId="0" fontId="17" fillId="0" borderId="2" xfId="0" applyFont="1" applyBorder="1" applyAlignment="1" applyProtection="1">
      <alignment horizontal="center" vertical="center" wrapText="1"/>
      <protection locked="0" hidden="1"/>
    </xf>
    <xf numFmtId="0" fontId="17" fillId="0" borderId="0" xfId="0" applyFont="1" applyAlignment="1" applyProtection="1">
      <alignment horizontal="center" vertical="center" wrapText="1"/>
      <protection locked="0" hidden="1"/>
    </xf>
    <xf numFmtId="49" fontId="17" fillId="7" borderId="1" xfId="0" applyNumberFormat="1" applyFont="1" applyFill="1" applyBorder="1" applyAlignment="1" applyProtection="1">
      <alignment horizontal="center" vertical="center" wrapText="1"/>
      <protection locked="0" hidden="1"/>
    </xf>
    <xf numFmtId="0" fontId="17" fillId="0" borderId="1" xfId="0" applyFont="1" applyFill="1" applyBorder="1" applyAlignment="1" applyProtection="1">
      <alignment horizontal="center" vertical="center" wrapText="1"/>
    </xf>
    <xf numFmtId="0" fontId="21" fillId="16" borderId="1" xfId="0" applyFont="1" applyFill="1" applyBorder="1" applyAlignment="1" applyProtection="1">
      <alignment horizontal="center" vertical="center" wrapText="1"/>
      <protection locked="0" hidden="1"/>
    </xf>
    <xf numFmtId="0" fontId="21" fillId="16" borderId="1" xfId="0" applyFont="1" applyFill="1" applyBorder="1" applyAlignment="1" applyProtection="1">
      <alignment horizontal="center" vertical="center" wrapText="1" shrinkToFit="1"/>
      <protection hidden="1"/>
    </xf>
    <xf numFmtId="49" fontId="19" fillId="0" borderId="1" xfId="0" applyNumberFormat="1" applyFont="1" applyBorder="1" applyAlignment="1" applyProtection="1">
      <alignment horizontal="center" vertical="center" wrapText="1"/>
      <protection locked="0" hidden="1"/>
    </xf>
    <xf numFmtId="0" fontId="19" fillId="18" borderId="1" xfId="0" applyFont="1" applyFill="1" applyBorder="1" applyAlignment="1" applyProtection="1">
      <alignment horizontal="center" vertical="center" wrapText="1"/>
      <protection locked="0" hidden="1"/>
    </xf>
    <xf numFmtId="0" fontId="19" fillId="18" borderId="1" xfId="0" applyFont="1" applyFill="1" applyBorder="1" applyAlignment="1" applyProtection="1">
      <alignment horizontal="center" vertical="center" wrapText="1" shrinkToFit="1"/>
      <protection hidden="1"/>
    </xf>
    <xf numFmtId="0" fontId="17" fillId="12" borderId="1" xfId="0" applyFont="1" applyFill="1" applyBorder="1" applyAlignment="1" applyProtection="1">
      <alignment horizontal="center" vertical="center" wrapText="1"/>
      <protection locked="0" hidden="1"/>
    </xf>
    <xf numFmtId="0" fontId="17" fillId="12" borderId="1" xfId="0" applyFont="1" applyFill="1" applyBorder="1" applyAlignment="1" applyProtection="1">
      <alignment horizontal="center" vertical="center" wrapText="1" shrinkToFit="1"/>
      <protection hidden="1"/>
    </xf>
    <xf numFmtId="14" fontId="17" fillId="4" borderId="1" xfId="0" applyNumberFormat="1" applyFont="1" applyFill="1" applyBorder="1" applyAlignment="1" applyProtection="1">
      <alignment horizontal="center" vertical="center" wrapText="1"/>
      <protection locked="0" hidden="1"/>
    </xf>
    <xf numFmtId="14" fontId="17" fillId="0" borderId="1" xfId="0" applyNumberFormat="1" applyFont="1" applyFill="1" applyBorder="1" applyAlignment="1" applyProtection="1">
      <alignment horizontal="center" vertical="center" wrapText="1"/>
      <protection locked="0" hidden="1"/>
    </xf>
    <xf numFmtId="165" fontId="19" fillId="4" borderId="1" xfId="0" applyNumberFormat="1" applyFont="1" applyFill="1" applyBorder="1" applyAlignment="1" applyProtection="1">
      <alignment horizontal="center" vertical="center" wrapText="1"/>
      <protection locked="0" hidden="1"/>
    </xf>
    <xf numFmtId="14" fontId="17" fillId="16" borderId="1" xfId="0" applyNumberFormat="1" applyFont="1" applyFill="1" applyBorder="1" applyAlignment="1" applyProtection="1">
      <alignment horizontal="center" vertical="center" wrapText="1"/>
      <protection locked="0" hidden="1"/>
    </xf>
    <xf numFmtId="0" fontId="19" fillId="17" borderId="1" xfId="0" applyFont="1" applyFill="1" applyBorder="1" applyAlignment="1" applyProtection="1">
      <alignment horizontal="center" vertical="center" wrapText="1"/>
      <protection locked="0" hidden="1"/>
    </xf>
    <xf numFmtId="0" fontId="19" fillId="17" borderId="1" xfId="0" applyFont="1" applyFill="1" applyBorder="1" applyAlignment="1" applyProtection="1">
      <alignment horizontal="center" vertical="center" wrapText="1" shrinkToFit="1"/>
      <protection hidden="1"/>
    </xf>
    <xf numFmtId="0" fontId="19" fillId="2" borderId="1" xfId="0" applyFont="1" applyFill="1" applyBorder="1" applyAlignment="1">
      <alignment horizontal="center" vertical="center" wrapText="1"/>
    </xf>
    <xf numFmtId="14" fontId="17" fillId="0" borderId="1" xfId="0" applyNumberFormat="1" applyFont="1" applyBorder="1" applyAlignment="1" applyProtection="1">
      <alignment horizontal="center" vertical="center" wrapText="1" shrinkToFit="1"/>
      <protection locked="0" hidden="1"/>
    </xf>
    <xf numFmtId="0" fontId="22" fillId="2" borderId="1" xfId="0" applyFont="1" applyFill="1" applyBorder="1" applyAlignment="1" applyProtection="1">
      <alignment horizontal="center" vertical="center" wrapText="1"/>
      <protection locked="0" hidden="1"/>
    </xf>
    <xf numFmtId="0" fontId="23" fillId="2" borderId="1" xfId="0" applyFont="1" applyFill="1" applyBorder="1" applyAlignment="1" applyProtection="1">
      <alignment horizontal="center" vertical="center" wrapText="1"/>
      <protection locked="0" hidden="1"/>
    </xf>
    <xf numFmtId="14" fontId="19" fillId="7" borderId="1" xfId="0" applyNumberFormat="1" applyFont="1" applyFill="1" applyBorder="1" applyAlignment="1" applyProtection="1">
      <alignment horizontal="center" vertical="center" wrapText="1"/>
      <protection locked="0" hidden="1"/>
    </xf>
    <xf numFmtId="0" fontId="19" fillId="7" borderId="1" xfId="0" applyFont="1" applyFill="1" applyBorder="1" applyAlignment="1" applyProtection="1">
      <alignment horizontal="center" vertical="center" wrapText="1"/>
      <protection locked="0" hidden="1"/>
    </xf>
    <xf numFmtId="49" fontId="19" fillId="7" borderId="1" xfId="0" applyNumberFormat="1" applyFont="1" applyFill="1" applyBorder="1" applyAlignment="1" applyProtection="1">
      <alignment horizontal="center" vertical="center" wrapText="1"/>
      <protection locked="0" hidden="1"/>
    </xf>
    <xf numFmtId="49" fontId="17" fillId="0" borderId="1" xfId="0" applyNumberFormat="1" applyFont="1" applyBorder="1" applyAlignment="1" applyProtection="1">
      <alignment horizontal="center" vertical="center" wrapText="1"/>
      <protection locked="0"/>
    </xf>
    <xf numFmtId="49" fontId="17" fillId="16" borderId="1" xfId="0" applyNumberFormat="1" applyFont="1" applyFill="1" applyBorder="1" applyAlignment="1" applyProtection="1">
      <alignment horizontal="center" vertical="center" wrapText="1"/>
      <protection locked="0" hidden="1"/>
    </xf>
    <xf numFmtId="3" fontId="17" fillId="0" borderId="1" xfId="0" applyNumberFormat="1" applyFont="1" applyBorder="1" applyAlignment="1" applyProtection="1">
      <alignment horizontal="center" vertical="center" wrapText="1"/>
      <protection locked="0" hidden="1"/>
    </xf>
    <xf numFmtId="3" fontId="19" fillId="0" borderId="1" xfId="0" applyNumberFormat="1" applyFont="1" applyBorder="1" applyAlignment="1" applyProtection="1">
      <alignment horizontal="center" vertical="center" wrapText="1"/>
      <protection locked="0" hidden="1"/>
    </xf>
    <xf numFmtId="0" fontId="17" fillId="2" borderId="1" xfId="0" applyFont="1" applyFill="1" applyBorder="1" applyAlignment="1" applyProtection="1">
      <alignment horizontal="center" vertical="center" wrapText="1" shrinkToFit="1"/>
      <protection locked="0" hidden="1"/>
    </xf>
    <xf numFmtId="0" fontId="17" fillId="0" borderId="1" xfId="0" applyFont="1" applyBorder="1" applyAlignment="1" applyProtection="1">
      <alignment horizontal="center" vertical="center" wrapText="1" shrinkToFit="1"/>
      <protection locked="0" hidden="1"/>
    </xf>
    <xf numFmtId="49" fontId="17" fillId="0" borderId="1" xfId="0" applyNumberFormat="1" applyFont="1" applyBorder="1" applyAlignment="1" applyProtection="1">
      <alignment horizontal="center" vertical="center" wrapText="1" shrinkToFit="1"/>
      <protection locked="0" hidden="1"/>
    </xf>
    <xf numFmtId="0" fontId="17" fillId="0" borderId="2" xfId="0" applyFont="1" applyBorder="1" applyAlignment="1" applyProtection="1">
      <alignment horizontal="center" vertical="center" wrapText="1" shrinkToFit="1"/>
      <protection locked="0" hidden="1"/>
    </xf>
    <xf numFmtId="3" fontId="17" fillId="0" borderId="1" xfId="0" applyNumberFormat="1" applyFont="1" applyBorder="1" applyAlignment="1" applyProtection="1">
      <alignment horizontal="center" vertical="center" wrapText="1" shrinkToFit="1"/>
      <protection locked="0" hidden="1"/>
    </xf>
    <xf numFmtId="0" fontId="17" fillId="0" borderId="1" xfId="0" applyFont="1" applyBorder="1" applyAlignment="1" applyProtection="1">
      <alignment horizontal="center" vertical="center" wrapText="1"/>
    </xf>
    <xf numFmtId="49" fontId="17" fillId="0" borderId="1" xfId="0" applyNumberFormat="1" applyFont="1" applyBorder="1" applyAlignment="1" applyProtection="1">
      <alignment horizontal="center" vertical="center" wrapText="1"/>
    </xf>
    <xf numFmtId="0" fontId="17" fillId="16" borderId="1" xfId="0" applyFont="1" applyFill="1" applyBorder="1" applyAlignment="1">
      <alignment horizontal="center" vertical="center" wrapText="1"/>
    </xf>
    <xf numFmtId="14" fontId="17" fillId="0" borderId="2" xfId="0" applyNumberFormat="1" applyFont="1" applyBorder="1" applyAlignment="1" applyProtection="1">
      <alignment horizontal="center" vertical="center" wrapText="1"/>
      <protection locked="0" hidden="1"/>
    </xf>
    <xf numFmtId="0" fontId="19" fillId="12" borderId="1" xfId="0" applyFont="1" applyFill="1" applyBorder="1" applyAlignment="1" applyProtection="1">
      <alignment horizontal="center" vertical="center" wrapText="1"/>
      <protection locked="0" hidden="1"/>
    </xf>
    <xf numFmtId="14" fontId="17" fillId="12" borderId="1" xfId="0" applyNumberFormat="1" applyFont="1" applyFill="1" applyBorder="1" applyAlignment="1" applyProtection="1">
      <alignment horizontal="center" vertical="center" wrapText="1"/>
      <protection locked="0" hidden="1"/>
    </xf>
    <xf numFmtId="49" fontId="17" fillId="12" borderId="1" xfId="0" applyNumberFormat="1" applyFont="1" applyFill="1" applyBorder="1" applyAlignment="1" applyProtection="1">
      <alignment horizontal="center" vertical="center" wrapText="1"/>
      <protection locked="0" hidden="1"/>
    </xf>
    <xf numFmtId="0" fontId="17" fillId="16" borderId="0" xfId="0" applyFont="1" applyFill="1" applyAlignment="1" applyProtection="1">
      <alignment horizontal="center" vertical="center" wrapText="1"/>
      <protection locked="0" hidden="1"/>
    </xf>
    <xf numFmtId="0" fontId="17" fillId="16" borderId="2" xfId="0" applyFont="1" applyFill="1" applyBorder="1" applyAlignment="1" applyProtection="1">
      <alignment horizontal="center" vertical="center" wrapText="1"/>
      <protection locked="0" hidden="1"/>
    </xf>
    <xf numFmtId="0" fontId="20" fillId="0" borderId="2" xfId="0" applyFont="1" applyBorder="1" applyAlignment="1" applyProtection="1">
      <alignment horizontal="center" vertical="center" wrapText="1"/>
      <protection locked="0" hidden="1"/>
    </xf>
    <xf numFmtId="0" fontId="17" fillId="7" borderId="1" xfId="0" applyFont="1" applyFill="1" applyBorder="1" applyAlignment="1" applyProtection="1">
      <alignment horizontal="center" vertical="center" wrapText="1" shrinkToFit="1"/>
      <protection hidden="1"/>
    </xf>
    <xf numFmtId="0" fontId="17" fillId="0" borderId="1" xfId="0" applyFont="1" applyFill="1" applyBorder="1" applyAlignment="1" applyProtection="1">
      <alignment horizontal="center" vertical="center" wrapText="1"/>
      <protection hidden="1"/>
    </xf>
    <xf numFmtId="0" fontId="17" fillId="0" borderId="10" xfId="0" applyFont="1" applyBorder="1" applyAlignment="1" applyProtection="1">
      <alignment horizontal="center" vertical="center" wrapText="1"/>
      <protection locked="0" hidden="1"/>
    </xf>
    <xf numFmtId="0" fontId="17" fillId="0" borderId="10" xfId="0" applyFont="1" applyBorder="1" applyAlignment="1" applyProtection="1">
      <alignment horizontal="center" vertical="center" wrapText="1" shrinkToFit="1"/>
      <protection hidden="1"/>
    </xf>
    <xf numFmtId="0" fontId="17" fillId="0" borderId="11" xfId="0" applyFont="1" applyBorder="1" applyAlignment="1" applyProtection="1">
      <alignment horizontal="center" vertical="center" wrapText="1"/>
      <protection locked="0" hidden="1"/>
    </xf>
    <xf numFmtId="0" fontId="24" fillId="14" borderId="1" xfId="2" applyFont="1" applyBorder="1" applyAlignment="1" applyProtection="1">
      <alignment horizontal="center" vertical="center" wrapText="1"/>
      <protection locked="0" hidden="1"/>
    </xf>
    <xf numFmtId="0" fontId="24" fillId="14" borderId="1" xfId="2" applyFont="1" applyBorder="1" applyAlignment="1" applyProtection="1">
      <alignment horizontal="center" vertical="center" wrapText="1" shrinkToFit="1"/>
      <protection hidden="1"/>
    </xf>
    <xf numFmtId="0" fontId="25" fillId="0" borderId="1" xfId="0" applyFont="1" applyBorder="1" applyAlignment="1" applyProtection="1">
      <alignment horizontal="center" vertical="center" wrapText="1" shrinkToFit="1"/>
      <protection hidden="1"/>
    </xf>
    <xf numFmtId="0" fontId="17" fillId="2" borderId="12" xfId="0" applyFont="1" applyFill="1" applyBorder="1" applyAlignment="1" applyProtection="1">
      <alignment horizontal="center" vertical="center" wrapText="1"/>
      <protection locked="0" hidden="1"/>
    </xf>
    <xf numFmtId="0" fontId="17" fillId="2" borderId="10" xfId="0" applyFont="1" applyFill="1" applyBorder="1" applyAlignment="1" applyProtection="1">
      <alignment horizontal="center" vertical="center" wrapText="1"/>
      <protection locked="0" hidden="1"/>
    </xf>
    <xf numFmtId="0" fontId="19" fillId="0" borderId="10" xfId="0" applyFont="1" applyBorder="1" applyAlignment="1" applyProtection="1">
      <alignment horizontal="center" vertical="center" wrapText="1"/>
      <protection locked="0" hidden="1"/>
    </xf>
    <xf numFmtId="14" fontId="19" fillId="0" borderId="10" xfId="0" applyNumberFormat="1" applyFont="1" applyBorder="1" applyAlignment="1" applyProtection="1">
      <alignment horizontal="center" vertical="center" wrapText="1"/>
      <protection locked="0" hidden="1"/>
    </xf>
    <xf numFmtId="49" fontId="17" fillId="0" borderId="2" xfId="0" applyNumberFormat="1" applyFont="1" applyBorder="1" applyAlignment="1" applyProtection="1">
      <alignment horizontal="center" vertical="center" wrapText="1"/>
      <protection locked="0" hidden="1"/>
    </xf>
    <xf numFmtId="49" fontId="19" fillId="0" borderId="10" xfId="0" applyNumberFormat="1" applyFont="1" applyBorder="1" applyAlignment="1" applyProtection="1">
      <alignment horizontal="center" vertical="center" wrapText="1"/>
      <protection locked="0" hidden="1"/>
    </xf>
    <xf numFmtId="0" fontId="19" fillId="0" borderId="2" xfId="0" applyFont="1" applyBorder="1" applyAlignment="1" applyProtection="1">
      <alignment horizontal="center" vertical="center" wrapText="1"/>
      <protection locked="0" hidden="1"/>
    </xf>
    <xf numFmtId="0" fontId="19" fillId="0" borderId="2" xfId="0" applyFont="1" applyBorder="1" applyAlignment="1" applyProtection="1">
      <alignment horizontal="center" vertical="center" wrapText="1" shrinkToFit="1"/>
      <protection locked="0" hidden="1"/>
    </xf>
    <xf numFmtId="14" fontId="19" fillId="0" borderId="2" xfId="0" applyNumberFormat="1" applyFont="1" applyBorder="1" applyAlignment="1" applyProtection="1">
      <alignment horizontal="center" vertical="center" wrapText="1"/>
      <protection locked="0" hidden="1"/>
    </xf>
    <xf numFmtId="0" fontId="7" fillId="3" borderId="2" xfId="0" applyFont="1" applyFill="1" applyBorder="1" applyAlignment="1" applyProtection="1">
      <alignment horizontal="centerContinuous" vertical="center" wrapText="1"/>
      <protection hidden="1"/>
    </xf>
    <xf numFmtId="0" fontId="8" fillId="4" borderId="1" xfId="0" applyFont="1" applyFill="1" applyBorder="1" applyAlignment="1" applyProtection="1">
      <alignment vertical="center" wrapText="1"/>
      <protection hidden="1"/>
    </xf>
    <xf numFmtId="0" fontId="8" fillId="0" borderId="0" xfId="0" applyFont="1" applyAlignment="1" applyProtection="1">
      <alignment vertical="center" wrapText="1"/>
      <protection hidden="1"/>
    </xf>
    <xf numFmtId="0" fontId="17" fillId="0" borderId="0" xfId="0" applyFont="1" applyBorder="1" applyAlignment="1" applyProtection="1">
      <alignment horizontal="center" vertical="center" wrapText="1"/>
      <protection locked="0" hidden="1"/>
    </xf>
    <xf numFmtId="0" fontId="8" fillId="0" borderId="1" xfId="0" applyFont="1" applyBorder="1" applyAlignment="1" applyProtection="1">
      <alignment vertical="center" wrapText="1"/>
      <protection locked="0" hidden="1"/>
    </xf>
    <xf numFmtId="0" fontId="8" fillId="4" borderId="1" xfId="0" applyFont="1" applyFill="1" applyBorder="1" applyAlignment="1" applyProtection="1">
      <alignment vertical="center" wrapText="1"/>
      <protection locked="0" hidden="1"/>
    </xf>
    <xf numFmtId="0" fontId="8" fillId="0" borderId="0" xfId="0" applyFont="1" applyAlignment="1" applyProtection="1">
      <alignment vertical="center" wrapText="1"/>
      <protection locked="0" hidden="1"/>
    </xf>
    <xf numFmtId="0" fontId="8" fillId="0" borderId="0" xfId="0" applyFont="1" applyFill="1" applyBorder="1" applyAlignment="1" applyProtection="1">
      <alignment vertical="center" wrapText="1"/>
      <protection locked="0" hidden="1"/>
    </xf>
  </cellXfs>
  <cellStyles count="4">
    <cellStyle name="20% — акцент2" xfId="3" builtinId="34"/>
    <cellStyle name="Обычный" xfId="0" builtinId="0"/>
    <cellStyle name="Обычный 2" xfId="1"/>
    <cellStyle name="Плохой" xfId="2" builtinId="27"/>
  </cellStyles>
  <dxfs count="896">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2" tint="-0.249977111117893"/>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Calibri"/>
        <scheme val="minor"/>
      </font>
      <fill>
        <patternFill patternType="none">
          <fgColor indexed="64"/>
          <bgColor indexed="65"/>
        </patternFill>
      </fill>
    </dxf>
    <dxf>
      <numFmt numFmtId="0" formatCode="General"/>
      <alignment horizontal="general" vertical="bottom" textRotation="0" wrapText="1" indent="0" justifyLastLine="0" shrinkToFit="0" readingOrder="0"/>
    </dxf>
    <dxf>
      <border outline="0">
        <bottom style="thin">
          <color indexed="64"/>
        </bottom>
      </border>
    </dxf>
    <dxf>
      <numFmt numFmtId="0" formatCode="General"/>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2" tint="-0.249977111117893"/>
        </patternFill>
      </fill>
    </dxf>
    <dxf>
      <alignment horizontal="center" vertical="center" textRotation="0" wrapText="1" indent="0" justifyLastLine="0" shrinkToFit="1" readingOrder="1"/>
      <protection locked="1" hidden="0"/>
    </dxf>
    <dxf>
      <alignment horizontal="center" vertical="center" textRotation="0" wrapText="1" indent="0" justifyLastLine="0" shrinkToFit="1" readingOrder="0"/>
    </dxf>
    <dxf>
      <alignment horizontal="center" vertical="center" textRotation="0" wrapText="0" indent="0" justifyLastLine="0" shrinkToFit="0" readingOrder="0"/>
    </dxf>
    <dxf>
      <fill>
        <patternFill>
          <bgColor theme="0"/>
        </patternFill>
      </fill>
      <alignment horizontal="left" textRotation="0" wrapText="0" indent="0" justifyLastLine="0" shrinkToFit="0" readingOrder="0"/>
      <protection locked="1" hidden="1"/>
    </dxf>
    <dxf>
      <border outline="0">
        <left style="thin">
          <color indexed="64"/>
        </left>
      </border>
    </dxf>
    <dxf>
      <fill>
        <patternFill>
          <bgColor theme="0"/>
        </patternFill>
      </fill>
      <alignment horizontal="left" textRotation="0" wrapText="0" indent="0" justifyLastLine="0" shrinkToFit="0" readingOrder="0"/>
      <protection locked="1" hidden="1"/>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protection locked="1" hidden="1"/>
    </dxf>
    <dxf>
      <font>
        <b val="0"/>
        <i val="0"/>
        <strike val="0"/>
        <condense val="0"/>
        <extend val="0"/>
        <outline val="0"/>
        <shadow val="0"/>
        <u val="none"/>
        <vertAlign val="baseline"/>
        <sz val="11"/>
        <color auto="1"/>
        <name val="Calibri"/>
        <scheme val="minor"/>
      </font>
      <numFmt numFmtId="0" formatCode="General"/>
      <fill>
        <patternFill patternType="none">
          <fgColor indexed="64"/>
          <bgColor auto="1"/>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protection locked="1" hidden="1"/>
    </dxf>
    <dxf>
      <font>
        <strike val="0"/>
        <outline val="0"/>
        <shadow val="0"/>
        <u val="none"/>
        <vertAlign val="baseline"/>
        <sz val="11"/>
        <color theme="0"/>
        <name val="Calibri"/>
        <scheme val="minor"/>
      </font>
      <fill>
        <patternFill patternType="none">
          <fgColor indexed="64"/>
          <bgColor auto="1"/>
        </patternFill>
      </fill>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ill>
        <patternFill>
          <bgColor rgb="FF00B0F0"/>
        </patternFill>
      </fill>
    </dxf>
    <dxf>
      <fill>
        <patternFill>
          <bgColor rgb="FF00B0F0"/>
        </patternFill>
      </fill>
    </dxf>
    <dxf>
      <fill>
        <patternFill>
          <bgColor theme="7" tint="0.39994506668294322"/>
        </patternFill>
      </fill>
    </dxf>
    <dxf>
      <fill>
        <patternFill>
          <bgColor rgb="FF00B0F0"/>
        </patternFill>
      </fill>
    </dxf>
    <dxf>
      <fill>
        <patternFill>
          <bgColor rgb="FFFCE4D6"/>
        </patternFill>
      </fill>
    </dxf>
    <dxf>
      <fill>
        <patternFill>
          <bgColor rgb="FFFCE4D6"/>
        </patternFill>
      </fill>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rgb="FF9C0006"/>
      </font>
      <fill>
        <patternFill>
          <bgColor rgb="FFFFC7CE"/>
        </patternFill>
      </fill>
    </dxf>
    <dxf>
      <font>
        <color rgb="FF9C0006"/>
      </font>
      <fill>
        <patternFill>
          <bgColor rgb="FFFFC7CE"/>
        </patternFill>
      </fill>
    </dxf>
    <dxf>
      <fill>
        <patternFill>
          <bgColor rgb="FFE2EFDA"/>
        </patternFill>
      </fill>
    </dxf>
    <dxf>
      <fill>
        <patternFill>
          <bgColor rgb="FFFCE4D6"/>
        </patternFill>
      </fill>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2.xml"/><Relationship Id="rId21" Type="http://schemas.openxmlformats.org/officeDocument/2006/relationships/externalLink" Target="externalLinks/externalLink17.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63" Type="http://schemas.openxmlformats.org/officeDocument/2006/relationships/externalLink" Target="externalLinks/externalLink59.xml"/><Relationship Id="rId68" Type="http://schemas.openxmlformats.org/officeDocument/2006/relationships/externalLink" Target="externalLinks/externalLink64.xml"/><Relationship Id="rId84" Type="http://schemas.openxmlformats.org/officeDocument/2006/relationships/externalLink" Target="externalLinks/externalLink80.xml"/><Relationship Id="rId89" Type="http://schemas.openxmlformats.org/officeDocument/2006/relationships/externalLink" Target="externalLinks/externalLink85.xml"/><Relationship Id="rId16" Type="http://schemas.openxmlformats.org/officeDocument/2006/relationships/externalLink" Target="externalLinks/externalLink12.xml"/><Relationship Id="rId11" Type="http://schemas.openxmlformats.org/officeDocument/2006/relationships/externalLink" Target="externalLinks/externalLink7.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53" Type="http://schemas.openxmlformats.org/officeDocument/2006/relationships/externalLink" Target="externalLinks/externalLink49.xml"/><Relationship Id="rId58" Type="http://schemas.openxmlformats.org/officeDocument/2006/relationships/externalLink" Target="externalLinks/externalLink54.xml"/><Relationship Id="rId74" Type="http://schemas.openxmlformats.org/officeDocument/2006/relationships/externalLink" Target="externalLinks/externalLink70.xml"/><Relationship Id="rId79" Type="http://schemas.openxmlformats.org/officeDocument/2006/relationships/externalLink" Target="externalLinks/externalLink75.xml"/><Relationship Id="rId5" Type="http://schemas.openxmlformats.org/officeDocument/2006/relationships/externalLink" Target="externalLinks/externalLink1.xml"/><Relationship Id="rId90" Type="http://schemas.openxmlformats.org/officeDocument/2006/relationships/externalLink" Target="externalLinks/externalLink86.xml"/><Relationship Id="rId95" Type="http://schemas.openxmlformats.org/officeDocument/2006/relationships/sharedStrings" Target="sharedStrings.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64" Type="http://schemas.openxmlformats.org/officeDocument/2006/relationships/externalLink" Target="externalLinks/externalLink60.xml"/><Relationship Id="rId69" Type="http://schemas.openxmlformats.org/officeDocument/2006/relationships/externalLink" Target="externalLinks/externalLink65.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72" Type="http://schemas.openxmlformats.org/officeDocument/2006/relationships/externalLink" Target="externalLinks/externalLink68.xml"/><Relationship Id="rId80" Type="http://schemas.openxmlformats.org/officeDocument/2006/relationships/externalLink" Target="externalLinks/externalLink76.xml"/><Relationship Id="rId85" Type="http://schemas.openxmlformats.org/officeDocument/2006/relationships/externalLink" Target="externalLinks/externalLink81.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59" Type="http://schemas.openxmlformats.org/officeDocument/2006/relationships/externalLink" Target="externalLinks/externalLink55.xml"/><Relationship Id="rId67" Type="http://schemas.openxmlformats.org/officeDocument/2006/relationships/externalLink" Target="externalLinks/externalLink63.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54" Type="http://schemas.openxmlformats.org/officeDocument/2006/relationships/externalLink" Target="externalLinks/externalLink50.xml"/><Relationship Id="rId62" Type="http://schemas.openxmlformats.org/officeDocument/2006/relationships/externalLink" Target="externalLinks/externalLink58.xml"/><Relationship Id="rId70" Type="http://schemas.openxmlformats.org/officeDocument/2006/relationships/externalLink" Target="externalLinks/externalLink66.xml"/><Relationship Id="rId75" Type="http://schemas.openxmlformats.org/officeDocument/2006/relationships/externalLink" Target="externalLinks/externalLink71.xml"/><Relationship Id="rId83" Type="http://schemas.openxmlformats.org/officeDocument/2006/relationships/externalLink" Target="externalLinks/externalLink79.xml"/><Relationship Id="rId88" Type="http://schemas.openxmlformats.org/officeDocument/2006/relationships/externalLink" Target="externalLinks/externalLink84.xml"/><Relationship Id="rId91" Type="http://schemas.openxmlformats.org/officeDocument/2006/relationships/externalLink" Target="externalLinks/externalLink87.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externalLink" Target="externalLinks/externalLink53.xml"/><Relationship Id="rId10" Type="http://schemas.openxmlformats.org/officeDocument/2006/relationships/externalLink" Target="externalLinks/externalLink6.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60" Type="http://schemas.openxmlformats.org/officeDocument/2006/relationships/externalLink" Target="externalLinks/externalLink56.xml"/><Relationship Id="rId65" Type="http://schemas.openxmlformats.org/officeDocument/2006/relationships/externalLink" Target="externalLinks/externalLink61.xml"/><Relationship Id="rId73" Type="http://schemas.openxmlformats.org/officeDocument/2006/relationships/externalLink" Target="externalLinks/externalLink69.xml"/><Relationship Id="rId78" Type="http://schemas.openxmlformats.org/officeDocument/2006/relationships/externalLink" Target="externalLinks/externalLink74.xml"/><Relationship Id="rId81" Type="http://schemas.openxmlformats.org/officeDocument/2006/relationships/externalLink" Target="externalLinks/externalLink77.xml"/><Relationship Id="rId86" Type="http://schemas.openxmlformats.org/officeDocument/2006/relationships/externalLink" Target="externalLinks/externalLink82.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9" Type="http://schemas.openxmlformats.org/officeDocument/2006/relationships/externalLink" Target="externalLinks/externalLink35.xml"/><Relationship Id="rId34" Type="http://schemas.openxmlformats.org/officeDocument/2006/relationships/externalLink" Target="externalLinks/externalLink30.xml"/><Relationship Id="rId50" Type="http://schemas.openxmlformats.org/officeDocument/2006/relationships/externalLink" Target="externalLinks/externalLink46.xml"/><Relationship Id="rId55" Type="http://schemas.openxmlformats.org/officeDocument/2006/relationships/externalLink" Target="externalLinks/externalLink51.xml"/><Relationship Id="rId76" Type="http://schemas.openxmlformats.org/officeDocument/2006/relationships/externalLink" Target="externalLinks/externalLink72.xml"/><Relationship Id="rId7" Type="http://schemas.openxmlformats.org/officeDocument/2006/relationships/externalLink" Target="externalLinks/externalLink3.xml"/><Relationship Id="rId71" Type="http://schemas.openxmlformats.org/officeDocument/2006/relationships/externalLink" Target="externalLinks/externalLink67.xml"/><Relationship Id="rId92" Type="http://schemas.openxmlformats.org/officeDocument/2006/relationships/externalLink" Target="externalLinks/externalLink88.xml"/><Relationship Id="rId2" Type="http://schemas.openxmlformats.org/officeDocument/2006/relationships/worksheet" Target="worksheets/sheet2.xml"/><Relationship Id="rId29" Type="http://schemas.openxmlformats.org/officeDocument/2006/relationships/externalLink" Target="externalLinks/externalLink25.xml"/><Relationship Id="rId24" Type="http://schemas.openxmlformats.org/officeDocument/2006/relationships/externalLink" Target="externalLinks/externalLink20.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66" Type="http://schemas.openxmlformats.org/officeDocument/2006/relationships/externalLink" Target="externalLinks/externalLink62.xml"/><Relationship Id="rId87" Type="http://schemas.openxmlformats.org/officeDocument/2006/relationships/externalLink" Target="externalLinks/externalLink83.xml"/><Relationship Id="rId61" Type="http://schemas.openxmlformats.org/officeDocument/2006/relationships/externalLink" Target="externalLinks/externalLink57.xml"/><Relationship Id="rId82" Type="http://schemas.openxmlformats.org/officeDocument/2006/relationships/externalLink" Target="externalLinks/externalLink78.xml"/><Relationship Id="rId19" Type="http://schemas.openxmlformats.org/officeDocument/2006/relationships/externalLink" Target="externalLinks/externalLink15.xml"/><Relationship Id="rId14" Type="http://schemas.openxmlformats.org/officeDocument/2006/relationships/externalLink" Target="externalLinks/externalLink10.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56" Type="http://schemas.openxmlformats.org/officeDocument/2006/relationships/externalLink" Target="externalLinks/externalLink52.xml"/><Relationship Id="rId77" Type="http://schemas.openxmlformats.org/officeDocument/2006/relationships/externalLink" Target="externalLinks/externalLink7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1064;&#1086;&#1074;&#1082;&#1091;&#1085;%20&#1042;.%20&#1054;.%20(6).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il\Downloads\3.6_&#1050;&#1086;&#1085;&#1090;&#1088;&#1086;&#1083;&#1100;_&#1052;&#1054;_&#1050;&#1072;&#1083;&#1072;&#1085;&#1090;&#1072;&#1081;_&#1044;.&#1040;.%20&#1084;&#1072;&#1081;%20(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zil\Downloads\18.05.2022_&#1050;&#1086;&#1085;&#1090;&#1088;&#1086;&#1083;&#1100;_&#1052;&#1054;%20&#1057;&#1080;&#1088;&#1086;&#1090;&#1080;&#1085;&#1072;%20&#1058;.&#1040;.%20(6).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052;&#1091;&#1088;&#1072;&#1076;&#1086;&#1074;&#1072;%20&#8212;%2027.05.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zil\Downloads\27052022_&#1055;&#1072;&#1074;&#1083;&#1086;&#1074;&#1072;_&#1050;&#1086;&#1085;&#1090;&#1088;&#1086;&#1083;&#1100;%20&#1052;&#105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1041;&#1077;&#1083;&#1103;&#1077;&#1074;&#1072;%20&#1040;.&#1042;.%2014.04.202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zil\Desktop\27.05.2022%20&#1065;&#1077;&#1088;&#1073;&#1072;&#1082;&#1086;&#1074;&#1072;&#1050;.&#1070;._&#1050;&#1086;&#1085;&#1090;&#1088;&#1086;&#1083;&#1100;_&#1052;&#1054;%20(16)%20&#8212;%20&#1082;&#1086;&#1087;&#1080;&#110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1053;&#1086;&#1074;&#1080;&#1082;&#1086;&#1074;&#1072;%20&#1048;.&#1045;.27.05.202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zil\Downloads\&#1051;&#1077;&#1087;&#1077;&#1090;&#1095;&#1077;&#1085;&#1082;&#1086;%20&#1048;.&#1040;._25.05.22_&#1050;&#1086;&#1085;&#1090;&#1088;&#1086;&#1083;&#1100;_&#1052;&#1054;.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1043;&#1088;&#1080;&#1075;&#1086;&#1088;&#1103;&#1085;%20(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2024.05.2022%20&#1053;&#1077;&#1095;&#1080;&#1087;&#1086;&#1088;&#1077;&#1085;&#1082;&#1086;%20&#1055;.&#104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zil\Downloads\24.05.2022_&#1050;&#1086;&#1085;&#1090;&#1088;&#1086;&#1083;&#1100;_&#1052;&#1054;_&#1045;&#1089;&#1080;&#1085;&#1072;%20&#1040;.&#104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_&#1045;&#1089;&#1080;&#1085;&#1072;%20&#1040;.&#1042;..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zil\Downloads\27.05.2022%203.5.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zil\Downloads\Telegram%20Desktop\23.05.2022_&#1050;&#1086;&#1085;&#1090;&#1088;&#1086;&#1083;&#1100;_&#1052;&#1054;%20&#1052;&#1091;&#1096;&#1080;&#1085;&#1089;&#1082;&#1072;&#1103;.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zil\Downloads\27.05.22&#1075;._&#1050;&#1086;&#1085;&#1090;&#1088;&#1086;&#1083;&#1100;_&#1052;&#1054;_&#1050;&#1072;&#1088;&#1072;&#1089;&#1077;&#1074;&#1072;%20&#1053;.&#104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3.8_27.05.2022.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zil\Downloads\27.05_&#1057;&#1072;&#1082;&#1091;&#1088;&#1086;&#1074;&#1072;&#1050;&#1042;_&#1052;&#1054;.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_3.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20&#1047;&#1072;&#1079;&#1076;&#1088;&#1072;&#1074;&#1085;&#1072;&#1103;%20&#1040;.&#1043;..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zil\Desktop\&#1043;&#1054;&#1056;&#1042;&#1048;&#1062;%20&#1042;.&#1055;\&#1086;&#1090;%2018.05.2022_&#1050;&#1086;&#1085;&#1090;&#1088;&#1086;&#1083;&#1100;_&#1052;&#1054;_&#1043;&#1086;&#1088;&#1074;&#1080;&#1094;%20&#1042;.&#1055;..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3)24.05.2022%20&#1055;&#1086;&#1076;&#1086;&#1084;&#1072;&#1088;&#1077;&#1074;&#1072;%20&#1054;.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5).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zil\Downloads\&#1044;&#1083;&#1103;%20&#1052;&#1054;%203.4_27.05.2022.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20&#1052;&#1091;&#1096;&#1080;&#1085;&#1089;&#1082;&#1072;&#1103;.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Users\zil\Downloads\27.05.%20&#1048;&#1084;&#1072;&#1090;&#1096;&#1086;&#1077;&#1074;&#1072;%20&#1047;.&#1064;..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zil\Desktop\&#1050;&#1086;&#1085;&#1090;&#1088;&#1086;&#1083;&#1100;%20&#1052;&#1054;%20&#1054;&#1063;&#1045;&#1053;&#1068;%20&#1053;&#1054;&#1042;&#1067;&#1049;.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zil\Downloads\3.7_&#1052;&#1054;_27.05.2022.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zil\Desktop\&#1056;&#1072;&#1073;&#1086;&#1090;&#1072;%203.0\&#1047;&#1072;&#1087;&#1088;&#1086;&#1089;&#1099;%20&#1052;&#1054;%20&#1076;&#1077;&#1074;&#1095;&#1086;&#1085;&#1086;&#1082;\27.05.2022\&#1050;&#1086;&#1085;&#1090;&#1088;&#1086;&#1083;&#1100;_&#1052;&#1054;3.8%20&#1052;&#1086;&#1088;&#1086;&#1079;&#1086;&#1074;&#1072;%20&#1040;.&#1070;.%2027.05.2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Users\zil\Desktop\&#1056;&#1072;&#1073;&#1086;&#1090;&#1072;%203.0\&#1047;&#1072;&#1087;&#1088;&#1086;&#1089;&#1099;%20&#1052;&#1054;%20&#1076;&#1077;&#1074;&#1095;&#1086;&#1085;&#1086;&#1082;\27.05.2022\27.05.2022_&#1050;&#1086;&#1085;&#1090;&#1088;&#1086;&#1083;&#1100;_&#1052;&#1054;%20&#1050;&#1080;&#1103;&#1096;&#1082;&#1086;%20&#1053;.&#104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2027.05.2022%20&#1053;&#1077;&#1095;&#1080;&#1087;&#1086;&#1088;&#1077;&#1085;&#1082;&#1086;%20&#1055;.&#1040;..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1084;&#1072;&#1081;2022.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_&#1048;&#1079;&#1102;&#1084;&#1089;&#1082;&#1072;&#1103;.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Users\zil\Downloads\26.05_&#1057;&#1072;&#1082;&#1091;&#1088;&#1086;&#1074;&#1072;&#1050;&#1042;_&#1052;&#1054;.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Users\zil\Downloads\&#1057;&#1072;&#1082;&#1091;&#1088;&#1086;&#1074;&#1072;&#1050;&#1042;_18.05_&#1052;&#1054;.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Users\zil\Downloads\&#1052;&#1054;%20&#1047;&#1072;&#1080;&#1082;&#1080;&#1085;&#1072;%20&#1051;.&#1042;.%2027.05.2022.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Users\zil\Downloads\&#1052;&#1054;%20&#1047;&#1072;&#1080;&#1082;&#1080;&#1085;&#1072;%20&#1051;.&#1042;.%2026.05.2022.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1).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Users\zil\Downloads\&#1044;&#1083;&#1103;%20&#1052;&#1054;%203.4_24.05.2022.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Users\zil\Desktop\27.04.2022_&#1050;&#1086;&#1085;&#1090;&#1088;&#1086;&#1083;&#1100;_&#1052;&#1054;%20&#1042;&#1077;&#1090;&#1088;&#1086;&#1074;&#1072;%20&#1045;.&#1042;..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Users\zil\Desktop\&#1056;&#1072;&#1073;&#1086;&#1090;&#1072;%203.0\&#1047;&#1072;&#1087;&#1088;&#1086;&#1089;&#1099;%20&#1052;&#1054;%20&#1076;&#1077;&#1074;&#1095;&#1086;&#1085;&#1086;&#1082;\27.05.2022\&#1050;&#1086;&#1085;&#1090;&#1088;&#1086;&#1083;&#1100;_&#1052;&#1054;_&#1052;&#1072;&#1093;&#1072;&#1083;&#1082;&#1080;&#1085;&#1072;&#1042;&#1053;_27.05.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zil\Downloads\27_05_2022_&#1050;&#1086;&#1085;&#1090;&#1088;&#1086;&#1083;&#1100;_&#1052;&#1054;_&#1050;&#1086;&#1088;&#1085;&#1086;&#1091;&#1093;&#1086;&#1074;&#1072;_&#1040;_&#1052;_.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27.05.2022%20(16).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zil\Downloads\&#1051;&#1077;&#1087;&#1077;&#1090;&#1095;&#1077;&#1085;&#1082;&#1086;%20&#1048;.&#1040;._27.05.22_&#1050;&#1086;&#1085;&#1090;&#1088;&#1086;&#1083;&#1100;_&#1052;&#1054;.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3)27.05.2022%20&#1054;&#1073;&#1097;&#1080;&#1081;.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3)20.05.2022%20&#1054;&#1073;&#1097;&#1080;&#1081;.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Users\zil\Desktop\29.04.2022_&#1050;&#1086;&#1085;&#1090;&#1088;&#1086;&#1083;&#1100;_&#1052;&#1054;%20&#1042;&#1077;&#1090;&#1088;&#1086;&#1074;&#1072;%20&#1045;.&#1042;..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zil\Desktop\&#1050;&#1086;&#1085;&#1090;&#1088;&#1086;&#1083;&#1100;_&#1052;&#1054;_&#1072;&#1087;&#1088;&#1077;&#1083;&#1100;22.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Users\zil\Downloads\&#1052;&#1072;&#1088;&#1090;&#1080;&#1088;&#1086;&#1089;&#1086;&#1074;&#1072;%20&#1071;.&#1040;._&#1052;&#1054;.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Users\zil\Downloads\&#1050;&#1072;&#1088;&#1075;&#1080;&#1085;&#1072;%20&#1044;.&#1042;._27.05.2022_&#1050;&#1086;&#1085;&#1090;&#1088;&#1086;&#1083;&#1100;_&#1052;&#1054;.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24.05.2022%20(16).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Users\zil\Downloads\&#1051;&#1077;&#1087;&#1077;&#1090;&#1095;&#1077;&#1085;&#1082;&#1086;%20&#1048;.&#1040;._19.05.22_&#1050;&#1086;&#1085;&#1090;&#1088;&#1086;&#1083;&#1100;_&#1052;&#105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20&#1050;&#1091;&#1096;&#1085;&#1072;&#1088;&#1077;&#1074;&#1072;%20&#1040;.&#1040;.%2027.05.2022.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Users\zil\Downloads\23.05_&#1057;&#1072;&#1082;&#1091;&#1088;&#1086;&#1074;&#1072;&#1050;&#1042;_&#1052;&#1054;.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Users\zil\Downloads\&#1089;&#1074;&#1086;&#1076;%20&#1084;&#1086;_25.05.2022.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Users\zil\Downloads\20.05_&#1057;&#1072;&#1082;&#1091;&#1088;&#1086;&#1074;&#1072;&#1050;&#1042;_&#1052;&#1054;.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057;&#1080;&#1083;&#1072;&#1082;&#1086;&#1074;&#1072;%2027.05.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zil\Downloads\&#1086;&#1090;%2018.05.2022_&#1050;&#1086;&#1085;&#1090;&#1088;&#1086;&#1083;&#1100;_&#1052;&#1054;_&#1043;&#1086;&#1088;&#1074;&#1080;&#1094;%20&#1042;.&#1055;..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Users\zil\Desktop\&#1056;&#1072;&#1073;&#1086;&#1090;&#1072;%203.0\&#1047;&#1072;&#1087;&#1088;&#1086;&#1089;&#1099;%20&#1052;&#1054;%20&#1076;&#1077;&#1074;&#1095;&#1086;&#1085;&#1086;&#1082;\27.05.2022\27.05.2022_&#1050;&#1086;&#1085;&#1090;&#1088;&#1086;&#1083;&#1100;_&#1052;&#1054;%20&#1042;&#1077;&#1090;&#1088;&#1086;&#1074;&#1072;%20&#1045;.&#1042;..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Users\zil\Desktop\22.03.2022_&#1050;&#1086;&#1085;&#1090;&#1088;&#1086;&#1083;&#1100;_&#1052;&#1054;_&#1042;&#1077;&#1090;&#1088;&#1086;&#1074;&#1072;%20&#1045;.&#1042;.%20&#1085;&#1086;&#1074;&#1099;&#1081;.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Users\zil\Downloads\&#1057;&#1074;&#1086;&#1076;%20&#1050;&#1086;&#1085;&#1090;&#1088;&#1086;&#1083;&#1100;%20&#1052;&#1054;%203.12%2027.05.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203.4%2008.04.2022.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Users\zil\Downloads\&#1052;&#1054;.19.05_&#1059;&#1083;&#1100;&#1103;&#1085;&#1082;&#1080;&#1085;&#1072;%20&#1040;.&#104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zil\Downloads\&#1052;&#1054;.27.05_&#1059;&#1083;&#1100;&#1103;&#1085;&#1082;&#1080;&#1085;&#1072;%20&#1040;.&#1040;..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Users\zil\Desktop\&#1056;&#1072;&#1073;&#1086;&#1095;&#1072;&#1103;%20&#1076;&#1086;&#1082;&#1091;&#1084;&#1077;&#1085;&#1090;&#1072;&#1094;&#1080;&#1103;&#1085;&#1086;&#1074;&#1072;&#1103;\&#1087;&#1077;&#1088;&#1077;&#1076;&#1072;&#1085;&#1086;%20&#1074;%20&#1052;&#1054;\&#1084;&#1072;&#1081;22\&#1050;&#1086;&#1085;&#1090;&#1088;&#1086;&#1083;&#1100;_&#1052;&#1054;_&#1052;&#1072;&#1093;&#1072;&#1083;&#1082;&#1080;&#1085;&#1072;&#1042;&#1053;_18.05.2020.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1052;&#1072;&#1093;&#1072;&#1083;&#1082;&#1080;&#1085;&#1072;&#1042;&#1053;_14.02.2022.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Users\Nastinka\Documents\&#1056;&#1072;&#1073;&#1086;&#1095;&#1072;&#1103;%20&#1076;&#1086;&#1082;&#1091;&#1084;&#1077;&#1085;&#1090;&#1072;&#1094;&#1080;&#1103;\&#1050;&#1072;&#1088;&#1090;&#1086;&#1095;&#1082;&#1080;\&#1050;&#1072;&#1088;&#1090;&#1086;&#1095;&#1082;&#1080;_&#1087;&#1072;&#1094;&#1080;&#1077;&#1085;&#1090;&#1086;&#1074;_&#1052;&#1072;&#1093;&#1072;&#1083;&#1082;&#1080;&#1085;&#1072;_&#1042;&#1053;.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C:\Users\zil\Documents\&#1056;&#1072;&#1073;&#1086;&#1095;&#1072;&#1103;%20&#1076;&#1086;&#1082;&#1091;&#1084;&#1077;&#1085;&#1090;&#1072;&#1094;&#1080;&#1103;\&#1050;&#1072;&#1088;&#1090;&#1086;&#1095;&#1082;&#1080;\&#1050;&#1072;&#1088;&#1090;&#1086;&#1095;&#1082;&#1080;_&#1087;&#1072;&#1094;&#1080;&#1077;&#1085;&#1090;&#1086;&#1074;_&#1052;&#1072;&#1093;&#1072;&#1083;&#1082;&#1080;&#1085;&#1072;_&#1042;&#1053;.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1064;&#1086;&#1074;&#1082;&#1091;&#1085;%20&#1042;.%20&#1054;.%20(8).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C:\Users\zil\Downloads\&#1050;&#1086;&#1085;&#1090;&#1088;&#1086;&#1083;&#1100;&#1052;&#1054;_&#1061;&#1086;&#1093;&#1083;&#1086;&#1074;&#1072;&#1045;&#1040;27.05.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Users\zil\Downloads\20.05.2022_&#1084;&#1072;&#1081;_&#1046;&#1080;&#1088;&#1103;&#1082;&#1086;&#1074;&#1072;%20&#1045;.&#1057;._&#1050;&#1086;&#1085;&#1090;&#1088;&#1086;&#1083;&#1100;_&#1052;&#1054;.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C:\Users\zil\Downloads\20_05_2022_&#1050;&#1086;&#1085;&#1090;&#1088;&#1086;&#1083;&#1100;_&#1052;&#1054;_&#1050;&#1086;&#1088;&#1085;&#1086;&#1091;&#1093;&#1086;&#1074;&#1072;_&#1040;_&#1052;_.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Users\zil\Desktop\&#1050;&#1086;&#1085;&#1090;&#1088;&#1086;&#1083;&#1100;%20&#1052;&#1054;%20&#1084;&#1072;&#1081;%202022\26052022_&#1055;&#1072;&#1074;&#1083;&#1086;&#1074;&#1072;_&#1050;&#1086;&#1085;&#1090;&#1088;&#1086;&#1083;&#1100;%20&#1052;&#1054;.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Users\zil\Desktop\22.03.2022_&#1050;&#1086;&#1085;&#1090;&#1088;&#1086;&#1083;&#1100;_&#1052;&#1054;_&#1042;&#1077;&#1090;&#1088;&#1086;&#1074;&#1072;%20&#1045;.&#104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zil\Desktop\26.05.2022_&#1043;&#1055;_&#1050;&#1086;&#1085;&#1090;&#1088;&#1086;&#1083;&#1100;_&#1052;&#1054;.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Users\zil\Desktop\&#1056;&#1072;&#1079;&#1085;&#1086;&#1077;\&#1052;&#1054;%2024.05\24.05.2022_&#1050;&#1086;&#1085;&#1090;&#1088;&#1086;&#1083;&#1100;_&#1052;&#1054;%20&#1072;&#1091;&#1076;%203.8.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C:\Users\zil\Desktop\&#1056;&#1072;&#1073;&#1086;&#1095;&#1072;&#1103;%20&#1076;&#1086;&#1082;&#1091;&#1084;&#1077;&#1085;&#1090;&#1072;&#1094;&#1080;&#1103;&#1085;&#1086;&#1074;&#1072;&#1103;\&#1087;&#1077;&#1088;&#1077;&#1076;&#1072;&#1085;&#1086;%20&#1074;%20&#1052;&#1054;\&#1084;&#1072;&#1088;&#1090;22\&#1050;&#1086;&#1085;&#1090;&#1088;&#1086;&#1083;&#1100;_&#1052;&#1054;_&#1052;&#1072;&#1093;&#1072;&#1083;&#1082;&#1080;&#1085;&#1072;&#1042;&#1053;_11.03.2022.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C:\Users\zil\Downloads\&#1057;&#1074;&#1086;&#1076;%20&#1052;&#1054;%203.9%20&#1086;&#1090;%2027.05.2022.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20&#1040;&#1083;&#1105;&#1093;&#1080;&#1085;&#1072;%20&#1070;.&#1042;.%20(1).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_&#1050;&#1091;&#1079;&#1080;&#1085;&#1072;%20&#1048;.&#1042;.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C:\Users\zil\Downloads\&#1052;&#1054;%20&#1086;&#1090;%2018.05.2022%202.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27.05.2022%20&#1041;&#1077;&#1083;&#1103;&#1077;&#1074;&#1072;%20&#1040;.&#1042;..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Users\zil\Desktop\&#1052;&#1072;&#1088;&#1090;&#1080;&#1088;&#1086;&#1089;&#1086;&#1074;&#1072;%20&#1071;.&#1040;._&#1052;&#1054;.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C:\Users\zil\Downloads\3.11_&#1052;&#1054;_27.05.202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il\Downloads\27_05_2022_&#1050;&#1086;&#1085;&#1090;&#1088;&#1086;&#1083;&#1100;_&#1052;&#1054;_&#1042;&#1077;&#1083;&#1100;&#1084;&#1072;&#1082;&#1080;&#1085;&#1072;_&#1054;_&#1042;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05.2022"/>
      <sheetName val="25.05.2022"/>
      <sheetName val="24.05.2022"/>
      <sheetName val="23.05.2022"/>
      <sheetName val="20.05.2022"/>
      <sheetName val="19.05.2022"/>
      <sheetName val="18.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7.05.2022"/>
      <sheetName val="26.05.2022"/>
      <sheetName val="25.05.2022"/>
      <sheetName val="24.05.2022"/>
      <sheetName val="23.05.2022"/>
      <sheetName val="20.05.2022"/>
      <sheetName val="19.05.2022"/>
      <sheetName val="18.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27.05"/>
      <sheetName val="Лист4"/>
      <sheetName val="Лист5"/>
      <sheetName val="Лист6"/>
      <sheetName val="Лист7"/>
      <sheetName val="26.05"/>
      <sheetName val="25.05"/>
      <sheetName val="24.05"/>
      <sheetName val="23.05"/>
      <sheetName val="20.05"/>
      <sheetName val="19.05"/>
      <sheetName val="18.05"/>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7.05.2022"/>
      <sheetName val="26.05.2022"/>
      <sheetName val="25.05.2022"/>
      <sheetName val="23.05.2022"/>
      <sheetName val="20.05.2022"/>
      <sheetName val="19.05.2022"/>
      <sheetName val="18.05.2022"/>
      <sheetName val="КОПИЯ"/>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23.05"/>
      <sheetName val="20.05"/>
      <sheetName val="19.05"/>
      <sheetName val="18.05"/>
      <sheetName val="24.05"/>
      <sheetName val="Статус"/>
      <sheetName val="коммент"/>
      <sheetName val="списки_не_удалять"/>
    </sheetNames>
    <sheetDataSet>
      <sheetData sheetId="0"/>
      <sheetData sheetId="1"/>
      <sheetData sheetId="2"/>
      <sheetData sheetId="3"/>
      <sheetData sheetId="4"/>
      <sheetData sheetId="5"/>
      <sheetData sheetId="6"/>
      <sheetData sheetId="7">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8"/>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25.05"/>
      <sheetName val="26.05"/>
      <sheetName val="27.05"/>
      <sheetName val="Лист4"/>
      <sheetName val="Лист5"/>
      <sheetName val="Лист6"/>
      <sheetName val="Лист7"/>
      <sheetName val="24.05"/>
      <sheetName val="23.05"/>
      <sheetName val="20.05"/>
      <sheetName val="19.05"/>
      <sheetName val="18.05"/>
      <sheetName val="Статус"/>
      <sheetName val="коммент"/>
      <sheetName val="списки_не_удалять"/>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5"/>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7.05.2022"/>
      <sheetName val="26.05.2022"/>
      <sheetName val="25.05.2022"/>
      <sheetName val="24.05.2022"/>
      <sheetName val="23.05.2022"/>
      <sheetName val="20.05.2022"/>
      <sheetName val="19.05.2022"/>
      <sheetName val="18.05.2022"/>
      <sheetName val="17.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7.05.2022"/>
      <sheetName val="26.05.2022"/>
      <sheetName val="25.05.2022"/>
      <sheetName val="24.05.2022"/>
      <sheetName val="23.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05.2022"/>
      <sheetName val="25.05.2022"/>
      <sheetName val="24.05.2022"/>
      <sheetName val="23.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6"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19.05"/>
      <sheetName val="18.05"/>
      <sheetName val="Лист3"/>
      <sheetName val="Лист4"/>
      <sheetName val="Лист5"/>
      <sheetName val="Статус"/>
      <sheetName val="коммент"/>
      <sheetName val="списки_не_удалять"/>
      <sheetName val="25.05"/>
      <sheetName val="26.05"/>
      <sheetName val="27.05"/>
      <sheetName val="Лист6"/>
      <sheetName val="Лист7"/>
      <sheetName val="24.05"/>
      <sheetName val="23.05"/>
      <sheetName val="20.05"/>
    </sheetNames>
    <sheetDataSet>
      <sheetData sheetId="0"/>
      <sheetData sheetId="1"/>
      <sheetData sheetId="2"/>
      <sheetData sheetId="3"/>
      <sheetData sheetId="4"/>
      <sheetData sheetId="5"/>
      <sheetData sheetId="6"/>
      <sheetData sheetId="7">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7.05.2022"/>
      <sheetName val="16.05.2022"/>
      <sheetName val="13.05.2022"/>
      <sheetName val="12.05.2022"/>
      <sheetName val="11.05.2022"/>
      <sheetName val="06.05.2022"/>
      <sheetName val="05.05.2022"/>
      <sheetName val="04.05.2022"/>
      <sheetName val="22.04.2022"/>
      <sheetName val="21.04.2022"/>
      <sheetName val="20.04.2022"/>
      <sheetName val="19.04.2022"/>
      <sheetName val="18.04.2022"/>
      <sheetName val="15.04.2022"/>
      <sheetName val="14.04.2022"/>
      <sheetName val="13.04.2022"/>
      <sheetName val="12.04.2022"/>
      <sheetName val="11.04.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2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Статус"/>
      <sheetName val="коммент"/>
      <sheetName val="списки_не_удалять"/>
    </sheetNames>
    <sheetDataSet>
      <sheetData sheetId="0" refreshError="1"/>
      <sheetData sheetId="1" refreshError="1"/>
      <sheetData sheetId="2" refreshError="1"/>
      <sheetData sheetId="3"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4"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уденкова"/>
    </sheetNames>
    <sheetDataSet>
      <sheetData sheetId="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уденкова"/>
      <sheetName val="КозловаЛ"/>
      <sheetName val="Бусакова"/>
      <sheetName val="Масловский"/>
      <sheetName val="Киселева"/>
      <sheetName val="Ляшковская"/>
      <sheetName val="Кильдишова"/>
      <sheetName val="Базыкин"/>
      <sheetName val="Сельянова"/>
      <sheetName val="Бурцева"/>
      <sheetName val="Воронин"/>
      <sheetName val="Николаева"/>
      <sheetName val="Лосева"/>
      <sheetName val="Баранова"/>
      <sheetName val="Сайдалиев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05.2022"/>
      <sheetName val="25.05.2022"/>
      <sheetName val="24.05.2022"/>
      <sheetName val="23.05.2022"/>
      <sheetName val="20.05.2022"/>
      <sheetName val="19.05.2022"/>
      <sheetName val="18.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B1" t="str">
            <v>Статус</v>
          </cell>
        </row>
      </sheetData>
      <sheetData sheetId="9"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sheetData sheetId="3"/>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sheetData sheetId="2" refreshError="1"/>
      <sheetData sheetId="3"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row>
      </sheetData>
      <sheetData sheetId="3"/>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row>
      </sheetData>
      <sheetData sheetId="3"/>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tables/table1.xml><?xml version="1.0" encoding="utf-8"?>
<table xmlns="http://schemas.openxmlformats.org/spreadsheetml/2006/main" id="1" name="статус" displayName="статус" ref="F1:F22" totalsRowShown="0" headerRowDxfId="56" dataDxfId="55">
  <autoFilter ref="F1:F22"/>
  <tableColumns count="1">
    <tableColumn id="1" name="статус" dataDxfId="54"/>
  </tableColumns>
  <tableStyleInfo name="TableStyleLight10" showFirstColumn="0" showLastColumn="0" showRowStripes="1" showColumnStripes="0"/>
</table>
</file>

<file path=xl/tables/table10.xml><?xml version="1.0" encoding="utf-8"?>
<table xmlns="http://schemas.openxmlformats.org/spreadsheetml/2006/main" id="6" name="Таблица6" displayName="Таблица6" ref="A1:C22" totalsRowShown="0">
  <autoFilter ref="A1:C22"/>
  <tableColumns count="3">
    <tableColumn id="1" name="№" dataDxfId="20"/>
    <tableColumn id="2" name="Статус" dataDxfId="19"/>
    <tableColumn id="3" name="Комментарий для ГП/ЦАОП" dataDxfId="18"/>
  </tableColumns>
  <tableStyleInfo name="TableStyleLight21" showFirstColumn="0" showLastColumn="0" showRowStripes="1" showColumnStripes="0"/>
</table>
</file>

<file path=xl/tables/table11.xml><?xml version="1.0" encoding="utf-8"?>
<table xmlns="http://schemas.openxmlformats.org/spreadsheetml/2006/main" id="7" name="Таблица7" displayName="Таблица7" ref="A3:A73" totalsRowShown="0" headerRowDxfId="17" dataDxfId="16" tableBorderDxfId="15">
  <autoFilter ref="A3:A73"/>
  <tableColumns count="1">
    <tableColumn id="1" name="МО" dataDxfId="14"/>
  </tableColumns>
  <tableStyleInfo name="TableStyleMedium2" showFirstColumn="0" showLastColumn="0" showRowStripes="1" showColumnStripes="0"/>
</table>
</file>

<file path=xl/tables/table12.xml><?xml version="1.0" encoding="utf-8"?>
<table xmlns="http://schemas.openxmlformats.org/spreadsheetml/2006/main" id="12" name="ООПОК" displayName="ООПОК" ref="G1:G6" totalsRowShown="0" headerRowDxfId="13" dataDxfId="12" tableBorderDxfId="11">
  <autoFilter ref="G1:G6"/>
  <tableColumns count="1">
    <tableColumn id="1" name="ОО/ПОК" dataDxfId="10"/>
  </tableColumns>
  <tableStyleInfo name="TableStyleMedium2" showFirstColumn="0" showLastColumn="0" showRowStripes="1" showColumnStripes="0"/>
</table>
</file>

<file path=xl/tables/table13.xml><?xml version="1.0" encoding="utf-8"?>
<table xmlns="http://schemas.openxmlformats.org/spreadsheetml/2006/main" id="14" name="Этап_ведения_пациента" displayName="Этап_ведения_пациента" ref="I2:I6" totalsRowShown="0" headerRowDxfId="9" dataDxfId="7" headerRowBorderDxfId="8" tableBorderDxfId="6" totalsRowBorderDxfId="5">
  <autoFilter ref="I2:I6"/>
  <tableColumns count="1">
    <tableColumn id="1" name="Этап ведения пациента" dataDxfId="4"/>
  </tableColumns>
  <tableStyleInfo name="TableStyleMedium2" showFirstColumn="0" showLastColumn="0" showRowStripes="1" showColumnStripes="0"/>
</table>
</file>

<file path=xl/tables/table14.xml><?xml version="1.0" encoding="utf-8"?>
<table xmlns="http://schemas.openxmlformats.org/spreadsheetml/2006/main" id="13" name="Таблица714" displayName="Таблица714" ref="C3:C77" totalsRowShown="0" headerRowDxfId="3" dataDxfId="2" tableBorderDxfId="1">
  <autoFilter ref="C3:C77"/>
  <tableColumns count="1">
    <tableColumn id="1" name="Куда_сфорировано_направление" dataDxfId="0"/>
  </tableColumns>
  <tableStyleInfo name="TableStyleMedium2" showFirstColumn="0" showLastColumn="0" showRowStripes="1" showColumnStripes="0"/>
</table>
</file>

<file path=xl/tables/table2.xml><?xml version="1.0" encoding="utf-8"?>
<table xmlns="http://schemas.openxmlformats.org/spreadsheetml/2006/main" id="3" name="Отсутствуетпротокол" displayName="Отсутствуетпротокол" ref="O1:O6" totalsRowShown="0" headerRowDxfId="53" dataDxfId="51" headerRowBorderDxfId="52">
  <autoFilter ref="O1:O6"/>
  <tableColumns count="1">
    <tableColumn id="1" name="Отсутствует протокол" dataDxfId="50"/>
  </tableColumns>
  <tableStyleInfo name="TableStyleLight9" showFirstColumn="0" showLastColumn="0" showRowStripes="1" showColumnStripes="0"/>
</table>
</file>

<file path=xl/tables/table3.xml><?xml version="1.0" encoding="utf-8"?>
<table xmlns="http://schemas.openxmlformats.org/spreadsheetml/2006/main" id="4" name="Данныеобиопсии" displayName="Данныеобиопсии" ref="L1:L4" totalsRowShown="0" headerRowDxfId="49" dataDxfId="47" headerRowBorderDxfId="48">
  <autoFilter ref="L1:L4"/>
  <tableColumns count="1">
    <tableColumn id="1" name="Данныеобиопсии" dataDxfId="46"/>
  </tableColumns>
  <tableStyleInfo name="TableStyleLight9" showFirstColumn="0" showLastColumn="0" showRowStripes="1" showColumnStripes="0"/>
</table>
</file>

<file path=xl/tables/table4.xml><?xml version="1.0" encoding="utf-8"?>
<table xmlns="http://schemas.openxmlformats.org/spreadsheetml/2006/main" id="5" name="Датазаписи" displayName="Датазаписи" ref="M1:M7" totalsRowShown="0" headerRowDxfId="45" dataDxfId="43" headerRowBorderDxfId="44">
  <autoFilter ref="M1:M7"/>
  <tableColumns count="1">
    <tableColumn id="1" name="Датазаписи" dataDxfId="42"/>
  </tableColumns>
  <tableStyleInfo name="TableStyleLight9" showFirstColumn="0" showLastColumn="0" showRowStripes="1" showColumnStripes="0"/>
</table>
</file>

<file path=xl/tables/table5.xml><?xml version="1.0" encoding="utf-8"?>
<table xmlns="http://schemas.openxmlformats.org/spreadsheetml/2006/main" id="9" name="Отказотзаписи" displayName="Отказотзаписи" ref="N1:N3" totalsRowShown="0" headerRowDxfId="41" dataDxfId="39" headerRowBorderDxfId="40">
  <autoFilter ref="N1:N3"/>
  <tableColumns count="1">
    <tableColumn id="1" name="Отказотзаписи" dataDxfId="38"/>
  </tableColumns>
  <tableStyleInfo name="TableStyleLight9" showFirstColumn="0" showLastColumn="0" showRowStripes="1" showColumnStripes="0"/>
</table>
</file>

<file path=xl/tables/table6.xml><?xml version="1.0" encoding="utf-8"?>
<table xmlns="http://schemas.openxmlformats.org/spreadsheetml/2006/main" id="10" name="Превышенсрок" displayName="Превышенсрок" ref="P1:P7" totalsRowShown="0" headerRowDxfId="37" dataDxfId="35" headerRowBorderDxfId="36">
  <autoFilter ref="P1:P7"/>
  <tableColumns count="1">
    <tableColumn id="1" name="Превышенсрок" dataDxfId="34"/>
  </tableColumns>
  <tableStyleInfo name="TableStyleLight9" showFirstColumn="0" showLastColumn="0" showRowStripes="1" showColumnStripes="0"/>
</table>
</file>

<file path=xl/tables/table7.xml><?xml version="1.0" encoding="utf-8"?>
<table xmlns="http://schemas.openxmlformats.org/spreadsheetml/2006/main" id="11" name="ВозвратвМОбезприема" displayName="ВозвратвМОбезприема" ref="K1:K5" totalsRowShown="0" headerRowDxfId="33" dataDxfId="31" headerRowBorderDxfId="32" tableBorderDxfId="30">
  <autoFilter ref="K1:K5"/>
  <tableColumns count="1">
    <tableColumn id="1" name="ВозвратвМОбезприема" dataDxfId="29"/>
  </tableColumns>
  <tableStyleInfo name="TableStyleLight9" showFirstColumn="0" showLastColumn="0" showRowStripes="1" showColumnStripes="0"/>
</table>
</file>

<file path=xl/tables/table8.xml><?xml version="1.0" encoding="utf-8"?>
<table xmlns="http://schemas.openxmlformats.org/spreadsheetml/2006/main" id="2" name="тех.ст" displayName="тех.ст" ref="H1:I50" totalsRowShown="0" headerRowDxfId="28" dataDxfId="27">
  <autoFilter ref="H1:I50"/>
  <tableColumns count="2">
    <tableColumn id="1" name="тех.ст" dataDxfId="26">
      <calculatedColumnFormula>IF(ISBLANK(F2),"",SUBSTITUTE(SUBSTITUTE(SUBSTITUTE(статус[[#This Row],[статус]],"/","")," ",""),"-",""))</calculatedColumnFormula>
    </tableColumn>
    <tableColumn id="2" name="-" dataDxfId="25"/>
  </tableColumns>
  <tableStyleInfo name="TableStyleMedium1" showFirstColumn="0" showLastColumn="0" showRowStripes="1" showColumnStripes="0"/>
</table>
</file>

<file path=xl/tables/table9.xml><?xml version="1.0" encoding="utf-8"?>
<table xmlns="http://schemas.openxmlformats.org/spreadsheetml/2006/main" id="8" name="Онкологическийконсилиум" displayName="Онкологическийконсилиум" ref="Q1:Q3" totalsRowShown="0" headerRowDxfId="24" dataDxfId="23" tableBorderDxfId="22">
  <autoFilter ref="Q1:Q3"/>
  <tableColumns count="1">
    <tableColumn id="1" name="Онкологическийконсилиум" dataDxfId="21"/>
  </tableColumns>
  <tableStyleInfo name="TableStyleLight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4.bin"/><Relationship Id="rId5" Type="http://schemas.openxmlformats.org/officeDocument/2006/relationships/table" Target="../tables/table14.xml"/><Relationship Id="rId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R992"/>
  <sheetViews>
    <sheetView tabSelected="1" topLeftCell="A293" zoomScale="80" zoomScaleNormal="80" workbookViewId="0">
      <selection activeCell="G302" sqref="F295:G302"/>
    </sheetView>
  </sheetViews>
  <sheetFormatPr defaultColWidth="9.140625" defaultRowHeight="15.75" x14ac:dyDescent="0.25"/>
  <cols>
    <col min="1" max="1" width="4" style="220" customWidth="1"/>
    <col min="2" max="2" width="12.42578125" style="118" customWidth="1"/>
    <col min="3" max="3" width="18.85546875" style="118" customWidth="1"/>
    <col min="4" max="4" width="28.7109375" style="118" customWidth="1"/>
    <col min="5" max="5" width="11.85546875" style="118" customWidth="1"/>
    <col min="6" max="6" width="24.140625" style="119" customWidth="1"/>
    <col min="7" max="7" width="19.5703125" style="118" customWidth="1"/>
    <col min="8" max="8" width="19.140625" style="118" customWidth="1"/>
    <col min="9" max="9" width="13.7109375" style="118" customWidth="1"/>
    <col min="10" max="10" width="20.5703125" style="118" customWidth="1"/>
    <col min="11" max="11" width="20.85546875" style="120" customWidth="1"/>
    <col min="12" max="12" width="70" style="121" customWidth="1"/>
    <col min="13" max="13" width="28.140625" style="120" customWidth="1"/>
    <col min="14" max="14" width="9.85546875" style="120" customWidth="1"/>
    <col min="15" max="15" width="16.28515625" style="120" customWidth="1"/>
    <col min="16" max="16" width="44.42578125" style="120" customWidth="1"/>
    <col min="17" max="17" width="26.85546875" style="220" customWidth="1"/>
    <col min="18" max="18" width="44.5703125" style="220" customWidth="1"/>
    <col min="19" max="19" width="11.140625" style="220" bestFit="1" customWidth="1"/>
    <col min="20" max="16384" width="9.140625" style="220"/>
  </cols>
  <sheetData>
    <row r="1" spans="1:18" s="215" customFormat="1" ht="10.5" customHeight="1" x14ac:dyDescent="0.25">
      <c r="A1" s="213" t="s">
        <v>14</v>
      </c>
      <c r="B1" s="102"/>
      <c r="C1" s="102"/>
      <c r="D1" s="102"/>
      <c r="E1" s="102"/>
      <c r="F1" s="103"/>
      <c r="G1" s="102"/>
      <c r="H1" s="102"/>
      <c r="I1" s="102"/>
      <c r="J1" s="102"/>
      <c r="K1" s="102"/>
      <c r="L1" s="104"/>
      <c r="M1" s="102"/>
      <c r="N1" s="102"/>
      <c r="O1" s="102"/>
      <c r="P1" s="102"/>
      <c r="Q1" s="89" t="s">
        <v>15</v>
      </c>
      <c r="R1" s="214"/>
    </row>
    <row r="2" spans="1:18" s="92" customFormat="1" ht="63" x14ac:dyDescent="0.25">
      <c r="A2" s="90" t="s">
        <v>10</v>
      </c>
      <c r="B2" s="105" t="s">
        <v>11</v>
      </c>
      <c r="C2" s="105" t="s">
        <v>35</v>
      </c>
      <c r="D2" s="106" t="s">
        <v>7</v>
      </c>
      <c r="E2" s="106" t="s">
        <v>145</v>
      </c>
      <c r="F2" s="107" t="s">
        <v>8</v>
      </c>
      <c r="G2" s="108" t="s">
        <v>192</v>
      </c>
      <c r="H2" s="109" t="s">
        <v>105</v>
      </c>
      <c r="I2" s="109" t="s">
        <v>107</v>
      </c>
      <c r="J2" s="110" t="s">
        <v>193</v>
      </c>
      <c r="K2" s="108" t="s">
        <v>108</v>
      </c>
      <c r="L2" s="108" t="s">
        <v>142</v>
      </c>
      <c r="M2" s="108" t="s">
        <v>109</v>
      </c>
      <c r="N2" s="111" t="s">
        <v>182</v>
      </c>
      <c r="O2" s="111" t="s">
        <v>191</v>
      </c>
      <c r="P2" s="111" t="s">
        <v>13</v>
      </c>
      <c r="Q2" s="91" t="s">
        <v>12</v>
      </c>
      <c r="R2" s="91" t="s">
        <v>9</v>
      </c>
    </row>
    <row r="3" spans="1:18" s="154" customFormat="1" ht="91.5" customHeight="1" x14ac:dyDescent="0.25">
      <c r="A3" s="122">
        <v>1</v>
      </c>
      <c r="B3" s="134">
        <v>44708</v>
      </c>
      <c r="C3" s="122" t="s">
        <v>220</v>
      </c>
      <c r="D3" s="137" t="s">
        <v>87</v>
      </c>
      <c r="E3" s="137"/>
      <c r="F3" s="138" t="s">
        <v>221</v>
      </c>
      <c r="G3" s="122">
        <v>89637227404</v>
      </c>
      <c r="H3" s="122" t="s">
        <v>222</v>
      </c>
      <c r="I3" s="134">
        <v>44707</v>
      </c>
      <c r="J3" s="122" t="s">
        <v>180</v>
      </c>
      <c r="K3" s="122" t="s">
        <v>111</v>
      </c>
      <c r="L3" s="142" t="str">
        <f>IFERROR(_xlfn.IFNA(VLOOKUP($K3,[1]коммент!$B:$C,2,0),""),"")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 s="122" t="s">
        <v>133</v>
      </c>
      <c r="N3" s="153" t="s">
        <v>114</v>
      </c>
      <c r="O3" s="153"/>
      <c r="P3" s="153" t="s">
        <v>223</v>
      </c>
      <c r="Q3" s="135"/>
      <c r="R3" s="135"/>
    </row>
    <row r="4" spans="1:18" s="154" customFormat="1" ht="91.5" customHeight="1" x14ac:dyDescent="0.25">
      <c r="A4" s="122">
        <v>2</v>
      </c>
      <c r="B4" s="134">
        <v>44708</v>
      </c>
      <c r="C4" s="122" t="s">
        <v>220</v>
      </c>
      <c r="D4" s="137" t="s">
        <v>87</v>
      </c>
      <c r="E4" s="137"/>
      <c r="F4" s="138" t="s">
        <v>221</v>
      </c>
      <c r="G4" s="122">
        <v>89637227404</v>
      </c>
      <c r="H4" s="122" t="s">
        <v>222</v>
      </c>
      <c r="I4" s="134">
        <v>44707</v>
      </c>
      <c r="J4" s="122" t="s">
        <v>180</v>
      </c>
      <c r="K4" s="122" t="s">
        <v>36</v>
      </c>
      <c r="L4" s="142" t="str">
        <f>IFERROR(_xlfn.IFNA(VLOOKUP($K4,[1]коммент!$B:$C,2,0),""),"")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 s="122"/>
      <c r="N4" s="153"/>
      <c r="O4" s="153"/>
      <c r="P4" s="153" t="s">
        <v>224</v>
      </c>
      <c r="Q4" s="135"/>
      <c r="R4" s="135"/>
    </row>
    <row r="5" spans="1:18" s="154" customFormat="1" ht="91.5" customHeight="1" x14ac:dyDescent="0.25">
      <c r="A5" s="122">
        <v>3</v>
      </c>
      <c r="B5" s="134">
        <v>44708</v>
      </c>
      <c r="C5" s="122" t="s">
        <v>251</v>
      </c>
      <c r="D5" s="137" t="s">
        <v>87</v>
      </c>
      <c r="E5" s="137"/>
      <c r="F5" s="138" t="s">
        <v>258</v>
      </c>
      <c r="G5" s="122" t="s">
        <v>259</v>
      </c>
      <c r="H5" s="122" t="s">
        <v>260</v>
      </c>
      <c r="I5" s="134">
        <v>44700</v>
      </c>
      <c r="J5" s="122" t="s">
        <v>180</v>
      </c>
      <c r="K5" s="122" t="s">
        <v>111</v>
      </c>
      <c r="L5" s="142" t="str">
        <f>IFERROR(_xlfn.IFNA(VLOOKUP($K5,[2]коммент!$B:$C,2,0),""),"")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 s="122" t="s">
        <v>133</v>
      </c>
      <c r="N5" s="153" t="s">
        <v>114</v>
      </c>
      <c r="O5" s="153"/>
      <c r="P5" s="153" t="s">
        <v>152</v>
      </c>
      <c r="Q5" s="135"/>
      <c r="R5" s="135"/>
    </row>
    <row r="6" spans="1:18" s="154" customFormat="1" ht="91.5" customHeight="1" x14ac:dyDescent="0.25">
      <c r="A6" s="122">
        <v>4</v>
      </c>
      <c r="B6" s="134">
        <v>44708</v>
      </c>
      <c r="C6" s="122" t="s">
        <v>423</v>
      </c>
      <c r="D6" s="137" t="s">
        <v>87</v>
      </c>
      <c r="E6" s="137"/>
      <c r="F6" s="138" t="s">
        <v>431</v>
      </c>
      <c r="G6" s="122" t="s">
        <v>432</v>
      </c>
      <c r="H6" s="122" t="s">
        <v>433</v>
      </c>
      <c r="I6" s="134">
        <v>44705</v>
      </c>
      <c r="J6" s="122" t="s">
        <v>180</v>
      </c>
      <c r="K6" s="122" t="s">
        <v>1</v>
      </c>
      <c r="L6" s="142" t="str">
        <f>IFERROR(_xlfn.IFNA(VLOOKUP($K6,[3]коммент!$B:$C,2,0),""),"")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6" s="122" t="s">
        <v>154</v>
      </c>
      <c r="N6" s="153" t="s">
        <v>114</v>
      </c>
      <c r="O6" s="153"/>
      <c r="P6" s="153" t="s">
        <v>434</v>
      </c>
      <c r="Q6" s="135"/>
      <c r="R6" s="135"/>
    </row>
    <row r="7" spans="1:18" s="154" customFormat="1" ht="91.5" customHeight="1" x14ac:dyDescent="0.25">
      <c r="A7" s="122">
        <v>5</v>
      </c>
      <c r="B7" s="134">
        <v>44708</v>
      </c>
      <c r="C7" s="122" t="s">
        <v>423</v>
      </c>
      <c r="D7" s="137" t="s">
        <v>87</v>
      </c>
      <c r="E7" s="137"/>
      <c r="F7" s="155" t="s">
        <v>435</v>
      </c>
      <c r="G7" s="152">
        <v>9035724461</v>
      </c>
      <c r="H7" s="152" t="s">
        <v>436</v>
      </c>
      <c r="I7" s="151">
        <v>44313</v>
      </c>
      <c r="J7" s="152" t="s">
        <v>179</v>
      </c>
      <c r="K7" s="152" t="s">
        <v>122</v>
      </c>
      <c r="L7" s="196" t="str">
        <f>IFERROR(_xlfn.IFNA(VLOOKUP($K7,[3]коммент!$B:$C,2,0),""),"")</f>
        <v>По данным протокола осмотра врача-онколога (см. столбцы H, I) диагноз "С" - подтвержден. В канцер-регистре нет данных о пациенте.</v>
      </c>
      <c r="M7" s="122"/>
      <c r="N7" s="153"/>
      <c r="O7" s="153"/>
      <c r="P7" s="153"/>
      <c r="Q7" s="135"/>
      <c r="R7" s="135"/>
    </row>
    <row r="8" spans="1:18" s="154" customFormat="1" ht="91.5" customHeight="1" x14ac:dyDescent="0.25">
      <c r="A8" s="122">
        <v>6</v>
      </c>
      <c r="B8" s="134">
        <v>44708</v>
      </c>
      <c r="C8" s="122" t="s">
        <v>423</v>
      </c>
      <c r="D8" s="137" t="s">
        <v>87</v>
      </c>
      <c r="E8" s="137"/>
      <c r="F8" s="155" t="s">
        <v>437</v>
      </c>
      <c r="G8" s="152">
        <v>9167056994</v>
      </c>
      <c r="H8" s="152" t="s">
        <v>438</v>
      </c>
      <c r="I8" s="151">
        <v>44706</v>
      </c>
      <c r="J8" s="152" t="s">
        <v>134</v>
      </c>
      <c r="K8" s="152" t="s">
        <v>36</v>
      </c>
      <c r="L8" s="196" t="str">
        <f>IFERROR(_xlfn.IFNA(VLOOKUP($K8,[3]коммент!$B:$C,2,0),""),"")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8" s="122"/>
      <c r="N8" s="153"/>
      <c r="O8" s="153"/>
      <c r="P8" s="122" t="s">
        <v>439</v>
      </c>
      <c r="Q8" s="135"/>
      <c r="R8" s="135"/>
    </row>
    <row r="9" spans="1:18" s="154" customFormat="1" ht="91.5" customHeight="1" x14ac:dyDescent="0.25">
      <c r="A9" s="122">
        <v>7</v>
      </c>
      <c r="B9" s="134">
        <v>44708</v>
      </c>
      <c r="C9" s="122" t="s">
        <v>423</v>
      </c>
      <c r="D9" s="137" t="s">
        <v>87</v>
      </c>
      <c r="E9" s="137"/>
      <c r="F9" s="138" t="s">
        <v>440</v>
      </c>
      <c r="G9" s="122">
        <v>9043062978</v>
      </c>
      <c r="H9" s="122" t="s">
        <v>441</v>
      </c>
      <c r="I9" s="134">
        <v>44700</v>
      </c>
      <c r="J9" s="122" t="s">
        <v>134</v>
      </c>
      <c r="K9" s="122" t="s">
        <v>122</v>
      </c>
      <c r="L9" s="142" t="str">
        <f>IFERROR(_xlfn.IFNA(VLOOKUP($K9,[3]коммент!$B:$C,2,0),""),"")</f>
        <v>По данным протокола осмотра врача-онколога (см. столбцы H, I) диагноз "С" - подтвержден. В канцер-регистре нет данных о пациенте.</v>
      </c>
      <c r="M9" s="122"/>
      <c r="N9" s="153"/>
      <c r="O9" s="153"/>
      <c r="P9" s="153"/>
      <c r="Q9" s="135"/>
      <c r="R9" s="135"/>
    </row>
    <row r="10" spans="1:18" s="154" customFormat="1" ht="91.5" customHeight="1" x14ac:dyDescent="0.25">
      <c r="A10" s="122">
        <v>8</v>
      </c>
      <c r="B10" s="134">
        <v>44708</v>
      </c>
      <c r="C10" s="122" t="s">
        <v>423</v>
      </c>
      <c r="D10" s="137" t="s">
        <v>87</v>
      </c>
      <c r="E10" s="137"/>
      <c r="F10" s="138" t="s">
        <v>442</v>
      </c>
      <c r="G10" s="122">
        <v>9067439281</v>
      </c>
      <c r="H10" s="134" t="s">
        <v>443</v>
      </c>
      <c r="I10" s="134">
        <v>44678</v>
      </c>
      <c r="J10" s="122" t="s">
        <v>134</v>
      </c>
      <c r="K10" s="122" t="s">
        <v>122</v>
      </c>
      <c r="L10" s="142" t="str">
        <f>IFERROR(_xlfn.IFNA(VLOOKUP($K10,[3]коммент!$B:$C,2,0),""),"")</f>
        <v>По данным протокола осмотра врача-онколога (см. столбцы H, I) диагноз "С" - подтвержден. В канцер-регистре нет данных о пациенте.</v>
      </c>
      <c r="M10" s="122"/>
      <c r="N10" s="153"/>
      <c r="O10" s="153"/>
      <c r="P10" s="153" t="s">
        <v>444</v>
      </c>
      <c r="Q10" s="135"/>
      <c r="R10" s="135"/>
    </row>
    <row r="11" spans="1:18" s="154" customFormat="1" ht="91.5" customHeight="1" x14ac:dyDescent="0.25">
      <c r="A11" s="122">
        <v>9</v>
      </c>
      <c r="B11" s="134">
        <v>44708</v>
      </c>
      <c r="C11" s="122" t="s">
        <v>423</v>
      </c>
      <c r="D11" s="137" t="s">
        <v>87</v>
      </c>
      <c r="E11" s="137"/>
      <c r="F11" s="138" t="s">
        <v>442</v>
      </c>
      <c r="G11" s="122">
        <v>9067439281</v>
      </c>
      <c r="H11" s="134" t="s">
        <v>443</v>
      </c>
      <c r="I11" s="134">
        <v>44678</v>
      </c>
      <c r="J11" s="122" t="s">
        <v>134</v>
      </c>
      <c r="K11" s="122" t="s">
        <v>111</v>
      </c>
      <c r="L11" s="142" t="str">
        <f>IFERROR(_xlfn.IFNA(VLOOKUP($K11,[3]коммент!$B:$C,2,0),""),"")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1" s="122" t="s">
        <v>133</v>
      </c>
      <c r="N11" s="153"/>
      <c r="O11" s="153"/>
      <c r="P11" s="153" t="s">
        <v>445</v>
      </c>
      <c r="Q11" s="135"/>
      <c r="R11" s="135"/>
    </row>
    <row r="12" spans="1:18" s="154" customFormat="1" ht="91.5" customHeight="1" x14ac:dyDescent="0.25">
      <c r="A12" s="122">
        <v>10</v>
      </c>
      <c r="B12" s="134">
        <v>44708</v>
      </c>
      <c r="C12" s="122" t="s">
        <v>423</v>
      </c>
      <c r="D12" s="137" t="s">
        <v>87</v>
      </c>
      <c r="E12" s="137"/>
      <c r="F12" s="138" t="s">
        <v>446</v>
      </c>
      <c r="G12" s="122">
        <v>9199669986</v>
      </c>
      <c r="H12" s="122" t="s">
        <v>447</v>
      </c>
      <c r="I12" s="134">
        <v>44739</v>
      </c>
      <c r="J12" s="122" t="s">
        <v>179</v>
      </c>
      <c r="K12" s="122" t="s">
        <v>122</v>
      </c>
      <c r="L12" s="142" t="str">
        <f>IFERROR(_xlfn.IFNA(VLOOKUP($K12,[3]коммент!$B:$C,2,0),""),"")</f>
        <v>По данным протокола осмотра врача-онколога (см. столбцы H, I) диагноз "С" - подтвержден. В канцер-регистре нет данных о пациенте.</v>
      </c>
      <c r="M12" s="122"/>
      <c r="N12" s="153"/>
      <c r="O12" s="153"/>
      <c r="P12" s="122"/>
      <c r="Q12" s="135"/>
      <c r="R12" s="135"/>
    </row>
    <row r="13" spans="1:18" s="154" customFormat="1" ht="91.5" customHeight="1" x14ac:dyDescent="0.25">
      <c r="A13" s="122">
        <v>11</v>
      </c>
      <c r="B13" s="134">
        <v>44708</v>
      </c>
      <c r="C13" s="122" t="s">
        <v>423</v>
      </c>
      <c r="D13" s="137" t="s">
        <v>87</v>
      </c>
      <c r="E13" s="137"/>
      <c r="F13" s="138" t="s">
        <v>448</v>
      </c>
      <c r="G13" s="122">
        <v>9067840795</v>
      </c>
      <c r="H13" s="122" t="s">
        <v>449</v>
      </c>
      <c r="I13" s="134">
        <v>44657</v>
      </c>
      <c r="J13" s="122" t="s">
        <v>179</v>
      </c>
      <c r="K13" s="122" t="s">
        <v>122</v>
      </c>
      <c r="L13" s="142" t="str">
        <f>IFERROR(_xlfn.IFNA(VLOOKUP($K13,[3]коммент!$B:$C,2,0),""),"")</f>
        <v>По данным протокола осмотра врача-онколога (см. столбцы H, I) диагноз "С" - подтвержден. В канцер-регистре нет данных о пациенте.</v>
      </c>
      <c r="M13" s="122"/>
      <c r="N13" s="153"/>
      <c r="O13" s="153"/>
      <c r="P13" s="153"/>
      <c r="Q13" s="135"/>
      <c r="R13" s="135"/>
    </row>
    <row r="14" spans="1:18" s="154" customFormat="1" ht="91.5" customHeight="1" x14ac:dyDescent="0.25">
      <c r="A14" s="122">
        <v>12</v>
      </c>
      <c r="B14" s="134">
        <v>44708</v>
      </c>
      <c r="C14" s="122" t="s">
        <v>423</v>
      </c>
      <c r="D14" s="137" t="s">
        <v>87</v>
      </c>
      <c r="E14" s="137"/>
      <c r="F14" s="138" t="s">
        <v>450</v>
      </c>
      <c r="G14" s="122">
        <v>9161200331</v>
      </c>
      <c r="H14" s="122" t="s">
        <v>451</v>
      </c>
      <c r="I14" s="134">
        <v>44699</v>
      </c>
      <c r="J14" s="122" t="s">
        <v>134</v>
      </c>
      <c r="K14" s="122" t="s">
        <v>122</v>
      </c>
      <c r="L14" s="142" t="str">
        <f>IFERROR(_xlfn.IFNA(VLOOKUP($K14,[3]коммент!$B:$C,2,0),""),"")</f>
        <v>По данным протокола осмотра врача-онколога (см. столбцы H, I) диагноз "С" - подтвержден. В канцер-регистре нет данных о пациенте.</v>
      </c>
      <c r="M14" s="122"/>
      <c r="N14" s="153"/>
      <c r="O14" s="153"/>
      <c r="P14" s="153" t="s">
        <v>452</v>
      </c>
      <c r="Q14" s="135"/>
      <c r="R14" s="135"/>
    </row>
    <row r="15" spans="1:18" s="154" customFormat="1" ht="91.5" customHeight="1" x14ac:dyDescent="0.25">
      <c r="A15" s="122">
        <v>13</v>
      </c>
      <c r="B15" s="134">
        <v>44708</v>
      </c>
      <c r="C15" s="122" t="s">
        <v>423</v>
      </c>
      <c r="D15" s="137" t="s">
        <v>87</v>
      </c>
      <c r="E15" s="137"/>
      <c r="F15" s="138" t="s">
        <v>453</v>
      </c>
      <c r="G15" s="122">
        <v>9044668714</v>
      </c>
      <c r="H15" s="122"/>
      <c r="I15" s="134"/>
      <c r="J15" s="122" t="s">
        <v>134</v>
      </c>
      <c r="K15" s="122" t="s">
        <v>122</v>
      </c>
      <c r="L15" s="142" t="str">
        <f>IFERROR(_xlfn.IFNA(VLOOKUP($K15,[3]коммент!$B:$C,2,0),""),"")</f>
        <v>По данным протокола осмотра врача-онколога (см. столбцы H, I) диагноз "С" - подтвержден. В канцер-регистре нет данных о пациенте.</v>
      </c>
      <c r="M15" s="122"/>
      <c r="N15" s="153"/>
      <c r="O15" s="153"/>
      <c r="P15" s="153"/>
      <c r="Q15" s="135"/>
      <c r="R15" s="135"/>
    </row>
    <row r="16" spans="1:18" s="154" customFormat="1" ht="91.5" customHeight="1" x14ac:dyDescent="0.25">
      <c r="A16" s="122">
        <v>14</v>
      </c>
      <c r="B16" s="134">
        <v>44708</v>
      </c>
      <c r="C16" s="122" t="s">
        <v>423</v>
      </c>
      <c r="D16" s="137" t="s">
        <v>87</v>
      </c>
      <c r="E16" s="137"/>
      <c r="F16" s="178" t="s">
        <v>456</v>
      </c>
      <c r="G16" s="131">
        <v>9258629746</v>
      </c>
      <c r="H16" s="131" t="s">
        <v>457</v>
      </c>
      <c r="I16" s="167">
        <v>44706</v>
      </c>
      <c r="J16" s="131" t="s">
        <v>179</v>
      </c>
      <c r="K16" s="131" t="s">
        <v>125</v>
      </c>
      <c r="L16" s="141" t="str">
        <f>IFERROR(_xlfn.IFNA(VLOOKUP($K16,[3]коммент!$B:$C,2,0),""),"")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 s="122" t="s">
        <v>188</v>
      </c>
      <c r="N16" s="153"/>
      <c r="O16" s="153"/>
      <c r="P16" s="153" t="s">
        <v>458</v>
      </c>
      <c r="Q16" s="135"/>
      <c r="R16" s="135"/>
    </row>
    <row r="17" spans="1:18" s="154" customFormat="1" ht="91.5" customHeight="1" x14ac:dyDescent="0.25">
      <c r="A17" s="122">
        <v>15</v>
      </c>
      <c r="B17" s="134">
        <v>44708</v>
      </c>
      <c r="C17" s="122" t="s">
        <v>462</v>
      </c>
      <c r="D17" s="137" t="s">
        <v>87</v>
      </c>
      <c r="E17" s="137"/>
      <c r="F17" s="138" t="s">
        <v>463</v>
      </c>
      <c r="G17" s="122">
        <v>9164335336</v>
      </c>
      <c r="H17" s="122" t="s">
        <v>209</v>
      </c>
      <c r="I17" s="134">
        <v>44678</v>
      </c>
      <c r="J17" s="122" t="s">
        <v>180</v>
      </c>
      <c r="K17" s="122" t="s">
        <v>125</v>
      </c>
      <c r="L17" s="142" t="str">
        <f>IFERROR(_xlfn.IFNA(VLOOKUP($K17,[4]коммент!$B:$C,2,0),""),"")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 s="122" t="s">
        <v>126</v>
      </c>
      <c r="N17" s="153"/>
      <c r="O17" s="153"/>
      <c r="P17" s="153"/>
      <c r="Q17" s="135"/>
      <c r="R17" s="135"/>
    </row>
    <row r="18" spans="1:18" s="154" customFormat="1" ht="91.5" customHeight="1" x14ac:dyDescent="0.25">
      <c r="A18" s="122">
        <v>16</v>
      </c>
      <c r="B18" s="134">
        <v>44708</v>
      </c>
      <c r="C18" s="122" t="s">
        <v>540</v>
      </c>
      <c r="D18" s="137" t="s">
        <v>87</v>
      </c>
      <c r="E18" s="137"/>
      <c r="F18" s="138" t="s">
        <v>541</v>
      </c>
      <c r="G18" s="122">
        <v>4991891362</v>
      </c>
      <c r="H18" s="122" t="s">
        <v>542</v>
      </c>
      <c r="I18" s="134">
        <v>44705</v>
      </c>
      <c r="J18" s="122" t="s">
        <v>180</v>
      </c>
      <c r="K18" s="122" t="s">
        <v>1</v>
      </c>
      <c r="L18" s="142" t="str">
        <f>IFERROR(_xlfn.IFNA(VLOOKUP($K18,[5]коммент!$B:$C,2,0),""),"")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18" s="122" t="s">
        <v>154</v>
      </c>
      <c r="N18" s="153" t="s">
        <v>114</v>
      </c>
      <c r="O18" s="153"/>
      <c r="P18" s="153"/>
      <c r="Q18" s="135"/>
      <c r="R18" s="135"/>
    </row>
    <row r="19" spans="1:18" s="154" customFormat="1" ht="91.5" customHeight="1" x14ac:dyDescent="0.25">
      <c r="A19" s="122">
        <v>17</v>
      </c>
      <c r="B19" s="134">
        <v>44708</v>
      </c>
      <c r="C19" s="122" t="s">
        <v>540</v>
      </c>
      <c r="D19" s="137" t="s">
        <v>87</v>
      </c>
      <c r="E19" s="137"/>
      <c r="F19" s="138" t="s">
        <v>545</v>
      </c>
      <c r="G19" s="122">
        <v>9854479669</v>
      </c>
      <c r="H19" s="122" t="s">
        <v>457</v>
      </c>
      <c r="I19" s="134">
        <v>18746</v>
      </c>
      <c r="J19" s="122" t="s">
        <v>179</v>
      </c>
      <c r="K19" s="122" t="s">
        <v>36</v>
      </c>
      <c r="L19" s="142" t="str">
        <f>IFERROR(_xlfn.IFNA(VLOOKUP($K19,[5]коммент!$B:$C,2,0),""),"")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9" s="122"/>
      <c r="N19" s="153"/>
      <c r="O19" s="153"/>
      <c r="P19" s="153" t="s">
        <v>546</v>
      </c>
      <c r="Q19" s="135"/>
      <c r="R19" s="135"/>
    </row>
    <row r="20" spans="1:18" s="154" customFormat="1" ht="91.5" customHeight="1" x14ac:dyDescent="0.25">
      <c r="A20" s="122">
        <v>18</v>
      </c>
      <c r="B20" s="134">
        <v>44708</v>
      </c>
      <c r="C20" s="122" t="s">
        <v>540</v>
      </c>
      <c r="D20" s="137" t="s">
        <v>87</v>
      </c>
      <c r="E20" s="137"/>
      <c r="F20" s="138" t="s">
        <v>547</v>
      </c>
      <c r="G20" s="122">
        <v>9263400973</v>
      </c>
      <c r="H20" s="122" t="s">
        <v>438</v>
      </c>
      <c r="I20" s="134">
        <v>44704</v>
      </c>
      <c r="J20" s="122" t="s">
        <v>180</v>
      </c>
      <c r="K20" s="122" t="s">
        <v>1</v>
      </c>
      <c r="L20" s="142" t="str">
        <f>IFERROR(_xlfn.IFNA(VLOOKUP($K20,[5]коммент!$B:$C,2,0),""),"")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0" s="122" t="s">
        <v>153</v>
      </c>
      <c r="N20" s="153"/>
      <c r="O20" s="153"/>
      <c r="P20" s="153" t="s">
        <v>548</v>
      </c>
      <c r="Q20" s="135"/>
      <c r="R20" s="135"/>
    </row>
    <row r="21" spans="1:18" s="154" customFormat="1" ht="91.5" customHeight="1" x14ac:dyDescent="0.25">
      <c r="A21" s="122">
        <v>19</v>
      </c>
      <c r="B21" s="134">
        <v>44708</v>
      </c>
      <c r="C21" s="122" t="s">
        <v>540</v>
      </c>
      <c r="D21" s="137" t="s">
        <v>87</v>
      </c>
      <c r="E21" s="137"/>
      <c r="F21" s="138" t="s">
        <v>549</v>
      </c>
      <c r="G21" s="122">
        <v>9035469726</v>
      </c>
      <c r="H21" s="122" t="s">
        <v>550</v>
      </c>
      <c r="I21" s="134">
        <v>44704</v>
      </c>
      <c r="J21" s="122" t="s">
        <v>180</v>
      </c>
      <c r="K21" s="122" t="s">
        <v>36</v>
      </c>
      <c r="L21" s="142" t="str">
        <f>IFERROR(_xlfn.IFNA(VLOOKUP($K21,[5]коммент!$B:$C,2,0),""),"")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1" s="122"/>
      <c r="N21" s="153"/>
      <c r="O21" s="153"/>
      <c r="P21" s="153" t="s">
        <v>551</v>
      </c>
      <c r="Q21" s="135"/>
      <c r="R21" s="135"/>
    </row>
    <row r="22" spans="1:18" s="154" customFormat="1" ht="91.5" customHeight="1" x14ac:dyDescent="0.25">
      <c r="A22" s="122">
        <v>20</v>
      </c>
      <c r="B22" s="134">
        <v>44708</v>
      </c>
      <c r="C22" s="122" t="s">
        <v>616</v>
      </c>
      <c r="D22" s="137" t="s">
        <v>87</v>
      </c>
      <c r="E22" s="137"/>
      <c r="F22" s="143" t="s">
        <v>617</v>
      </c>
      <c r="G22" s="122">
        <v>9686501382</v>
      </c>
      <c r="H22" s="122" t="s">
        <v>286</v>
      </c>
      <c r="I22" s="134">
        <v>44704</v>
      </c>
      <c r="J22" s="122" t="s">
        <v>184</v>
      </c>
      <c r="K22" s="122" t="s">
        <v>36</v>
      </c>
      <c r="L22" s="142" t="str">
        <f>IFERROR(_xlfn.IFNA(VLOOKUP($K22,[6]коммент!$B:$C,2,0),""),"")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2" s="122"/>
      <c r="N22" s="153"/>
      <c r="O22" s="153"/>
      <c r="P22" s="153" t="s">
        <v>618</v>
      </c>
      <c r="Q22" s="135"/>
      <c r="R22" s="135"/>
    </row>
    <row r="23" spans="1:18" s="154" customFormat="1" ht="91.5" customHeight="1" x14ac:dyDescent="0.25">
      <c r="A23" s="122">
        <v>21</v>
      </c>
      <c r="B23" s="134">
        <v>44708</v>
      </c>
      <c r="C23" s="122" t="s">
        <v>616</v>
      </c>
      <c r="D23" s="137" t="s">
        <v>87</v>
      </c>
      <c r="E23" s="137"/>
      <c r="F23" s="143" t="s">
        <v>619</v>
      </c>
      <c r="G23" s="122">
        <v>9164091604</v>
      </c>
      <c r="H23" s="122" t="s">
        <v>438</v>
      </c>
      <c r="I23" s="134">
        <v>44704</v>
      </c>
      <c r="J23" s="122" t="s">
        <v>180</v>
      </c>
      <c r="K23" s="122" t="s">
        <v>125</v>
      </c>
      <c r="L23" s="142" t="str">
        <f>IFERROR(_xlfn.IFNA(VLOOKUP($K23,[6]коммент!$B:$C,2,0),""),"")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3" s="122" t="s">
        <v>188</v>
      </c>
      <c r="N23" s="153"/>
      <c r="O23" s="153"/>
      <c r="P23" s="153" t="s">
        <v>620</v>
      </c>
      <c r="Q23" s="135"/>
      <c r="R23" s="135"/>
    </row>
    <row r="24" spans="1:18" s="154" customFormat="1" ht="91.5" customHeight="1" x14ac:dyDescent="0.25">
      <c r="A24" s="122">
        <v>22</v>
      </c>
      <c r="B24" s="134">
        <v>44708</v>
      </c>
      <c r="C24" s="122" t="s">
        <v>1283</v>
      </c>
      <c r="D24" s="137" t="s">
        <v>87</v>
      </c>
      <c r="E24" s="137"/>
      <c r="F24" s="138" t="s">
        <v>1292</v>
      </c>
      <c r="G24" s="122">
        <v>9684347023</v>
      </c>
      <c r="H24" s="122" t="s">
        <v>542</v>
      </c>
      <c r="I24" s="134">
        <v>44671</v>
      </c>
      <c r="J24" s="122" t="s">
        <v>134</v>
      </c>
      <c r="K24" s="122" t="s">
        <v>125</v>
      </c>
      <c r="L24" s="142" t="s">
        <v>162</v>
      </c>
      <c r="M24" s="122" t="s">
        <v>154</v>
      </c>
      <c r="N24" s="153"/>
      <c r="O24" s="153"/>
      <c r="P24" s="153"/>
      <c r="Q24" s="135"/>
      <c r="R24" s="135"/>
    </row>
    <row r="25" spans="1:18" s="193" customFormat="1" ht="91.5" customHeight="1" x14ac:dyDescent="0.25">
      <c r="A25" s="122">
        <v>23</v>
      </c>
      <c r="B25" s="134">
        <v>44708</v>
      </c>
      <c r="C25" s="122" t="s">
        <v>1411</v>
      </c>
      <c r="D25" s="137" t="s">
        <v>87</v>
      </c>
      <c r="E25" s="137"/>
      <c r="F25" s="138" t="s">
        <v>1416</v>
      </c>
      <c r="G25" s="122">
        <v>89608928919</v>
      </c>
      <c r="H25" s="122" t="s">
        <v>260</v>
      </c>
      <c r="I25" s="134">
        <v>44696</v>
      </c>
      <c r="J25" s="122" t="s">
        <v>180</v>
      </c>
      <c r="K25" s="122" t="s">
        <v>1</v>
      </c>
      <c r="L25" s="142" t="str">
        <f>IFERROR(_xlfn.IFNA(VLOOKUP($K25,[7]коммент!$B:$C,2,0),""),"")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5" s="122" t="s">
        <v>152</v>
      </c>
      <c r="N25" s="153" t="s">
        <v>114</v>
      </c>
      <c r="O25" s="153"/>
      <c r="P25" s="153"/>
      <c r="Q25" s="135"/>
      <c r="R25" s="135"/>
    </row>
    <row r="26" spans="1:18" s="154" customFormat="1" ht="91.5" customHeight="1" x14ac:dyDescent="0.25">
      <c r="A26" s="122">
        <v>24</v>
      </c>
      <c r="B26" s="134">
        <v>44708</v>
      </c>
      <c r="C26" s="182" t="s">
        <v>210</v>
      </c>
      <c r="D26" s="181" t="s">
        <v>31</v>
      </c>
      <c r="E26" s="181"/>
      <c r="F26" s="183" t="s">
        <v>211</v>
      </c>
      <c r="G26" s="182">
        <v>9169278440</v>
      </c>
      <c r="H26" s="182" t="s">
        <v>212</v>
      </c>
      <c r="I26" s="171">
        <v>44686</v>
      </c>
      <c r="J26" s="182" t="s">
        <v>134</v>
      </c>
      <c r="K26" s="182" t="s">
        <v>125</v>
      </c>
      <c r="L26" s="142" t="str">
        <f>IFERROR(_xlfn.IFNA(VLOOKUP($K26,коммент!$B:$C,2,0),""),"")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6" s="182" t="s">
        <v>189</v>
      </c>
      <c r="N26" s="184"/>
      <c r="O26" s="184"/>
      <c r="P26" s="184" t="s">
        <v>213</v>
      </c>
      <c r="Q26" s="135"/>
      <c r="R26" s="135"/>
    </row>
    <row r="27" spans="1:18" s="154" customFormat="1" ht="91.5" customHeight="1" x14ac:dyDescent="0.25">
      <c r="A27" s="122">
        <v>25</v>
      </c>
      <c r="B27" s="134">
        <v>44708</v>
      </c>
      <c r="C27" s="182" t="s">
        <v>210</v>
      </c>
      <c r="D27" s="181" t="s">
        <v>31</v>
      </c>
      <c r="E27" s="181"/>
      <c r="F27" s="183" t="s">
        <v>214</v>
      </c>
      <c r="G27" s="182">
        <v>9067618148</v>
      </c>
      <c r="H27" s="182"/>
      <c r="I27" s="182"/>
      <c r="J27" s="182" t="s">
        <v>134</v>
      </c>
      <c r="K27" s="182" t="s">
        <v>125</v>
      </c>
      <c r="L27" s="142" t="str">
        <f>IFERROR(_xlfn.IFNA(VLOOKUP($K27,коммент!$B:$C,2,0),""),"")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7" s="182" t="s">
        <v>189</v>
      </c>
      <c r="N27" s="184"/>
      <c r="O27" s="184"/>
      <c r="P27" s="184" t="s">
        <v>215</v>
      </c>
      <c r="Q27" s="135"/>
      <c r="R27" s="135"/>
    </row>
    <row r="28" spans="1:18" s="154" customFormat="1" ht="91.5" customHeight="1" x14ac:dyDescent="0.25">
      <c r="A28" s="122">
        <v>26</v>
      </c>
      <c r="B28" s="134">
        <v>44708</v>
      </c>
      <c r="C28" s="124" t="s">
        <v>210</v>
      </c>
      <c r="D28" s="125" t="s">
        <v>31</v>
      </c>
      <c r="E28" s="125"/>
      <c r="F28" s="127" t="s">
        <v>217</v>
      </c>
      <c r="G28" s="124">
        <v>9067506790</v>
      </c>
      <c r="H28" s="124" t="s">
        <v>218</v>
      </c>
      <c r="I28" s="126">
        <v>44705</v>
      </c>
      <c r="J28" s="124" t="s">
        <v>180</v>
      </c>
      <c r="K28" s="124" t="s">
        <v>125</v>
      </c>
      <c r="L28" s="128" t="str">
        <f>IFERROR(_xlfn.IFNA(VLOOKUP($K28,[8]коммент!$B:$C,2,0),""),"")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8" s="124" t="s">
        <v>189</v>
      </c>
      <c r="N28" s="211"/>
      <c r="O28" s="211"/>
      <c r="P28" s="211" t="s">
        <v>219</v>
      </c>
      <c r="Q28" s="129"/>
      <c r="R28" s="130"/>
    </row>
    <row r="29" spans="1:18" s="154" customFormat="1" ht="91.5" customHeight="1" x14ac:dyDescent="0.25">
      <c r="A29" s="122">
        <v>27</v>
      </c>
      <c r="B29" s="134">
        <v>44708</v>
      </c>
      <c r="C29" s="182" t="s">
        <v>208</v>
      </c>
      <c r="D29" s="181" t="s">
        <v>31</v>
      </c>
      <c r="E29" s="181"/>
      <c r="F29" s="136" t="s">
        <v>242</v>
      </c>
      <c r="G29" s="136" t="s">
        <v>243</v>
      </c>
      <c r="H29" s="182"/>
      <c r="I29" s="182"/>
      <c r="J29" s="182" t="s">
        <v>134</v>
      </c>
      <c r="K29" s="182" t="s">
        <v>113</v>
      </c>
      <c r="L29" s="142" t="str">
        <f>IFERROR(_xlfn.IFNA(VLOOKUP($K29,[9]коммент!$B:$C,2,0),""),"")</f>
        <v>Формат уведомления. С целью проведения внутреннего контроля качества.</v>
      </c>
      <c r="M29" s="182"/>
      <c r="N29" s="184"/>
      <c r="O29" s="184"/>
      <c r="P29" s="184" t="s">
        <v>244</v>
      </c>
      <c r="Q29" s="135"/>
      <c r="R29" s="135"/>
    </row>
    <row r="30" spans="1:18" s="154" customFormat="1" ht="91.5" customHeight="1" x14ac:dyDescent="0.25">
      <c r="A30" s="122">
        <v>28</v>
      </c>
      <c r="B30" s="134">
        <v>44708</v>
      </c>
      <c r="C30" s="122" t="s">
        <v>311</v>
      </c>
      <c r="D30" s="137" t="s">
        <v>31</v>
      </c>
      <c r="E30" s="137"/>
      <c r="F30" s="138" t="s">
        <v>312</v>
      </c>
      <c r="G30" s="122" t="s">
        <v>313</v>
      </c>
      <c r="H30" s="122" t="s">
        <v>314</v>
      </c>
      <c r="I30" s="134">
        <v>44706</v>
      </c>
      <c r="J30" s="122" t="s">
        <v>180</v>
      </c>
      <c r="K30" s="139" t="s">
        <v>125</v>
      </c>
      <c r="L30" s="140" t="str">
        <f>IFERROR(_xlfn.IFNA(VLOOKUP($K30,[10]коммент!$B:$C,2,0),""),"")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0" s="122" t="s">
        <v>189</v>
      </c>
      <c r="N30" s="153"/>
      <c r="O30" s="153"/>
      <c r="P30" s="153"/>
      <c r="Q30" s="135"/>
      <c r="R30" s="135"/>
    </row>
    <row r="31" spans="1:18" s="154" customFormat="1" ht="91.5" customHeight="1" x14ac:dyDescent="0.25">
      <c r="A31" s="122">
        <v>29</v>
      </c>
      <c r="B31" s="134">
        <v>44708</v>
      </c>
      <c r="C31" s="122" t="s">
        <v>311</v>
      </c>
      <c r="D31" s="137" t="s">
        <v>31</v>
      </c>
      <c r="E31" s="137"/>
      <c r="F31" s="138" t="s">
        <v>323</v>
      </c>
      <c r="G31" s="122" t="s">
        <v>324</v>
      </c>
      <c r="H31" s="122" t="s">
        <v>325</v>
      </c>
      <c r="I31" s="134">
        <v>44707</v>
      </c>
      <c r="J31" s="122" t="s">
        <v>180</v>
      </c>
      <c r="K31" s="139" t="s">
        <v>111</v>
      </c>
      <c r="L31" s="140" t="str">
        <f>IFERROR(_xlfn.IFNA(VLOOKUP($K31,[10]коммент!$B:$C,2,0),""),"")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1" s="122" t="s">
        <v>154</v>
      </c>
      <c r="N31" s="153"/>
      <c r="O31" s="153"/>
      <c r="P31" s="153"/>
      <c r="Q31" s="135"/>
      <c r="R31" s="135"/>
    </row>
    <row r="32" spans="1:18" s="154" customFormat="1" ht="91.5" customHeight="1" x14ac:dyDescent="0.25">
      <c r="A32" s="122">
        <v>30</v>
      </c>
      <c r="B32" s="134">
        <v>44708</v>
      </c>
      <c r="C32" s="122" t="s">
        <v>311</v>
      </c>
      <c r="D32" s="137" t="s">
        <v>31</v>
      </c>
      <c r="E32" s="137"/>
      <c r="F32" s="138" t="s">
        <v>326</v>
      </c>
      <c r="G32" s="122" t="s">
        <v>327</v>
      </c>
      <c r="H32" s="122" t="s">
        <v>328</v>
      </c>
      <c r="I32" s="134">
        <v>44687</v>
      </c>
      <c r="J32" s="122" t="s">
        <v>180</v>
      </c>
      <c r="K32" s="131" t="s">
        <v>125</v>
      </c>
      <c r="L32" s="141" t="str">
        <f>IFERROR(_xlfn.IFNA(VLOOKUP($K32,[10]коммент!$B:$C,2,0),""),"")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2" s="122" t="s">
        <v>189</v>
      </c>
      <c r="N32" s="153"/>
      <c r="O32" s="153"/>
      <c r="P32" s="195" t="s">
        <v>329</v>
      </c>
      <c r="Q32" s="135"/>
      <c r="R32" s="135"/>
    </row>
    <row r="33" spans="1:18" s="154" customFormat="1" ht="91.5" customHeight="1" x14ac:dyDescent="0.25">
      <c r="A33" s="122">
        <v>31</v>
      </c>
      <c r="B33" s="134">
        <v>44708</v>
      </c>
      <c r="C33" s="122" t="s">
        <v>311</v>
      </c>
      <c r="D33" s="137" t="s">
        <v>31</v>
      </c>
      <c r="E33" s="137"/>
      <c r="F33" s="138" t="s">
        <v>330</v>
      </c>
      <c r="G33" s="122" t="s">
        <v>331</v>
      </c>
      <c r="H33" s="122"/>
      <c r="I33" s="134"/>
      <c r="J33" s="122" t="s">
        <v>180</v>
      </c>
      <c r="K33" s="139" t="s">
        <v>125</v>
      </c>
      <c r="L33" s="140" t="str">
        <f>IFERROR(_xlfn.IFNA(VLOOKUP($K33,[10]коммент!$B:$C,2,0),""),"")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3" s="122" t="s">
        <v>189</v>
      </c>
      <c r="N33" s="153"/>
      <c r="O33" s="153"/>
      <c r="P33" s="153" t="s">
        <v>332</v>
      </c>
      <c r="Q33" s="135"/>
      <c r="R33" s="135"/>
    </row>
    <row r="34" spans="1:18" s="154" customFormat="1" ht="91.5" customHeight="1" x14ac:dyDescent="0.25">
      <c r="A34" s="122">
        <v>32</v>
      </c>
      <c r="B34" s="134">
        <v>44708</v>
      </c>
      <c r="C34" s="122" t="s">
        <v>339</v>
      </c>
      <c r="D34" s="137" t="s">
        <v>31</v>
      </c>
      <c r="E34" s="137"/>
      <c r="F34" s="143" t="s">
        <v>340</v>
      </c>
      <c r="G34" s="122">
        <v>89629437033</v>
      </c>
      <c r="H34" s="122"/>
      <c r="I34" s="122"/>
      <c r="J34" s="122" t="s">
        <v>180</v>
      </c>
      <c r="K34" s="122" t="s">
        <v>110</v>
      </c>
      <c r="L34" s="142" t="str">
        <f>IFERROR(_xlfn.IFNA(VLOOKUP($K34,[11]коммент!$B:$C,2,0),""),"")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34" s="122" t="s">
        <v>124</v>
      </c>
      <c r="N34" s="153"/>
      <c r="O34" s="153"/>
      <c r="P34" s="153"/>
      <c r="Q34" s="135"/>
      <c r="R34" s="135"/>
    </row>
    <row r="35" spans="1:18" s="154" customFormat="1" ht="91.5" customHeight="1" x14ac:dyDescent="0.25">
      <c r="A35" s="122">
        <v>33</v>
      </c>
      <c r="B35" s="134">
        <v>44708</v>
      </c>
      <c r="C35" s="134" t="s">
        <v>371</v>
      </c>
      <c r="D35" s="137" t="s">
        <v>31</v>
      </c>
      <c r="E35" s="137"/>
      <c r="F35" s="138" t="s">
        <v>378</v>
      </c>
      <c r="G35" s="122">
        <v>9031806942</v>
      </c>
      <c r="H35" s="122" t="s">
        <v>379</v>
      </c>
      <c r="I35" s="134">
        <v>44701</v>
      </c>
      <c r="J35" s="122" t="s">
        <v>180</v>
      </c>
      <c r="K35" s="122" t="s">
        <v>125</v>
      </c>
      <c r="L35" s="142" t="str">
        <f>IFERROR(_xlfn.IFNA(VLOOKUP($K35,[12]коммент!$B:$C,2,0),""),"")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5" s="122" t="s">
        <v>128</v>
      </c>
      <c r="N35" s="153" t="s">
        <v>114</v>
      </c>
      <c r="O35" s="153"/>
      <c r="P35" s="153"/>
      <c r="Q35" s="135"/>
      <c r="R35" s="135"/>
    </row>
    <row r="36" spans="1:18" s="154" customFormat="1" ht="91.5" customHeight="1" x14ac:dyDescent="0.25">
      <c r="A36" s="122">
        <v>34</v>
      </c>
      <c r="B36" s="134">
        <v>44708</v>
      </c>
      <c r="C36" s="134" t="s">
        <v>371</v>
      </c>
      <c r="D36" s="137" t="s">
        <v>31</v>
      </c>
      <c r="E36" s="137"/>
      <c r="F36" s="138" t="s">
        <v>380</v>
      </c>
      <c r="G36" s="122">
        <v>9164473733</v>
      </c>
      <c r="H36" s="122" t="s">
        <v>381</v>
      </c>
      <c r="I36" s="134">
        <v>44700</v>
      </c>
      <c r="J36" s="122" t="s">
        <v>180</v>
      </c>
      <c r="K36" s="122" t="s">
        <v>111</v>
      </c>
      <c r="L36" s="142" t="str">
        <f>IFERROR(_xlfn.IFNA(VLOOKUP($K36,[12]коммент!$B:$C,2,0),""),"")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6" s="122" t="s">
        <v>154</v>
      </c>
      <c r="N36" s="153" t="s">
        <v>114</v>
      </c>
      <c r="O36" s="153"/>
      <c r="P36" s="153"/>
      <c r="Q36" s="135"/>
      <c r="R36" s="135"/>
    </row>
    <row r="37" spans="1:18" s="154" customFormat="1" ht="91.5" customHeight="1" x14ac:dyDescent="0.25">
      <c r="A37" s="122">
        <v>35</v>
      </c>
      <c r="B37" s="134">
        <v>44708</v>
      </c>
      <c r="C37" s="134" t="s">
        <v>371</v>
      </c>
      <c r="D37" s="137" t="s">
        <v>31</v>
      </c>
      <c r="E37" s="137"/>
      <c r="F37" s="138" t="s">
        <v>380</v>
      </c>
      <c r="G37" s="122">
        <v>9164473733</v>
      </c>
      <c r="H37" s="122" t="s">
        <v>381</v>
      </c>
      <c r="I37" s="134">
        <v>44700</v>
      </c>
      <c r="J37" s="122" t="s">
        <v>180</v>
      </c>
      <c r="K37" s="122" t="s">
        <v>110</v>
      </c>
      <c r="L37" s="142" t="str">
        <f>IFERROR(_xlfn.IFNA(VLOOKUP($K37,[12]коммент!$B:$C,2,0),""),"")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37" s="122" t="s">
        <v>124</v>
      </c>
      <c r="N37" s="153"/>
      <c r="O37" s="153"/>
      <c r="P37" s="153"/>
      <c r="Q37" s="135"/>
      <c r="R37" s="135"/>
    </row>
    <row r="38" spans="1:18" s="154" customFormat="1" ht="91.5" customHeight="1" x14ac:dyDescent="0.25">
      <c r="A38" s="122">
        <v>36</v>
      </c>
      <c r="B38" s="134">
        <v>44708</v>
      </c>
      <c r="C38" s="122" t="s">
        <v>626</v>
      </c>
      <c r="D38" s="137" t="s">
        <v>31</v>
      </c>
      <c r="E38" s="137"/>
      <c r="F38" s="143" t="s">
        <v>627</v>
      </c>
      <c r="G38" s="122">
        <v>9162258737</v>
      </c>
      <c r="H38" s="122" t="s">
        <v>628</v>
      </c>
      <c r="I38" s="134">
        <v>44707</v>
      </c>
      <c r="J38" s="122" t="s">
        <v>134</v>
      </c>
      <c r="K38" s="122" t="s">
        <v>111</v>
      </c>
      <c r="L38" s="142" t="str">
        <f>IFERROR(_xlfn.IFNA(VLOOKUP($K38,[13]коммент!$B:$C,2,0),""),"")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8" s="122" t="s">
        <v>154</v>
      </c>
      <c r="N38" s="153" t="s">
        <v>114</v>
      </c>
      <c r="O38" s="153"/>
      <c r="P38" s="153"/>
      <c r="Q38" s="135"/>
      <c r="R38" s="135"/>
    </row>
    <row r="39" spans="1:18" s="154" customFormat="1" ht="91.5" customHeight="1" x14ac:dyDescent="0.25">
      <c r="A39" s="122">
        <v>37</v>
      </c>
      <c r="B39" s="134">
        <v>44708</v>
      </c>
      <c r="C39" s="122" t="s">
        <v>626</v>
      </c>
      <c r="D39" s="137" t="s">
        <v>31</v>
      </c>
      <c r="E39" s="137"/>
      <c r="F39" s="143" t="s">
        <v>629</v>
      </c>
      <c r="G39" s="122">
        <v>9175695503</v>
      </c>
      <c r="H39" s="122"/>
      <c r="I39" s="122"/>
      <c r="J39" s="122" t="s">
        <v>134</v>
      </c>
      <c r="K39" s="122" t="s">
        <v>125</v>
      </c>
      <c r="L39" s="142" t="str">
        <f>IFERROR(_xlfn.IFNA(VLOOKUP($K39,[13]коммент!$B:$C,2,0),""),"")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9" s="122" t="s">
        <v>126</v>
      </c>
      <c r="N39" s="153"/>
      <c r="O39" s="153"/>
      <c r="P39" s="153" t="s">
        <v>630</v>
      </c>
      <c r="Q39" s="135"/>
      <c r="R39" s="135"/>
    </row>
    <row r="40" spans="1:18" s="154" customFormat="1" ht="91.5" customHeight="1" x14ac:dyDescent="0.25">
      <c r="A40" s="122">
        <v>38</v>
      </c>
      <c r="B40" s="134">
        <v>44708</v>
      </c>
      <c r="C40" s="139" t="s">
        <v>662</v>
      </c>
      <c r="D40" s="137" t="s">
        <v>31</v>
      </c>
      <c r="E40" s="137"/>
      <c r="F40" s="143" t="s">
        <v>673</v>
      </c>
      <c r="G40" s="122" t="s">
        <v>674</v>
      </c>
      <c r="H40" s="122" t="s">
        <v>671</v>
      </c>
      <c r="I40" s="134">
        <v>44707</v>
      </c>
      <c r="J40" s="122" t="s">
        <v>180</v>
      </c>
      <c r="K40" s="122" t="s">
        <v>125</v>
      </c>
      <c r="L40" s="142" t="str">
        <f>IFERROR(_xlfn.IFNA(VLOOKUP($K40,[14]коммент!$B:$C,2,0),""),"")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0" s="122" t="s">
        <v>189</v>
      </c>
      <c r="N40" s="153"/>
      <c r="O40" s="153"/>
      <c r="P40" s="153" t="s">
        <v>675</v>
      </c>
      <c r="Q40" s="135"/>
      <c r="R40" s="135"/>
    </row>
    <row r="41" spans="1:18" s="154" customFormat="1" ht="91.5" customHeight="1" x14ac:dyDescent="0.25">
      <c r="A41" s="122">
        <v>39</v>
      </c>
      <c r="B41" s="134">
        <v>44708</v>
      </c>
      <c r="C41" s="122" t="s">
        <v>729</v>
      </c>
      <c r="D41" s="137" t="s">
        <v>31</v>
      </c>
      <c r="E41" s="137"/>
      <c r="F41" s="138" t="s">
        <v>737</v>
      </c>
      <c r="G41" s="122">
        <v>89099409608</v>
      </c>
      <c r="H41" s="122" t="s">
        <v>209</v>
      </c>
      <c r="I41" s="134"/>
      <c r="J41" s="122" t="s">
        <v>180</v>
      </c>
      <c r="K41" s="122" t="s">
        <v>125</v>
      </c>
      <c r="L41" s="142" t="s">
        <v>162</v>
      </c>
      <c r="M41" s="122" t="s">
        <v>128</v>
      </c>
      <c r="N41" s="153"/>
      <c r="O41" s="153"/>
      <c r="P41" s="153" t="s">
        <v>738</v>
      </c>
      <c r="Q41" s="135"/>
      <c r="R41" s="135"/>
    </row>
    <row r="42" spans="1:18" s="154" customFormat="1" ht="91.5" customHeight="1" x14ac:dyDescent="0.25">
      <c r="A42" s="122">
        <v>40</v>
      </c>
      <c r="B42" s="134">
        <v>44708</v>
      </c>
      <c r="C42" s="122" t="s">
        <v>827</v>
      </c>
      <c r="D42" s="137" t="s">
        <v>31</v>
      </c>
      <c r="E42" s="137"/>
      <c r="F42" s="138" t="s">
        <v>837</v>
      </c>
      <c r="G42" s="122" t="s">
        <v>838</v>
      </c>
      <c r="H42" s="122" t="s">
        <v>839</v>
      </c>
      <c r="I42" s="134">
        <v>44364</v>
      </c>
      <c r="J42" s="122" t="s">
        <v>179</v>
      </c>
      <c r="K42" s="122" t="s">
        <v>122</v>
      </c>
      <c r="L42" s="142" t="s">
        <v>160</v>
      </c>
      <c r="M42" s="122"/>
      <c r="N42" s="153"/>
      <c r="O42" s="153"/>
      <c r="P42" s="153" t="s">
        <v>840</v>
      </c>
      <c r="Q42" s="135"/>
      <c r="R42" s="135"/>
    </row>
    <row r="43" spans="1:18" s="154" customFormat="1" ht="91.5" customHeight="1" x14ac:dyDescent="0.25">
      <c r="A43" s="122">
        <v>41</v>
      </c>
      <c r="B43" s="134">
        <v>44708</v>
      </c>
      <c r="C43" s="138" t="s">
        <v>1178</v>
      </c>
      <c r="D43" s="137" t="s">
        <v>31</v>
      </c>
      <c r="E43" s="137"/>
      <c r="F43" s="136" t="s">
        <v>1196</v>
      </c>
      <c r="G43" s="122">
        <v>9265340085</v>
      </c>
      <c r="H43" s="122" t="s">
        <v>1120</v>
      </c>
      <c r="I43" s="134">
        <v>44707</v>
      </c>
      <c r="J43" s="122" t="s">
        <v>180</v>
      </c>
      <c r="K43" s="122" t="s">
        <v>125</v>
      </c>
      <c r="L43" s="142" t="s">
        <v>162</v>
      </c>
      <c r="M43" s="122" t="s">
        <v>188</v>
      </c>
      <c r="N43" s="153"/>
      <c r="O43" s="153"/>
      <c r="P43" s="153" t="s">
        <v>1197</v>
      </c>
      <c r="Q43" s="135"/>
      <c r="R43" s="135"/>
    </row>
    <row r="44" spans="1:18" s="154" customFormat="1" ht="91.5" customHeight="1" x14ac:dyDescent="0.25">
      <c r="A44" s="122">
        <v>42</v>
      </c>
      <c r="B44" s="134">
        <v>44708</v>
      </c>
      <c r="C44" s="122" t="s">
        <v>1270</v>
      </c>
      <c r="D44" s="181" t="s">
        <v>31</v>
      </c>
      <c r="E44" s="137"/>
      <c r="F44" s="183" t="s">
        <v>1280</v>
      </c>
      <c r="G44" s="182" t="s">
        <v>1281</v>
      </c>
      <c r="H44" s="182" t="s">
        <v>209</v>
      </c>
      <c r="I44" s="171">
        <v>44704</v>
      </c>
      <c r="J44" s="122" t="s">
        <v>180</v>
      </c>
      <c r="K44" s="122" t="s">
        <v>154</v>
      </c>
      <c r="L44" s="142" t="s">
        <v>168</v>
      </c>
      <c r="M44" s="122" t="s">
        <v>136</v>
      </c>
      <c r="N44" s="153"/>
      <c r="O44" s="153"/>
      <c r="P44" s="184" t="s">
        <v>1282</v>
      </c>
      <c r="Q44" s="135"/>
      <c r="R44" s="135"/>
    </row>
    <row r="45" spans="1:18" s="154" customFormat="1" ht="91.5" customHeight="1" x14ac:dyDescent="0.25">
      <c r="A45" s="122">
        <v>43</v>
      </c>
      <c r="B45" s="134">
        <v>44708</v>
      </c>
      <c r="C45" s="122" t="s">
        <v>1293</v>
      </c>
      <c r="D45" s="137" t="s">
        <v>31</v>
      </c>
      <c r="E45" s="137"/>
      <c r="F45" s="187" t="s">
        <v>1306</v>
      </c>
      <c r="G45" s="136" t="s">
        <v>1307</v>
      </c>
      <c r="H45" s="122" t="s">
        <v>1308</v>
      </c>
      <c r="I45" s="134" t="s">
        <v>1309</v>
      </c>
      <c r="J45" s="122" t="s">
        <v>180</v>
      </c>
      <c r="K45" s="122" t="s">
        <v>125</v>
      </c>
      <c r="L45" s="142"/>
      <c r="M45" s="122" t="s">
        <v>189</v>
      </c>
      <c r="N45" s="122"/>
      <c r="O45" s="122"/>
      <c r="P45" s="122"/>
      <c r="Q45" s="135"/>
      <c r="R45" s="135"/>
    </row>
    <row r="46" spans="1:18" s="154" customFormat="1" ht="91.5" customHeight="1" x14ac:dyDescent="0.25">
      <c r="A46" s="122">
        <v>44</v>
      </c>
      <c r="B46" s="134">
        <v>44708</v>
      </c>
      <c r="C46" s="122" t="s">
        <v>1328</v>
      </c>
      <c r="D46" s="137" t="s">
        <v>31</v>
      </c>
      <c r="E46" s="137"/>
      <c r="F46" s="138" t="s">
        <v>1329</v>
      </c>
      <c r="G46" s="122">
        <v>89199927267</v>
      </c>
      <c r="H46" s="122" t="s">
        <v>1330</v>
      </c>
      <c r="I46" s="134"/>
      <c r="J46" s="122" t="s">
        <v>180</v>
      </c>
      <c r="K46" s="122" t="s">
        <v>125</v>
      </c>
      <c r="L46" s="142" t="str">
        <f>IFERROR(_xlfn.IFNA(VLOOKUP($K46,[15]коммент!$B:$C,2,0),""),"")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6" s="122" t="s">
        <v>189</v>
      </c>
      <c r="N46" s="122"/>
      <c r="O46" s="122"/>
      <c r="P46" s="122"/>
      <c r="Q46" s="135"/>
      <c r="R46" s="135"/>
    </row>
    <row r="47" spans="1:18" s="154" customFormat="1" ht="91.5" customHeight="1" x14ac:dyDescent="0.25">
      <c r="A47" s="122">
        <v>45</v>
      </c>
      <c r="B47" s="134">
        <v>44708</v>
      </c>
      <c r="C47" s="122" t="s">
        <v>1328</v>
      </c>
      <c r="D47" s="137" t="s">
        <v>31</v>
      </c>
      <c r="E47" s="137"/>
      <c r="F47" s="138" t="s">
        <v>1334</v>
      </c>
      <c r="G47" s="153">
        <v>89039744462</v>
      </c>
      <c r="H47" s="122" t="s">
        <v>1330</v>
      </c>
      <c r="I47" s="134"/>
      <c r="J47" s="122" t="s">
        <v>179</v>
      </c>
      <c r="K47" s="122" t="s">
        <v>125</v>
      </c>
      <c r="L47" s="142" t="s">
        <v>162</v>
      </c>
      <c r="M47" s="122" t="s">
        <v>189</v>
      </c>
      <c r="N47" s="122"/>
      <c r="O47" s="122"/>
      <c r="P47" s="122"/>
      <c r="Q47" s="135"/>
      <c r="R47" s="135"/>
    </row>
    <row r="48" spans="1:18" s="154" customFormat="1" ht="91.5" customHeight="1" x14ac:dyDescent="0.25">
      <c r="A48" s="122">
        <v>46</v>
      </c>
      <c r="B48" s="134">
        <v>44708</v>
      </c>
      <c r="C48" s="122" t="s">
        <v>1339</v>
      </c>
      <c r="D48" s="137" t="s">
        <v>31</v>
      </c>
      <c r="E48" s="137"/>
      <c r="F48" s="138" t="s">
        <v>1354</v>
      </c>
      <c r="G48" s="122" t="s">
        <v>1355</v>
      </c>
      <c r="H48" s="122" t="s">
        <v>1352</v>
      </c>
      <c r="I48" s="122" t="s">
        <v>1353</v>
      </c>
      <c r="J48" s="122" t="s">
        <v>134</v>
      </c>
      <c r="K48" s="122" t="s">
        <v>125</v>
      </c>
      <c r="L48" s="142" t="str">
        <f>IFERROR(_xlfn.IFNA(VLOOKUP($K48,[16]коммент!$B:$C,2,0),""),"")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8" s="122" t="s">
        <v>189</v>
      </c>
      <c r="N48" s="122"/>
      <c r="O48" s="122"/>
      <c r="P48" s="122"/>
      <c r="Q48" s="135"/>
      <c r="R48" s="135"/>
    </row>
    <row r="49" spans="1:18" s="154" customFormat="1" ht="91.5" customHeight="1" x14ac:dyDescent="0.25">
      <c r="A49" s="122">
        <v>47</v>
      </c>
      <c r="B49" s="134">
        <v>44708</v>
      </c>
      <c r="C49" s="122" t="s">
        <v>1358</v>
      </c>
      <c r="D49" s="137" t="s">
        <v>31</v>
      </c>
      <c r="E49" s="137"/>
      <c r="F49" s="159" t="s">
        <v>1367</v>
      </c>
      <c r="G49" s="147" t="s">
        <v>1368</v>
      </c>
      <c r="H49" s="122" t="s">
        <v>1352</v>
      </c>
      <c r="I49" s="122" t="s">
        <v>1353</v>
      </c>
      <c r="J49" s="122" t="s">
        <v>180</v>
      </c>
      <c r="K49" s="122" t="s">
        <v>125</v>
      </c>
      <c r="L49" s="142" t="str">
        <f>IFERROR(_xlfn.IFNA(VLOOKUP($K49,[17]коммент!$B:$C,2,0),""),"")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9" s="122" t="s">
        <v>189</v>
      </c>
      <c r="N49" s="122"/>
      <c r="O49" s="122"/>
      <c r="P49" s="122"/>
      <c r="Q49" s="135"/>
      <c r="R49" s="135"/>
    </row>
    <row r="50" spans="1:18" s="154" customFormat="1" ht="91.5" customHeight="1" x14ac:dyDescent="0.25">
      <c r="A50" s="122">
        <v>48</v>
      </c>
      <c r="B50" s="134">
        <v>44708</v>
      </c>
      <c r="C50" s="122" t="s">
        <v>1358</v>
      </c>
      <c r="D50" s="137" t="s">
        <v>31</v>
      </c>
      <c r="E50" s="137"/>
      <c r="F50" s="138" t="s">
        <v>1369</v>
      </c>
      <c r="G50" s="122" t="s">
        <v>1370</v>
      </c>
      <c r="H50" s="122" t="s">
        <v>1371</v>
      </c>
      <c r="I50" s="134">
        <v>44700</v>
      </c>
      <c r="J50" s="122" t="s">
        <v>180</v>
      </c>
      <c r="K50" s="122" t="s">
        <v>110</v>
      </c>
      <c r="L50" s="142" t="str">
        <f>IFERROR(_xlfn.IFNA(VLOOKUP($K50,[17]коммент!$B:$C,2,0),""),"")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50" s="122" t="s">
        <v>124</v>
      </c>
      <c r="N50" s="122"/>
      <c r="O50" s="122"/>
      <c r="P50" s="122"/>
      <c r="Q50" s="135"/>
      <c r="R50" s="135"/>
    </row>
    <row r="51" spans="1:18" s="154" customFormat="1" ht="91.5" customHeight="1" x14ac:dyDescent="0.25">
      <c r="A51" s="122">
        <v>49</v>
      </c>
      <c r="B51" s="134">
        <v>44708</v>
      </c>
      <c r="C51" s="122" t="s">
        <v>1358</v>
      </c>
      <c r="D51" s="137" t="s">
        <v>31</v>
      </c>
      <c r="E51" s="137"/>
      <c r="F51" s="138" t="s">
        <v>1372</v>
      </c>
      <c r="G51" s="122" t="s">
        <v>1373</v>
      </c>
      <c r="H51" s="122" t="s">
        <v>1352</v>
      </c>
      <c r="I51" s="122" t="s">
        <v>1353</v>
      </c>
      <c r="J51" s="122" t="s">
        <v>180</v>
      </c>
      <c r="K51" s="122" t="s">
        <v>125</v>
      </c>
      <c r="L51" s="142" t="str">
        <f>IFERROR(_xlfn.IFNA(VLOOKUP($K51,[17]коммент!$B:$C,2,0),""),"")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51" s="122" t="s">
        <v>189</v>
      </c>
      <c r="N51" s="122"/>
      <c r="O51" s="122"/>
      <c r="P51" s="122"/>
      <c r="Q51" s="135"/>
      <c r="R51" s="135"/>
    </row>
    <row r="52" spans="1:18" s="154" customFormat="1" ht="91.5" customHeight="1" x14ac:dyDescent="0.25">
      <c r="A52" s="122">
        <v>50</v>
      </c>
      <c r="B52" s="134">
        <v>44708</v>
      </c>
      <c r="C52" s="122" t="s">
        <v>1358</v>
      </c>
      <c r="D52" s="137" t="s">
        <v>31</v>
      </c>
      <c r="E52" s="137"/>
      <c r="F52" s="138" t="s">
        <v>1372</v>
      </c>
      <c r="G52" s="122" t="s">
        <v>1373</v>
      </c>
      <c r="H52" s="122" t="s">
        <v>1371</v>
      </c>
      <c r="I52" s="134">
        <v>44697</v>
      </c>
      <c r="J52" s="122" t="s">
        <v>180</v>
      </c>
      <c r="K52" s="122" t="s">
        <v>110</v>
      </c>
      <c r="L52" s="142" t="str">
        <f>IFERROR(_xlfn.IFNA(VLOOKUP($K52,[17]коммент!$B:$C,2,0),""),"")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52" s="122" t="s">
        <v>124</v>
      </c>
      <c r="N52" s="122"/>
      <c r="O52" s="122"/>
      <c r="P52" s="122"/>
      <c r="Q52" s="135"/>
      <c r="R52" s="135"/>
    </row>
    <row r="53" spans="1:18" s="154" customFormat="1" ht="91.5" customHeight="1" x14ac:dyDescent="0.25">
      <c r="A53" s="122">
        <v>51</v>
      </c>
      <c r="B53" s="134">
        <v>44708</v>
      </c>
      <c r="C53" s="122" t="s">
        <v>1358</v>
      </c>
      <c r="D53" s="137" t="s">
        <v>31</v>
      </c>
      <c r="E53" s="137"/>
      <c r="F53" s="138" t="s">
        <v>1374</v>
      </c>
      <c r="G53" s="122" t="s">
        <v>1375</v>
      </c>
      <c r="H53" s="122" t="s">
        <v>1376</v>
      </c>
      <c r="I53" s="134">
        <v>44676</v>
      </c>
      <c r="J53" s="122" t="s">
        <v>180</v>
      </c>
      <c r="K53" s="122" t="s">
        <v>36</v>
      </c>
      <c r="L53" s="142" t="str">
        <f>IFERROR(_xlfn.IFNA(VLOOKUP($K53,[17]коммент!$B:$C,2,0),""),"")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53" s="122"/>
      <c r="N53" s="122"/>
      <c r="O53" s="122"/>
      <c r="P53" s="122" t="s">
        <v>1377</v>
      </c>
      <c r="Q53" s="135"/>
      <c r="R53" s="135"/>
    </row>
    <row r="54" spans="1:18" s="154" customFormat="1" ht="91.5" customHeight="1" x14ac:dyDescent="0.25">
      <c r="A54" s="122">
        <v>52</v>
      </c>
      <c r="B54" s="134">
        <v>44708</v>
      </c>
      <c r="C54" s="147" t="s">
        <v>1396</v>
      </c>
      <c r="D54" s="145" t="s">
        <v>31</v>
      </c>
      <c r="E54" s="145"/>
      <c r="F54" s="146" t="s">
        <v>1397</v>
      </c>
      <c r="G54" s="147">
        <v>9163222577</v>
      </c>
      <c r="H54" s="147" t="s">
        <v>209</v>
      </c>
      <c r="I54" s="123">
        <v>44693</v>
      </c>
      <c r="J54" s="147" t="s">
        <v>180</v>
      </c>
      <c r="K54" s="147" t="s">
        <v>111</v>
      </c>
      <c r="L54" s="128" t="str">
        <f>IFERROR(_xlfn.IFNA(VLOOKUP($K54,[18]коммент!$B:$C,2,0),""),"")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4" s="147" t="s">
        <v>154</v>
      </c>
      <c r="N54" s="147" t="s">
        <v>114</v>
      </c>
      <c r="O54" s="122"/>
      <c r="P54" s="122" t="s">
        <v>1398</v>
      </c>
      <c r="Q54" s="135"/>
      <c r="R54" s="135"/>
    </row>
    <row r="55" spans="1:18" s="154" customFormat="1" ht="91.5" customHeight="1" x14ac:dyDescent="0.25">
      <c r="A55" s="122">
        <v>53</v>
      </c>
      <c r="B55" s="134">
        <v>44708</v>
      </c>
      <c r="C55" s="122" t="s">
        <v>1425</v>
      </c>
      <c r="D55" s="137" t="s">
        <v>31</v>
      </c>
      <c r="E55" s="137"/>
      <c r="F55" s="138" t="s">
        <v>1430</v>
      </c>
      <c r="G55" s="153" t="s">
        <v>1431</v>
      </c>
      <c r="H55" s="122" t="s">
        <v>1432</v>
      </c>
      <c r="I55" s="134">
        <v>44707</v>
      </c>
      <c r="J55" s="122" t="s">
        <v>180</v>
      </c>
      <c r="K55" s="122" t="s">
        <v>125</v>
      </c>
      <c r="L55" s="142" t="s">
        <v>162</v>
      </c>
      <c r="M55" s="122" t="s">
        <v>189</v>
      </c>
      <c r="N55" s="122"/>
      <c r="O55" s="122"/>
      <c r="P55" s="122"/>
      <c r="Q55" s="135"/>
      <c r="R55" s="135"/>
    </row>
    <row r="56" spans="1:18" s="154" customFormat="1" ht="91.5" customHeight="1" x14ac:dyDescent="0.25">
      <c r="A56" s="122">
        <v>54</v>
      </c>
      <c r="B56" s="134">
        <v>44708</v>
      </c>
      <c r="C56" s="122" t="s">
        <v>1425</v>
      </c>
      <c r="D56" s="137" t="s">
        <v>31</v>
      </c>
      <c r="E56" s="137"/>
      <c r="F56" s="138" t="s">
        <v>1433</v>
      </c>
      <c r="G56" s="122" t="s">
        <v>1434</v>
      </c>
      <c r="H56" s="122" t="s">
        <v>1435</v>
      </c>
      <c r="I56" s="134">
        <v>44707</v>
      </c>
      <c r="J56" s="122" t="s">
        <v>180</v>
      </c>
      <c r="K56" s="122" t="s">
        <v>125</v>
      </c>
      <c r="L56" s="142" t="s">
        <v>162</v>
      </c>
      <c r="M56" s="122" t="s">
        <v>189</v>
      </c>
      <c r="N56" s="153"/>
      <c r="O56" s="153"/>
      <c r="P56" s="153"/>
      <c r="Q56" s="135"/>
      <c r="R56" s="135"/>
    </row>
    <row r="57" spans="1:18" s="154" customFormat="1" ht="91.5" customHeight="1" x14ac:dyDescent="0.25">
      <c r="A57" s="122">
        <v>55</v>
      </c>
      <c r="B57" s="134">
        <v>44708</v>
      </c>
      <c r="C57" s="122" t="s">
        <v>1482</v>
      </c>
      <c r="D57" s="137" t="s">
        <v>31</v>
      </c>
      <c r="E57" s="137"/>
      <c r="F57" s="138" t="s">
        <v>1492</v>
      </c>
      <c r="G57" s="122">
        <v>9175092493</v>
      </c>
      <c r="H57" s="122" t="s">
        <v>209</v>
      </c>
      <c r="I57" s="134">
        <v>44701</v>
      </c>
      <c r="J57" s="122" t="s">
        <v>180</v>
      </c>
      <c r="K57" s="122" t="s">
        <v>125</v>
      </c>
      <c r="L57" s="142" t="s">
        <v>162</v>
      </c>
      <c r="M57" s="122" t="s">
        <v>128</v>
      </c>
      <c r="N57" s="153" t="s">
        <v>114</v>
      </c>
      <c r="O57" s="153"/>
      <c r="P57" s="153" t="s">
        <v>1493</v>
      </c>
      <c r="Q57" s="135"/>
      <c r="R57" s="135"/>
    </row>
    <row r="58" spans="1:18" s="154" customFormat="1" ht="91.5" customHeight="1" x14ac:dyDescent="0.25">
      <c r="A58" s="122">
        <v>56</v>
      </c>
      <c r="B58" s="134">
        <v>44708</v>
      </c>
      <c r="C58" s="122" t="s">
        <v>1482</v>
      </c>
      <c r="D58" s="137" t="s">
        <v>31</v>
      </c>
      <c r="E58" s="137"/>
      <c r="F58" s="138" t="s">
        <v>1492</v>
      </c>
      <c r="G58" s="122">
        <v>9175092493</v>
      </c>
      <c r="H58" s="134" t="s">
        <v>1494</v>
      </c>
      <c r="I58" s="134">
        <v>44701</v>
      </c>
      <c r="J58" s="122" t="s">
        <v>180</v>
      </c>
      <c r="K58" s="122" t="s">
        <v>111</v>
      </c>
      <c r="L58" s="142" t="s">
        <v>165</v>
      </c>
      <c r="M58" s="122" t="s">
        <v>133</v>
      </c>
      <c r="N58" s="122" t="s">
        <v>183</v>
      </c>
      <c r="O58" s="153" t="s">
        <v>31</v>
      </c>
      <c r="P58" s="153" t="s">
        <v>1495</v>
      </c>
      <c r="Q58" s="135"/>
      <c r="R58" s="135"/>
    </row>
    <row r="59" spans="1:18" s="154" customFormat="1" ht="91.5" customHeight="1" x14ac:dyDescent="0.25">
      <c r="A59" s="122">
        <v>57</v>
      </c>
      <c r="B59" s="134">
        <v>44708</v>
      </c>
      <c r="C59" s="122" t="s">
        <v>220</v>
      </c>
      <c r="D59" s="137" t="s">
        <v>37</v>
      </c>
      <c r="E59" s="137"/>
      <c r="F59" s="138" t="s">
        <v>227</v>
      </c>
      <c r="G59" s="122">
        <v>89854252643</v>
      </c>
      <c r="H59" s="122" t="s">
        <v>228</v>
      </c>
      <c r="I59" s="134">
        <v>44705</v>
      </c>
      <c r="J59" s="122" t="s">
        <v>180</v>
      </c>
      <c r="K59" s="122" t="s">
        <v>111</v>
      </c>
      <c r="L59" s="142" t="str">
        <f>IFERROR(_xlfn.IFNA(VLOOKUP($K59,[1]коммент!$B:$C,2,0),""),"")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9" s="122" t="s">
        <v>133</v>
      </c>
      <c r="N59" s="153" t="s">
        <v>114</v>
      </c>
      <c r="O59" s="153"/>
      <c r="P59" s="153"/>
      <c r="Q59" s="135"/>
      <c r="R59" s="135"/>
    </row>
    <row r="60" spans="1:18" s="154" customFormat="1" ht="91.5" customHeight="1" x14ac:dyDescent="0.25">
      <c r="A60" s="122">
        <v>58</v>
      </c>
      <c r="B60" s="134">
        <v>44708</v>
      </c>
      <c r="C60" s="122" t="s">
        <v>220</v>
      </c>
      <c r="D60" s="137" t="s">
        <v>37</v>
      </c>
      <c r="E60" s="137"/>
      <c r="F60" s="138" t="s">
        <v>229</v>
      </c>
      <c r="G60" s="122">
        <v>89035769868</v>
      </c>
      <c r="H60" s="122" t="s">
        <v>154</v>
      </c>
      <c r="I60" s="134">
        <v>44701</v>
      </c>
      <c r="J60" s="122" t="s">
        <v>180</v>
      </c>
      <c r="K60" s="131" t="s">
        <v>111</v>
      </c>
      <c r="L60" s="142" t="str">
        <f>IFERROR(_xlfn.IFNA(VLOOKUP($K60,[1]коммент!$B:$C,2,0),""),"")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0" s="122" t="s">
        <v>133</v>
      </c>
      <c r="N60" s="122" t="s">
        <v>114</v>
      </c>
      <c r="O60" s="122"/>
      <c r="P60" s="122"/>
      <c r="Q60" s="135"/>
      <c r="R60" s="135"/>
    </row>
    <row r="61" spans="1:18" s="154" customFormat="1" ht="91.5" customHeight="1" x14ac:dyDescent="0.25">
      <c r="A61" s="122">
        <v>59</v>
      </c>
      <c r="B61" s="134">
        <v>44708</v>
      </c>
      <c r="C61" s="122" t="s">
        <v>220</v>
      </c>
      <c r="D61" s="137" t="s">
        <v>37</v>
      </c>
      <c r="E61" s="137"/>
      <c r="F61" s="138" t="s">
        <v>233</v>
      </c>
      <c r="G61" s="122">
        <v>89166794525</v>
      </c>
      <c r="H61" s="122" t="s">
        <v>234</v>
      </c>
      <c r="I61" s="134">
        <v>44704</v>
      </c>
      <c r="J61" s="122" t="s">
        <v>180</v>
      </c>
      <c r="K61" s="122" t="s">
        <v>111</v>
      </c>
      <c r="L61" s="142" t="str">
        <f>IFERROR(_xlfn.IFNA(VLOOKUP($K61,[1]коммент!$B:$C,2,0),""),"")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1" s="122" t="s">
        <v>154</v>
      </c>
      <c r="N61" s="122"/>
      <c r="O61" s="153"/>
      <c r="P61" s="153"/>
      <c r="Q61" s="135"/>
      <c r="R61" s="135"/>
    </row>
    <row r="62" spans="1:18" s="154" customFormat="1" ht="91.5" customHeight="1" x14ac:dyDescent="0.25">
      <c r="A62" s="122">
        <v>60</v>
      </c>
      <c r="B62" s="134">
        <v>44708</v>
      </c>
      <c r="C62" s="131" t="s">
        <v>251</v>
      </c>
      <c r="D62" s="131" t="s">
        <v>37</v>
      </c>
      <c r="E62" s="131"/>
      <c r="F62" s="178" t="s">
        <v>261</v>
      </c>
      <c r="G62" s="131" t="s">
        <v>262</v>
      </c>
      <c r="H62" s="131" t="s">
        <v>209</v>
      </c>
      <c r="I62" s="167">
        <v>44669</v>
      </c>
      <c r="J62" s="131" t="s">
        <v>180</v>
      </c>
      <c r="K62" s="131" t="s">
        <v>125</v>
      </c>
      <c r="L62" s="141" t="str">
        <f>IFERROR(_xlfn.IFNA(VLOOKUP($K62,[2]коммент!$B:$C,2,0),""),"")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62" s="131" t="s">
        <v>126</v>
      </c>
      <c r="N62" s="194"/>
      <c r="O62" s="194"/>
      <c r="P62" s="194"/>
      <c r="Q62" s="131"/>
      <c r="R62" s="131"/>
    </row>
    <row r="63" spans="1:18" s="154" customFormat="1" ht="91.5" customHeight="1" x14ac:dyDescent="0.25">
      <c r="A63" s="122">
        <v>61</v>
      </c>
      <c r="B63" s="134">
        <v>44708</v>
      </c>
      <c r="C63" s="122" t="s">
        <v>251</v>
      </c>
      <c r="D63" s="137" t="s">
        <v>37</v>
      </c>
      <c r="E63" s="137"/>
      <c r="F63" s="138" t="s">
        <v>263</v>
      </c>
      <c r="G63" s="122" t="s">
        <v>264</v>
      </c>
      <c r="H63" s="122"/>
      <c r="I63" s="122"/>
      <c r="J63" s="122" t="s">
        <v>134</v>
      </c>
      <c r="K63" s="122" t="s">
        <v>125</v>
      </c>
      <c r="L63" s="142" t="str">
        <f>IFERROR(_xlfn.IFNA(VLOOKUP($K63,[2]коммент!$B:$C,2,0),""),"")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63" s="122" t="s">
        <v>126</v>
      </c>
      <c r="N63" s="153"/>
      <c r="O63" s="153"/>
      <c r="P63" s="153"/>
      <c r="Q63" s="135"/>
      <c r="R63" s="135"/>
    </row>
    <row r="64" spans="1:18" s="154" customFormat="1" ht="91.5" customHeight="1" x14ac:dyDescent="0.25">
      <c r="A64" s="122">
        <v>62</v>
      </c>
      <c r="B64" s="134">
        <v>44708</v>
      </c>
      <c r="C64" s="122" t="s">
        <v>251</v>
      </c>
      <c r="D64" s="137" t="s">
        <v>37</v>
      </c>
      <c r="E64" s="137"/>
      <c r="F64" s="138" t="s">
        <v>267</v>
      </c>
      <c r="G64" s="122" t="s">
        <v>268</v>
      </c>
      <c r="H64" s="122" t="s">
        <v>209</v>
      </c>
      <c r="I64" s="134">
        <v>44679</v>
      </c>
      <c r="J64" s="122" t="s">
        <v>180</v>
      </c>
      <c r="K64" s="122" t="s">
        <v>111</v>
      </c>
      <c r="L64" s="142" t="str">
        <f>IFERROR(_xlfn.IFNA(VLOOKUP($K64,[2]коммент!$B:$C,2,0),""),"")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4" s="122" t="s">
        <v>133</v>
      </c>
      <c r="N64" s="122" t="s">
        <v>114</v>
      </c>
      <c r="O64" s="153"/>
      <c r="P64" s="153"/>
      <c r="Q64" s="135"/>
      <c r="R64" s="135"/>
    </row>
    <row r="65" spans="1:18" s="154" customFormat="1" ht="91.5" customHeight="1" x14ac:dyDescent="0.25">
      <c r="A65" s="122">
        <v>63</v>
      </c>
      <c r="B65" s="134">
        <v>44708</v>
      </c>
      <c r="C65" s="122" t="s">
        <v>272</v>
      </c>
      <c r="D65" s="137" t="s">
        <v>37</v>
      </c>
      <c r="E65" s="137"/>
      <c r="F65" s="138" t="s">
        <v>285</v>
      </c>
      <c r="G65" s="122">
        <v>9646361529</v>
      </c>
      <c r="H65" s="122" t="s">
        <v>286</v>
      </c>
      <c r="I65" s="134">
        <v>44706</v>
      </c>
      <c r="J65" s="122" t="s">
        <v>134</v>
      </c>
      <c r="K65" s="122" t="s">
        <v>111</v>
      </c>
      <c r="L65" s="142" t="str">
        <f>IFERROR(_xlfn.IFNA(VLOOKUP($K65,[19]коммент!$B:$C,2,0),""),"")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5" s="122" t="s">
        <v>154</v>
      </c>
      <c r="N65" s="153" t="s">
        <v>114</v>
      </c>
      <c r="O65" s="153"/>
      <c r="P65" s="153" t="s">
        <v>287</v>
      </c>
      <c r="Q65" s="135"/>
      <c r="R65" s="135"/>
    </row>
    <row r="66" spans="1:18" s="154" customFormat="1" ht="91.5" customHeight="1" x14ac:dyDescent="0.25">
      <c r="A66" s="122">
        <v>64</v>
      </c>
      <c r="B66" s="134">
        <v>44708</v>
      </c>
      <c r="C66" s="122" t="s">
        <v>339</v>
      </c>
      <c r="D66" s="137" t="s">
        <v>37</v>
      </c>
      <c r="E66" s="137"/>
      <c r="F66" s="143" t="s">
        <v>341</v>
      </c>
      <c r="G66" s="122">
        <v>89116379070</v>
      </c>
      <c r="H66" s="122" t="s">
        <v>209</v>
      </c>
      <c r="I66" s="134">
        <v>44687</v>
      </c>
      <c r="J66" s="122" t="s">
        <v>180</v>
      </c>
      <c r="K66" s="122" t="s">
        <v>111</v>
      </c>
      <c r="L66" s="142" t="str">
        <f>IFERROR(_xlfn.IFNA(VLOOKUP($K66,[11]коммент!$B:$C,2,0),""),"")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6" s="122" t="s">
        <v>133</v>
      </c>
      <c r="N66" s="153" t="s">
        <v>114</v>
      </c>
      <c r="O66" s="153"/>
      <c r="P66" s="153"/>
      <c r="Q66" s="135"/>
      <c r="R66" s="135"/>
    </row>
    <row r="67" spans="1:18" s="154" customFormat="1" ht="91.5" customHeight="1" x14ac:dyDescent="0.25">
      <c r="A67" s="122">
        <v>65</v>
      </c>
      <c r="B67" s="134">
        <v>44708</v>
      </c>
      <c r="C67" s="122" t="s">
        <v>339</v>
      </c>
      <c r="D67" s="137" t="s">
        <v>37</v>
      </c>
      <c r="E67" s="137"/>
      <c r="F67" s="144" t="s">
        <v>347</v>
      </c>
      <c r="G67" s="122">
        <v>89055109700</v>
      </c>
      <c r="H67" s="122" t="s">
        <v>209</v>
      </c>
      <c r="I67" s="134">
        <v>44699</v>
      </c>
      <c r="J67" s="122" t="s">
        <v>180</v>
      </c>
      <c r="K67" s="122" t="s">
        <v>111</v>
      </c>
      <c r="L67" s="142" t="str">
        <f>IFERROR(_xlfn.IFNA(VLOOKUP($K67,[20]коммент!$B:$C,2,0),""),"")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7" s="122" t="s">
        <v>133</v>
      </c>
      <c r="N67" s="122" t="s">
        <v>114</v>
      </c>
      <c r="O67" s="153"/>
      <c r="P67" s="153"/>
      <c r="Q67" s="135"/>
      <c r="R67" s="135"/>
    </row>
    <row r="68" spans="1:18" s="154" customFormat="1" ht="91.5" customHeight="1" x14ac:dyDescent="0.25">
      <c r="A68" s="122">
        <v>66</v>
      </c>
      <c r="B68" s="134">
        <v>44708</v>
      </c>
      <c r="C68" s="122" t="s">
        <v>339</v>
      </c>
      <c r="D68" s="137" t="s">
        <v>37</v>
      </c>
      <c r="E68" s="137"/>
      <c r="F68" s="143" t="s">
        <v>368</v>
      </c>
      <c r="G68" s="122">
        <v>89805382465</v>
      </c>
      <c r="H68" s="122" t="s">
        <v>369</v>
      </c>
      <c r="I68" s="134">
        <v>44631</v>
      </c>
      <c r="J68" s="122" t="s">
        <v>184</v>
      </c>
      <c r="K68" s="122" t="s">
        <v>175</v>
      </c>
      <c r="L68" s="142" t="str">
        <f>IFERROR(_xlfn.IFNA(VLOOKUP($K68,[11]коммент!$B:$C,2,0),""),"")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68" s="122"/>
      <c r="N68" s="153"/>
      <c r="O68" s="153"/>
      <c r="P68" s="153" t="s">
        <v>370</v>
      </c>
      <c r="Q68" s="135"/>
      <c r="R68" s="135"/>
    </row>
    <row r="69" spans="1:18" s="154" customFormat="1" ht="91.5" customHeight="1" x14ac:dyDescent="0.25">
      <c r="A69" s="122">
        <v>67</v>
      </c>
      <c r="B69" s="134">
        <v>44708</v>
      </c>
      <c r="C69" s="122" t="s">
        <v>423</v>
      </c>
      <c r="D69" s="137" t="s">
        <v>37</v>
      </c>
      <c r="E69" s="137"/>
      <c r="F69" s="178" t="s">
        <v>429</v>
      </c>
      <c r="G69" s="131">
        <v>9161317724</v>
      </c>
      <c r="H69" s="131" t="s">
        <v>209</v>
      </c>
      <c r="I69" s="167">
        <v>44679</v>
      </c>
      <c r="J69" s="131" t="s">
        <v>180</v>
      </c>
      <c r="K69" s="131" t="s">
        <v>1</v>
      </c>
      <c r="L69" s="141" t="str">
        <f>IFERROR(_xlfn.IFNA(VLOOKUP($K69,[3]коммент!$B:$C,2,0),""),"")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69" s="122" t="s">
        <v>134</v>
      </c>
      <c r="N69" s="153" t="s">
        <v>114</v>
      </c>
      <c r="O69" s="153"/>
      <c r="P69" s="153" t="s">
        <v>430</v>
      </c>
      <c r="Q69" s="135"/>
      <c r="R69" s="135"/>
    </row>
    <row r="70" spans="1:18" s="154" customFormat="1" ht="91.5" customHeight="1" x14ac:dyDescent="0.25">
      <c r="A70" s="122">
        <v>68</v>
      </c>
      <c r="B70" s="134">
        <v>44708</v>
      </c>
      <c r="C70" s="122" t="s">
        <v>423</v>
      </c>
      <c r="D70" s="137" t="s">
        <v>37</v>
      </c>
      <c r="E70" s="137"/>
      <c r="F70" s="178" t="s">
        <v>459</v>
      </c>
      <c r="G70" s="131">
        <v>9104202482</v>
      </c>
      <c r="H70" s="131" t="s">
        <v>460</v>
      </c>
      <c r="I70" s="167">
        <v>44685</v>
      </c>
      <c r="J70" s="131" t="s">
        <v>180</v>
      </c>
      <c r="K70" s="131" t="s">
        <v>1</v>
      </c>
      <c r="L70" s="141" t="str">
        <f>IFERROR(_xlfn.IFNA(VLOOKUP($K70,[3]коммент!$B:$C,2,0),""),"")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70" s="122" t="s">
        <v>133</v>
      </c>
      <c r="N70" s="153" t="s">
        <v>114</v>
      </c>
      <c r="O70" s="153"/>
      <c r="P70" s="153" t="s">
        <v>461</v>
      </c>
      <c r="Q70" s="135"/>
      <c r="R70" s="135"/>
    </row>
    <row r="71" spans="1:18" s="154" customFormat="1" ht="91.5" customHeight="1" x14ac:dyDescent="0.25">
      <c r="A71" s="122">
        <v>69</v>
      </c>
      <c r="B71" s="134">
        <v>44708</v>
      </c>
      <c r="C71" s="122" t="s">
        <v>462</v>
      </c>
      <c r="D71" s="137" t="s">
        <v>37</v>
      </c>
      <c r="E71" s="137"/>
      <c r="F71" s="138" t="s">
        <v>468</v>
      </c>
      <c r="G71" s="122" t="s">
        <v>469</v>
      </c>
      <c r="H71" s="122" t="s">
        <v>470</v>
      </c>
      <c r="I71" s="134">
        <v>44663</v>
      </c>
      <c r="J71" s="122" t="s">
        <v>179</v>
      </c>
      <c r="K71" s="122" t="s">
        <v>36</v>
      </c>
      <c r="L71" s="142" t="str">
        <f>IFERROR(_xlfn.IFNA(VLOOKUP($K71,[21]коммент!$B:$C,2,0),""),"")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71" s="122"/>
      <c r="N71" s="153"/>
      <c r="O71" s="153"/>
      <c r="P71" s="153" t="s">
        <v>471</v>
      </c>
      <c r="Q71" s="135"/>
      <c r="R71" s="135"/>
    </row>
    <row r="72" spans="1:18" s="154" customFormat="1" ht="91.5" customHeight="1" x14ac:dyDescent="0.25">
      <c r="A72" s="122">
        <v>70</v>
      </c>
      <c r="B72" s="134">
        <v>44708</v>
      </c>
      <c r="C72" s="122" t="s">
        <v>512</v>
      </c>
      <c r="D72" s="137" t="s">
        <v>37</v>
      </c>
      <c r="E72" s="137"/>
      <c r="F72" s="192" t="s">
        <v>518</v>
      </c>
      <c r="G72" s="162" t="s">
        <v>519</v>
      </c>
      <c r="H72" s="162" t="s">
        <v>520</v>
      </c>
      <c r="I72" s="191">
        <v>44704</v>
      </c>
      <c r="J72" s="162" t="s">
        <v>179</v>
      </c>
      <c r="K72" s="162" t="s">
        <v>113</v>
      </c>
      <c r="L72" s="142" t="str">
        <f>IFERROR(_xlfn.IFNA(VLOOKUP($K72,[22]коммент!$B:$C,2,0),""),"")</f>
        <v>Формат уведомления. С целью проведения внутреннего контроля качества.</v>
      </c>
      <c r="M72" s="122"/>
      <c r="N72" s="153"/>
      <c r="O72" s="153"/>
      <c r="P72" s="153" t="s">
        <v>521</v>
      </c>
      <c r="Q72" s="135"/>
      <c r="R72" s="135"/>
    </row>
    <row r="73" spans="1:18" s="154" customFormat="1" ht="91.5" customHeight="1" x14ac:dyDescent="0.25">
      <c r="A73" s="122">
        <v>71</v>
      </c>
      <c r="B73" s="134">
        <v>44708</v>
      </c>
      <c r="C73" s="122" t="s">
        <v>512</v>
      </c>
      <c r="D73" s="137" t="s">
        <v>37</v>
      </c>
      <c r="E73" s="137"/>
      <c r="F73" s="138" t="s">
        <v>522</v>
      </c>
      <c r="G73" s="122">
        <v>9857644067</v>
      </c>
      <c r="H73" s="122" t="s">
        <v>523</v>
      </c>
      <c r="I73" s="134">
        <v>44705</v>
      </c>
      <c r="J73" s="122" t="s">
        <v>179</v>
      </c>
      <c r="K73" s="122" t="s">
        <v>36</v>
      </c>
      <c r="L73" s="142" t="str">
        <f>IFERROR(_xlfn.IFNA(VLOOKUP($K73,[23]коммент!$B:$C,2,0),""),"")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73" s="122"/>
      <c r="N73" s="153"/>
      <c r="O73" s="153"/>
      <c r="P73" s="153" t="s">
        <v>524</v>
      </c>
      <c r="Q73" s="135"/>
      <c r="R73" s="135"/>
    </row>
    <row r="74" spans="1:18" s="154" customFormat="1" ht="91.5" customHeight="1" x14ac:dyDescent="0.25">
      <c r="A74" s="122">
        <v>72</v>
      </c>
      <c r="B74" s="134">
        <v>44708</v>
      </c>
      <c r="C74" s="122" t="s">
        <v>540</v>
      </c>
      <c r="D74" s="137" t="s">
        <v>37</v>
      </c>
      <c r="E74" s="137"/>
      <c r="F74" s="138" t="s">
        <v>543</v>
      </c>
      <c r="G74" s="122">
        <v>9264546582</v>
      </c>
      <c r="H74" s="122" t="s">
        <v>544</v>
      </c>
      <c r="I74" s="134">
        <v>44699</v>
      </c>
      <c r="J74" s="122" t="s">
        <v>180</v>
      </c>
      <c r="K74" s="122" t="s">
        <v>125</v>
      </c>
      <c r="L74" s="142" t="str">
        <f>IFERROR(_xlfn.IFNA(VLOOKUP($K74,[5]коммент!$B:$C,2,0),""),"")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74" s="122" t="s">
        <v>154</v>
      </c>
      <c r="N74" s="153"/>
      <c r="O74" s="153"/>
      <c r="P74" s="153"/>
      <c r="Q74" s="135"/>
      <c r="R74" s="135"/>
    </row>
    <row r="75" spans="1:18" s="154" customFormat="1" ht="91.5" customHeight="1" x14ac:dyDescent="0.25">
      <c r="A75" s="122">
        <v>73</v>
      </c>
      <c r="B75" s="134">
        <v>44708</v>
      </c>
      <c r="C75" s="152" t="s">
        <v>552</v>
      </c>
      <c r="D75" s="137" t="s">
        <v>37</v>
      </c>
      <c r="E75" s="137"/>
      <c r="F75" s="138" t="s">
        <v>553</v>
      </c>
      <c r="G75" s="122">
        <v>9771276452</v>
      </c>
      <c r="H75" s="152"/>
      <c r="I75" s="151"/>
      <c r="J75" s="152" t="s">
        <v>134</v>
      </c>
      <c r="K75" s="122" t="s">
        <v>125</v>
      </c>
      <c r="L75" s="142" t="str">
        <f>IFERROR(_xlfn.IFNA(VLOOKUP($K75,[24]коммент!$B:$C,2,0),""),"")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75" s="122" t="s">
        <v>126</v>
      </c>
      <c r="N75" s="153"/>
      <c r="O75" s="153"/>
      <c r="P75" s="153"/>
      <c r="Q75" s="135"/>
      <c r="R75" s="135"/>
    </row>
    <row r="76" spans="1:18" s="154" customFormat="1" ht="91.5" customHeight="1" x14ac:dyDescent="0.25">
      <c r="A76" s="122">
        <v>74</v>
      </c>
      <c r="B76" s="134">
        <v>44708</v>
      </c>
      <c r="C76" s="147" t="s">
        <v>605</v>
      </c>
      <c r="D76" s="145" t="s">
        <v>37</v>
      </c>
      <c r="E76" s="145"/>
      <c r="F76" s="159" t="s">
        <v>606</v>
      </c>
      <c r="G76" s="147">
        <v>9036853697</v>
      </c>
      <c r="H76" s="147" t="s">
        <v>209</v>
      </c>
      <c r="I76" s="123">
        <v>44652</v>
      </c>
      <c r="J76" s="147" t="s">
        <v>180</v>
      </c>
      <c r="K76" s="160" t="s">
        <v>1</v>
      </c>
      <c r="L76" s="161" t="s">
        <v>166</v>
      </c>
      <c r="M76" s="147" t="s">
        <v>133</v>
      </c>
      <c r="N76" s="210" t="s">
        <v>114</v>
      </c>
      <c r="O76" s="210"/>
      <c r="P76" s="210" t="s">
        <v>607</v>
      </c>
      <c r="Q76" s="130"/>
      <c r="R76" s="130"/>
    </row>
    <row r="77" spans="1:18" s="154" customFormat="1" ht="91.5" customHeight="1" x14ac:dyDescent="0.25">
      <c r="A77" s="122">
        <v>75</v>
      </c>
      <c r="B77" s="134">
        <v>44708</v>
      </c>
      <c r="C77" s="122" t="s">
        <v>605</v>
      </c>
      <c r="D77" s="137" t="s">
        <v>37</v>
      </c>
      <c r="E77" s="137"/>
      <c r="F77" s="138" t="s">
        <v>608</v>
      </c>
      <c r="G77" s="122">
        <v>9151221514</v>
      </c>
      <c r="H77" s="122" t="s">
        <v>209</v>
      </c>
      <c r="I77" s="134">
        <v>44686</v>
      </c>
      <c r="J77" s="122" t="s">
        <v>180</v>
      </c>
      <c r="K77" s="162" t="s">
        <v>111</v>
      </c>
      <c r="L77" s="163" t="str">
        <f>IFERROR(_xlfn.IFNA(VLOOKUP($K77,[25]коммент!$B:$C,2,0),""),"")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7" s="122" t="s">
        <v>133</v>
      </c>
      <c r="N77" s="153" t="s">
        <v>114</v>
      </c>
      <c r="O77" s="153"/>
      <c r="P77" s="153" t="s">
        <v>609</v>
      </c>
      <c r="Q77" s="164"/>
      <c r="R77" s="135"/>
    </row>
    <row r="78" spans="1:18" s="154" customFormat="1" ht="91.5" customHeight="1" x14ac:dyDescent="0.25">
      <c r="A78" s="122">
        <v>76</v>
      </c>
      <c r="B78" s="134">
        <v>44708</v>
      </c>
      <c r="C78" s="122" t="s">
        <v>605</v>
      </c>
      <c r="D78" s="137" t="s">
        <v>37</v>
      </c>
      <c r="E78" s="137"/>
      <c r="F78" s="138" t="s">
        <v>610</v>
      </c>
      <c r="G78" s="122">
        <v>9636080897</v>
      </c>
      <c r="H78" s="122" t="s">
        <v>209</v>
      </c>
      <c r="I78" s="134">
        <v>44645</v>
      </c>
      <c r="J78" s="122" t="s">
        <v>180</v>
      </c>
      <c r="K78" s="162" t="s">
        <v>1</v>
      </c>
      <c r="L78" s="163" t="s">
        <v>166</v>
      </c>
      <c r="M78" s="122" t="s">
        <v>133</v>
      </c>
      <c r="N78" s="153" t="s">
        <v>114</v>
      </c>
      <c r="O78" s="153"/>
      <c r="P78" s="210" t="s">
        <v>611</v>
      </c>
      <c r="Q78" s="164"/>
      <c r="R78" s="135"/>
    </row>
    <row r="79" spans="1:18" s="154" customFormat="1" ht="91.5" customHeight="1" x14ac:dyDescent="0.25">
      <c r="A79" s="122">
        <v>77</v>
      </c>
      <c r="B79" s="134">
        <v>44708</v>
      </c>
      <c r="C79" s="122" t="s">
        <v>605</v>
      </c>
      <c r="D79" s="137" t="s">
        <v>37</v>
      </c>
      <c r="E79" s="137"/>
      <c r="F79" s="144" t="s">
        <v>612</v>
      </c>
      <c r="G79" s="122" t="s">
        <v>613</v>
      </c>
      <c r="H79" s="122" t="s">
        <v>209</v>
      </c>
      <c r="I79" s="134">
        <v>44659</v>
      </c>
      <c r="J79" s="122" t="s">
        <v>134</v>
      </c>
      <c r="K79" s="162" t="s">
        <v>1</v>
      </c>
      <c r="L79" s="163" t="s">
        <v>166</v>
      </c>
      <c r="M79" s="122" t="s">
        <v>133</v>
      </c>
      <c r="N79" s="153" t="s">
        <v>114</v>
      </c>
      <c r="O79" s="153"/>
      <c r="P79" s="210" t="s">
        <v>611</v>
      </c>
      <c r="Q79" s="164"/>
      <c r="R79" s="135"/>
    </row>
    <row r="80" spans="1:18" s="154" customFormat="1" ht="91.5" customHeight="1" x14ac:dyDescent="0.25">
      <c r="A80" s="122">
        <v>78</v>
      </c>
      <c r="B80" s="134">
        <v>44708</v>
      </c>
      <c r="C80" s="122" t="s">
        <v>616</v>
      </c>
      <c r="D80" s="137" t="s">
        <v>37</v>
      </c>
      <c r="E80" s="137"/>
      <c r="F80" s="143" t="s">
        <v>621</v>
      </c>
      <c r="G80" s="122">
        <v>9685781890</v>
      </c>
      <c r="H80" s="122" t="s">
        <v>622</v>
      </c>
      <c r="I80" s="134">
        <v>44707</v>
      </c>
      <c r="J80" s="122" t="s">
        <v>180</v>
      </c>
      <c r="K80" s="122" t="s">
        <v>125</v>
      </c>
      <c r="L80" s="142" t="str">
        <f>IFERROR(_xlfn.IFNA(VLOOKUP($K80,[6]коммент!$B:$C,2,0),""),"")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0" s="122" t="s">
        <v>188</v>
      </c>
      <c r="N80" s="153"/>
      <c r="O80" s="153"/>
      <c r="P80" s="153" t="s">
        <v>623</v>
      </c>
      <c r="Q80" s="135"/>
      <c r="R80" s="135"/>
    </row>
    <row r="81" spans="1:18" s="154" customFormat="1" ht="91.5" customHeight="1" x14ac:dyDescent="0.25">
      <c r="A81" s="122">
        <v>79</v>
      </c>
      <c r="B81" s="134">
        <v>44708</v>
      </c>
      <c r="C81" s="122" t="s">
        <v>637</v>
      </c>
      <c r="D81" s="137" t="s">
        <v>37</v>
      </c>
      <c r="E81" s="137"/>
      <c r="F81" s="138" t="s">
        <v>638</v>
      </c>
      <c r="G81" s="122" t="s">
        <v>639</v>
      </c>
      <c r="H81" s="122" t="s">
        <v>640</v>
      </c>
      <c r="I81" s="134">
        <v>44693</v>
      </c>
      <c r="J81" s="122" t="s">
        <v>180</v>
      </c>
      <c r="K81" s="122" t="s">
        <v>111</v>
      </c>
      <c r="L81" s="142" t="str">
        <f>IFERROR(_xlfn.IFNA(VLOOKUP($K81,[26]коммент!$B:$C,2,0),""),"")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1" s="122" t="s">
        <v>133</v>
      </c>
      <c r="N81" s="122" t="s">
        <v>114</v>
      </c>
      <c r="O81" s="122"/>
      <c r="P81" s="153"/>
      <c r="Q81" s="135"/>
      <c r="R81" s="135"/>
    </row>
    <row r="82" spans="1:18" s="154" customFormat="1" ht="91.5" customHeight="1" x14ac:dyDescent="0.25">
      <c r="A82" s="122">
        <v>80</v>
      </c>
      <c r="B82" s="134">
        <v>44708</v>
      </c>
      <c r="C82" s="122" t="s">
        <v>729</v>
      </c>
      <c r="D82" s="137" t="s">
        <v>37</v>
      </c>
      <c r="E82" s="137"/>
      <c r="F82" s="138" t="s">
        <v>730</v>
      </c>
      <c r="G82" s="122" t="s">
        <v>731</v>
      </c>
      <c r="H82" s="122" t="s">
        <v>346</v>
      </c>
      <c r="I82" s="134">
        <v>44707</v>
      </c>
      <c r="J82" s="122" t="s">
        <v>180</v>
      </c>
      <c r="K82" s="122" t="s">
        <v>111</v>
      </c>
      <c r="L82" s="142" t="s">
        <v>165</v>
      </c>
      <c r="M82" s="122" t="s">
        <v>154</v>
      </c>
      <c r="N82" s="153" t="s">
        <v>114</v>
      </c>
      <c r="O82" s="153"/>
      <c r="P82" s="153"/>
      <c r="Q82" s="135"/>
      <c r="R82" s="135"/>
    </row>
    <row r="83" spans="1:18" s="154" customFormat="1" ht="91.5" customHeight="1" x14ac:dyDescent="0.25">
      <c r="A83" s="122">
        <v>81</v>
      </c>
      <c r="B83" s="134">
        <v>44708</v>
      </c>
      <c r="C83" s="122" t="s">
        <v>729</v>
      </c>
      <c r="D83" s="137" t="s">
        <v>37</v>
      </c>
      <c r="E83" s="137"/>
      <c r="F83" s="138" t="s">
        <v>732</v>
      </c>
      <c r="G83" s="122">
        <v>89104958837</v>
      </c>
      <c r="H83" s="122" t="s">
        <v>216</v>
      </c>
      <c r="I83" s="134">
        <v>44707</v>
      </c>
      <c r="J83" s="122" t="s">
        <v>134</v>
      </c>
      <c r="K83" s="122" t="s">
        <v>113</v>
      </c>
      <c r="L83" s="142" t="s">
        <v>143</v>
      </c>
      <c r="M83" s="122"/>
      <c r="N83" s="122"/>
      <c r="O83" s="122"/>
      <c r="P83" s="122" t="s">
        <v>733</v>
      </c>
      <c r="Q83" s="135"/>
      <c r="R83" s="135"/>
    </row>
    <row r="84" spans="1:18" s="154" customFormat="1" ht="91.5" customHeight="1" x14ac:dyDescent="0.25">
      <c r="A84" s="122">
        <v>82</v>
      </c>
      <c r="B84" s="134">
        <v>44708</v>
      </c>
      <c r="C84" s="122" t="s">
        <v>729</v>
      </c>
      <c r="D84" s="137" t="s">
        <v>37</v>
      </c>
      <c r="E84" s="137"/>
      <c r="F84" s="138" t="s">
        <v>734</v>
      </c>
      <c r="G84" s="122">
        <v>89055697470</v>
      </c>
      <c r="H84" s="122" t="s">
        <v>735</v>
      </c>
      <c r="I84" s="134">
        <v>44707</v>
      </c>
      <c r="J84" s="122" t="s">
        <v>180</v>
      </c>
      <c r="K84" s="122" t="s">
        <v>36</v>
      </c>
      <c r="L84" s="142" t="s">
        <v>157</v>
      </c>
      <c r="M84" s="122"/>
      <c r="N84" s="122"/>
      <c r="O84" s="122"/>
      <c r="P84" s="122" t="s">
        <v>736</v>
      </c>
      <c r="Q84" s="135"/>
      <c r="R84" s="135"/>
    </row>
    <row r="85" spans="1:18" s="154" customFormat="1" ht="91.5" customHeight="1" x14ac:dyDescent="0.25">
      <c r="A85" s="122">
        <v>83</v>
      </c>
      <c r="B85" s="134">
        <v>44708</v>
      </c>
      <c r="C85" s="122" t="s">
        <v>759</v>
      </c>
      <c r="D85" s="137" t="s">
        <v>37</v>
      </c>
      <c r="E85" s="137"/>
      <c r="F85" s="138" t="s">
        <v>775</v>
      </c>
      <c r="G85" s="122" t="s">
        <v>776</v>
      </c>
      <c r="H85" s="122" t="s">
        <v>777</v>
      </c>
      <c r="I85" s="134">
        <v>44706</v>
      </c>
      <c r="J85" s="122" t="s">
        <v>180</v>
      </c>
      <c r="K85" s="122" t="s">
        <v>111</v>
      </c>
      <c r="L85" s="142" t="s">
        <v>165</v>
      </c>
      <c r="M85" s="122" t="s">
        <v>154</v>
      </c>
      <c r="N85" s="153" t="s">
        <v>114</v>
      </c>
      <c r="O85" s="153"/>
      <c r="P85" s="153" t="s">
        <v>778</v>
      </c>
      <c r="Q85" s="135"/>
      <c r="R85" s="135"/>
    </row>
    <row r="86" spans="1:18" s="154" customFormat="1" ht="91.5" customHeight="1" x14ac:dyDescent="0.25">
      <c r="A86" s="122">
        <v>84</v>
      </c>
      <c r="B86" s="134">
        <v>44708</v>
      </c>
      <c r="C86" s="122" t="s">
        <v>787</v>
      </c>
      <c r="D86" s="137" t="s">
        <v>37</v>
      </c>
      <c r="E86" s="137"/>
      <c r="F86" s="138" t="s">
        <v>791</v>
      </c>
      <c r="G86" s="122">
        <v>9161113773</v>
      </c>
      <c r="H86" s="122" t="s">
        <v>735</v>
      </c>
      <c r="I86" s="134">
        <v>44694</v>
      </c>
      <c r="J86" s="122" t="s">
        <v>134</v>
      </c>
      <c r="K86" s="131" t="s">
        <v>125</v>
      </c>
      <c r="L86" s="141" t="s">
        <v>162</v>
      </c>
      <c r="M86" s="122" t="s">
        <v>128</v>
      </c>
      <c r="N86" s="153"/>
      <c r="O86" s="153"/>
      <c r="P86" s="153" t="s">
        <v>792</v>
      </c>
      <c r="Q86" s="135"/>
      <c r="R86" s="135"/>
    </row>
    <row r="87" spans="1:18" s="154" customFormat="1" ht="91.5" customHeight="1" x14ac:dyDescent="0.25">
      <c r="A87" s="122">
        <v>85</v>
      </c>
      <c r="B87" s="134">
        <v>44708</v>
      </c>
      <c r="C87" s="122" t="s">
        <v>803</v>
      </c>
      <c r="D87" s="137" t="s">
        <v>37</v>
      </c>
      <c r="E87" s="137"/>
      <c r="F87" s="138" t="s">
        <v>818</v>
      </c>
      <c r="G87" s="122" t="s">
        <v>819</v>
      </c>
      <c r="H87" s="122"/>
      <c r="I87" s="134"/>
      <c r="J87" s="122" t="s">
        <v>134</v>
      </c>
      <c r="K87" s="122" t="s">
        <v>125</v>
      </c>
      <c r="L87" s="142" t="s">
        <v>162</v>
      </c>
      <c r="M87" s="122" t="s">
        <v>189</v>
      </c>
      <c r="N87" s="153"/>
      <c r="O87" s="153"/>
      <c r="P87" s="153" t="s">
        <v>820</v>
      </c>
      <c r="Q87" s="135"/>
      <c r="R87" s="135"/>
    </row>
    <row r="88" spans="1:18" s="154" customFormat="1" ht="91.5" customHeight="1" x14ac:dyDescent="0.25">
      <c r="A88" s="122">
        <v>86</v>
      </c>
      <c r="B88" s="134">
        <v>44708</v>
      </c>
      <c r="C88" s="122" t="s">
        <v>878</v>
      </c>
      <c r="D88" s="137" t="s">
        <v>37</v>
      </c>
      <c r="E88" s="137"/>
      <c r="F88" s="138" t="s">
        <v>885</v>
      </c>
      <c r="G88" s="122" t="s">
        <v>886</v>
      </c>
      <c r="H88" s="122" t="s">
        <v>777</v>
      </c>
      <c r="I88" s="134">
        <v>44707</v>
      </c>
      <c r="J88" s="122" t="s">
        <v>180</v>
      </c>
      <c r="K88" s="122" t="s">
        <v>111</v>
      </c>
      <c r="L88" s="142" t="str">
        <f>IFERROR(_xlfn.IFNA(VLOOKUP($K88,[27]коммент!$B:$C,2,0),""),"")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8" s="122" t="s">
        <v>154</v>
      </c>
      <c r="N88" s="153" t="s">
        <v>114</v>
      </c>
      <c r="O88" s="153"/>
      <c r="P88" s="153"/>
      <c r="Q88" s="135"/>
      <c r="R88" s="135"/>
    </row>
    <row r="89" spans="1:18" s="154" customFormat="1" ht="91.5" customHeight="1" x14ac:dyDescent="0.25">
      <c r="A89" s="122">
        <v>87</v>
      </c>
      <c r="B89" s="134">
        <v>44708</v>
      </c>
      <c r="C89" s="122" t="s">
        <v>999</v>
      </c>
      <c r="D89" s="137" t="s">
        <v>37</v>
      </c>
      <c r="E89" s="137"/>
      <c r="F89" s="143" t="s">
        <v>1025</v>
      </c>
      <c r="G89" s="122" t="s">
        <v>1026</v>
      </c>
      <c r="H89" s="122"/>
      <c r="I89" s="122"/>
      <c r="J89" s="122" t="s">
        <v>134</v>
      </c>
      <c r="K89" s="122" t="s">
        <v>125</v>
      </c>
      <c r="L89" s="142" t="str">
        <f>IFERROR(_xlfn.IFNA(VLOOKUP($K89,[28]коммент!$B:$C,2,0),""),"")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9" s="122" t="s">
        <v>126</v>
      </c>
      <c r="N89" s="153"/>
      <c r="O89" s="153"/>
      <c r="P89" s="153"/>
      <c r="Q89" s="135"/>
      <c r="R89" s="135"/>
    </row>
    <row r="90" spans="1:18" s="154" customFormat="1" ht="91.5" customHeight="1" x14ac:dyDescent="0.25">
      <c r="A90" s="122">
        <v>88</v>
      </c>
      <c r="B90" s="134">
        <v>44708</v>
      </c>
      <c r="C90" s="122" t="s">
        <v>1100</v>
      </c>
      <c r="D90" s="137" t="s">
        <v>37</v>
      </c>
      <c r="E90" s="137"/>
      <c r="F90" s="138" t="s">
        <v>1108</v>
      </c>
      <c r="G90" s="122" t="s">
        <v>1109</v>
      </c>
      <c r="H90" s="122" t="s">
        <v>1106</v>
      </c>
      <c r="I90" s="134">
        <v>44707</v>
      </c>
      <c r="J90" s="122" t="s">
        <v>180</v>
      </c>
      <c r="K90" s="122" t="s">
        <v>111</v>
      </c>
      <c r="L90" s="142" t="s">
        <v>165</v>
      </c>
      <c r="M90" s="122" t="s">
        <v>133</v>
      </c>
      <c r="N90" s="153" t="s">
        <v>114</v>
      </c>
      <c r="O90" s="153"/>
      <c r="P90" s="153"/>
      <c r="Q90" s="135"/>
      <c r="R90" s="135"/>
    </row>
    <row r="91" spans="1:18" s="154" customFormat="1" ht="91.5" customHeight="1" x14ac:dyDescent="0.25">
      <c r="A91" s="122">
        <v>89</v>
      </c>
      <c r="B91" s="134">
        <v>44708</v>
      </c>
      <c r="C91" s="122" t="s">
        <v>1140</v>
      </c>
      <c r="D91" s="137" t="s">
        <v>37</v>
      </c>
      <c r="E91" s="137"/>
      <c r="F91" s="138" t="s">
        <v>1141</v>
      </c>
      <c r="G91" s="122">
        <v>89031960216</v>
      </c>
      <c r="H91" s="122" t="s">
        <v>1142</v>
      </c>
      <c r="I91" s="134">
        <v>44707</v>
      </c>
      <c r="J91" s="122" t="s">
        <v>134</v>
      </c>
      <c r="K91" s="122" t="s">
        <v>111</v>
      </c>
      <c r="L91" s="142" t="str">
        <f>IFERROR(_xlfn.IFNA(VLOOKUP($K91,[29]коммент!$B:$C,2,0),""),"")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1" s="122" t="s">
        <v>154</v>
      </c>
      <c r="N91" s="153"/>
      <c r="O91" s="153"/>
      <c r="P91" s="153"/>
      <c r="Q91" s="135"/>
      <c r="R91" s="135"/>
    </row>
    <row r="92" spans="1:18" s="154" customFormat="1" ht="91.5" customHeight="1" x14ac:dyDescent="0.25">
      <c r="A92" s="122">
        <v>90</v>
      </c>
      <c r="B92" s="134">
        <v>44708</v>
      </c>
      <c r="C92" s="147" t="s">
        <v>1140</v>
      </c>
      <c r="D92" s="145" t="s">
        <v>37</v>
      </c>
      <c r="E92" s="145"/>
      <c r="F92" s="159" t="s">
        <v>1153</v>
      </c>
      <c r="G92" s="147">
        <v>89151328992</v>
      </c>
      <c r="H92" s="147" t="s">
        <v>1106</v>
      </c>
      <c r="I92" s="123">
        <v>44705</v>
      </c>
      <c r="J92" s="147" t="s">
        <v>180</v>
      </c>
      <c r="K92" s="201" t="s">
        <v>111</v>
      </c>
      <c r="L92" s="202" t="s">
        <v>165</v>
      </c>
      <c r="M92" s="147" t="s">
        <v>133</v>
      </c>
      <c r="N92" s="210" t="s">
        <v>114</v>
      </c>
      <c r="O92" s="210"/>
      <c r="P92" s="210"/>
      <c r="Q92" s="130"/>
      <c r="R92" s="135"/>
    </row>
    <row r="93" spans="1:18" s="154" customFormat="1" ht="91.5" customHeight="1" x14ac:dyDescent="0.25">
      <c r="A93" s="122">
        <v>91</v>
      </c>
      <c r="B93" s="134">
        <v>44708</v>
      </c>
      <c r="C93" s="122" t="s">
        <v>1156</v>
      </c>
      <c r="D93" s="137" t="s">
        <v>37</v>
      </c>
      <c r="E93" s="137"/>
      <c r="F93" s="138" t="s">
        <v>1157</v>
      </c>
      <c r="G93" s="122" t="s">
        <v>1158</v>
      </c>
      <c r="H93" s="122" t="s">
        <v>209</v>
      </c>
      <c r="I93" s="134">
        <v>44662</v>
      </c>
      <c r="J93" s="122" t="s">
        <v>134</v>
      </c>
      <c r="K93" s="122" t="s">
        <v>111</v>
      </c>
      <c r="L93" s="142" t="str">
        <f>IFERROR(_xlfn.IFNA(VLOOKUP($K93,[30]коммент!$B:$C,2,0),""),"")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3" s="122" t="s">
        <v>133</v>
      </c>
      <c r="N93" s="153" t="s">
        <v>114</v>
      </c>
      <c r="O93" s="153"/>
      <c r="P93" s="153"/>
      <c r="Q93" s="135"/>
      <c r="R93" s="135"/>
    </row>
    <row r="94" spans="1:18" s="154" customFormat="1" ht="91.5" customHeight="1" x14ac:dyDescent="0.25">
      <c r="A94" s="122">
        <v>92</v>
      </c>
      <c r="B94" s="134">
        <v>44708</v>
      </c>
      <c r="C94" s="122" t="s">
        <v>1293</v>
      </c>
      <c r="D94" s="137" t="s">
        <v>37</v>
      </c>
      <c r="E94" s="137"/>
      <c r="F94" s="187" t="s">
        <v>1301</v>
      </c>
      <c r="G94" s="136" t="s">
        <v>1302</v>
      </c>
      <c r="H94" s="122"/>
      <c r="I94" s="134"/>
      <c r="J94" s="122" t="s">
        <v>180</v>
      </c>
      <c r="K94" s="122" t="s">
        <v>1</v>
      </c>
      <c r="L94" s="142"/>
      <c r="M94" s="122" t="s">
        <v>133</v>
      </c>
      <c r="N94" s="153"/>
      <c r="O94" s="153"/>
      <c r="P94" s="153" t="s">
        <v>1303</v>
      </c>
      <c r="Q94" s="135"/>
      <c r="R94" s="135"/>
    </row>
    <row r="95" spans="1:18" s="154" customFormat="1" ht="91.5" customHeight="1" x14ac:dyDescent="0.25">
      <c r="A95" s="122">
        <v>93</v>
      </c>
      <c r="B95" s="134">
        <v>44708</v>
      </c>
      <c r="C95" s="122" t="s">
        <v>1328</v>
      </c>
      <c r="D95" s="137" t="s">
        <v>37</v>
      </c>
      <c r="E95" s="137"/>
      <c r="F95" s="138" t="s">
        <v>1331</v>
      </c>
      <c r="G95" s="122">
        <v>89166031153</v>
      </c>
      <c r="H95" s="122" t="s">
        <v>1332</v>
      </c>
      <c r="I95" s="134">
        <v>44692</v>
      </c>
      <c r="J95" s="122" t="s">
        <v>180</v>
      </c>
      <c r="K95" s="122" t="s">
        <v>125</v>
      </c>
      <c r="L95" s="142" t="s">
        <v>162</v>
      </c>
      <c r="M95" s="122" t="s">
        <v>126</v>
      </c>
      <c r="N95" s="153"/>
      <c r="O95" s="153"/>
      <c r="P95" s="153"/>
      <c r="Q95" s="135"/>
      <c r="R95" s="135"/>
    </row>
    <row r="96" spans="1:18" s="154" customFormat="1" ht="91.5" customHeight="1" x14ac:dyDescent="0.25">
      <c r="A96" s="122">
        <v>94</v>
      </c>
      <c r="B96" s="134">
        <v>44708</v>
      </c>
      <c r="C96" s="122" t="s">
        <v>1339</v>
      </c>
      <c r="D96" s="137" t="s">
        <v>37</v>
      </c>
      <c r="E96" s="137"/>
      <c r="F96" s="138" t="s">
        <v>1356</v>
      </c>
      <c r="G96" s="122">
        <v>9037922142</v>
      </c>
      <c r="H96" s="122" t="s">
        <v>1357</v>
      </c>
      <c r="I96" s="134">
        <v>44706</v>
      </c>
      <c r="J96" s="122" t="s">
        <v>180</v>
      </c>
      <c r="K96" s="122" t="s">
        <v>125</v>
      </c>
      <c r="L96" s="142" t="str">
        <f>IFERROR(_xlfn.IFNA(VLOOKUP($K96,[16]коммент!$B:$C,2,0),""),"")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96" s="122" t="s">
        <v>188</v>
      </c>
      <c r="N96" s="153"/>
      <c r="O96" s="153"/>
      <c r="P96" s="153"/>
      <c r="Q96" s="135"/>
      <c r="R96" s="135"/>
    </row>
    <row r="97" spans="1:18" s="154" customFormat="1" ht="91.5" customHeight="1" x14ac:dyDescent="0.25">
      <c r="A97" s="122">
        <v>95</v>
      </c>
      <c r="B97" s="134">
        <v>44708</v>
      </c>
      <c r="C97" s="122" t="s">
        <v>1425</v>
      </c>
      <c r="D97" s="137" t="s">
        <v>37</v>
      </c>
      <c r="E97" s="137"/>
      <c r="F97" s="138" t="s">
        <v>1436</v>
      </c>
      <c r="G97" s="122" t="s">
        <v>1437</v>
      </c>
      <c r="H97" s="122" t="s">
        <v>830</v>
      </c>
      <c r="I97" s="134">
        <v>44701</v>
      </c>
      <c r="J97" s="122" t="s">
        <v>134</v>
      </c>
      <c r="K97" s="122" t="s">
        <v>125</v>
      </c>
      <c r="L97" s="142" t="s">
        <v>162</v>
      </c>
      <c r="M97" s="122" t="s">
        <v>126</v>
      </c>
      <c r="N97" s="153"/>
      <c r="O97" s="153"/>
      <c r="P97" s="153"/>
      <c r="Q97" s="135"/>
      <c r="R97" s="135"/>
    </row>
    <row r="98" spans="1:18" s="154" customFormat="1" ht="91.5" customHeight="1" x14ac:dyDescent="0.25">
      <c r="A98" s="122">
        <v>96</v>
      </c>
      <c r="B98" s="134">
        <v>44708</v>
      </c>
      <c r="C98" s="122" t="s">
        <v>1448</v>
      </c>
      <c r="D98" s="137" t="s">
        <v>37</v>
      </c>
      <c r="E98" s="137"/>
      <c r="F98" s="138" t="s">
        <v>1459</v>
      </c>
      <c r="G98" s="122">
        <v>9175683959</v>
      </c>
      <c r="H98" s="122" t="s">
        <v>622</v>
      </c>
      <c r="I98" s="134">
        <v>44705</v>
      </c>
      <c r="J98" s="122" t="s">
        <v>180</v>
      </c>
      <c r="K98" s="122" t="s">
        <v>111</v>
      </c>
      <c r="L98" s="142" t="str">
        <f>IFERROR(_xlfn.IFNA(VLOOKUP($K98,[31]коммент!$B:$C,2,0),""),"")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8" s="122" t="s">
        <v>154</v>
      </c>
      <c r="N98" s="153"/>
      <c r="O98" s="153"/>
      <c r="P98" s="153"/>
      <c r="Q98" s="135"/>
      <c r="R98" s="135"/>
    </row>
    <row r="99" spans="1:18" s="154" customFormat="1" ht="91.5" customHeight="1" x14ac:dyDescent="0.25">
      <c r="A99" s="122">
        <v>97</v>
      </c>
      <c r="B99" s="134">
        <v>44708</v>
      </c>
      <c r="C99" s="122" t="s">
        <v>1482</v>
      </c>
      <c r="D99" s="137" t="s">
        <v>37</v>
      </c>
      <c r="E99" s="137"/>
      <c r="F99" s="138" t="s">
        <v>1487</v>
      </c>
      <c r="G99" s="122">
        <v>9262492588</v>
      </c>
      <c r="H99" s="122"/>
      <c r="I99" s="134"/>
      <c r="J99" s="122" t="s">
        <v>134</v>
      </c>
      <c r="K99" s="201" t="s">
        <v>125</v>
      </c>
      <c r="L99" s="202" t="s">
        <v>162</v>
      </c>
      <c r="M99" s="122" t="s">
        <v>128</v>
      </c>
      <c r="N99" s="153"/>
      <c r="O99" s="153"/>
      <c r="P99" s="153" t="s">
        <v>1488</v>
      </c>
      <c r="Q99" s="135"/>
      <c r="R99" s="135"/>
    </row>
    <row r="100" spans="1:18" s="154" customFormat="1" ht="91.5" customHeight="1" x14ac:dyDescent="0.25">
      <c r="A100" s="122">
        <v>98</v>
      </c>
      <c r="B100" s="134">
        <v>44708</v>
      </c>
      <c r="C100" s="122" t="s">
        <v>1482</v>
      </c>
      <c r="D100" s="137" t="s">
        <v>37</v>
      </c>
      <c r="E100" s="137"/>
      <c r="F100" s="138" t="s">
        <v>1489</v>
      </c>
      <c r="G100" s="122" t="s">
        <v>1490</v>
      </c>
      <c r="H100" s="122" t="s">
        <v>209</v>
      </c>
      <c r="I100" s="134">
        <v>44669</v>
      </c>
      <c r="J100" s="122" t="s">
        <v>180</v>
      </c>
      <c r="K100" s="122" t="s">
        <v>111</v>
      </c>
      <c r="L100" s="142" t="s">
        <v>165</v>
      </c>
      <c r="M100" s="122" t="s">
        <v>133</v>
      </c>
      <c r="N100" s="153" t="s">
        <v>183</v>
      </c>
      <c r="O100" s="153" t="s">
        <v>37</v>
      </c>
      <c r="P100" s="153" t="s">
        <v>1491</v>
      </c>
      <c r="Q100" s="135"/>
      <c r="R100" s="135"/>
    </row>
    <row r="101" spans="1:18" s="154" customFormat="1" ht="91.5" customHeight="1" x14ac:dyDescent="0.25">
      <c r="A101" s="122">
        <v>99</v>
      </c>
      <c r="B101" s="134">
        <v>44708</v>
      </c>
      <c r="C101" s="122" t="s">
        <v>1482</v>
      </c>
      <c r="D101" s="137" t="s">
        <v>37</v>
      </c>
      <c r="E101" s="137"/>
      <c r="F101" s="138" t="s">
        <v>1496</v>
      </c>
      <c r="G101" s="122">
        <v>9035946912</v>
      </c>
      <c r="H101" s="122" t="s">
        <v>209</v>
      </c>
      <c r="I101" s="134">
        <v>44666</v>
      </c>
      <c r="J101" s="122" t="s">
        <v>180</v>
      </c>
      <c r="K101" s="122" t="s">
        <v>111</v>
      </c>
      <c r="L101" s="142" t="s">
        <v>165</v>
      </c>
      <c r="M101" s="122" t="s">
        <v>133</v>
      </c>
      <c r="N101" s="153" t="s">
        <v>114</v>
      </c>
      <c r="O101" s="153"/>
      <c r="P101" s="153" t="s">
        <v>1491</v>
      </c>
      <c r="Q101" s="135"/>
      <c r="R101" s="135"/>
    </row>
    <row r="102" spans="1:18" s="154" customFormat="1" ht="91.5" customHeight="1" x14ac:dyDescent="0.25">
      <c r="A102" s="122">
        <v>100</v>
      </c>
      <c r="B102" s="134">
        <v>44708</v>
      </c>
      <c r="C102" s="147" t="s">
        <v>1498</v>
      </c>
      <c r="D102" s="145" t="s">
        <v>37</v>
      </c>
      <c r="E102" s="145"/>
      <c r="F102" s="159" t="s">
        <v>1499</v>
      </c>
      <c r="G102" s="147">
        <v>9162258201</v>
      </c>
      <c r="H102" s="147" t="s">
        <v>209</v>
      </c>
      <c r="I102" s="123">
        <v>44676</v>
      </c>
      <c r="J102" s="147" t="s">
        <v>180</v>
      </c>
      <c r="K102" s="190" t="s">
        <v>111</v>
      </c>
      <c r="L102" s="128" t="s">
        <v>165</v>
      </c>
      <c r="M102" s="147" t="s">
        <v>133</v>
      </c>
      <c r="N102" s="210" t="s">
        <v>114</v>
      </c>
      <c r="O102" s="210"/>
      <c r="P102" s="210"/>
      <c r="Q102" s="130"/>
      <c r="R102" s="130"/>
    </row>
    <row r="103" spans="1:18" s="154" customFormat="1" ht="91.5" customHeight="1" x14ac:dyDescent="0.25">
      <c r="A103" s="122">
        <v>101</v>
      </c>
      <c r="B103" s="134">
        <v>44708</v>
      </c>
      <c r="C103" s="147" t="s">
        <v>1498</v>
      </c>
      <c r="D103" s="145" t="s">
        <v>37</v>
      </c>
      <c r="E103" s="145"/>
      <c r="F103" s="159" t="s">
        <v>1499</v>
      </c>
      <c r="G103" s="147">
        <v>9162258201</v>
      </c>
      <c r="H103" s="147" t="s">
        <v>209</v>
      </c>
      <c r="I103" s="123">
        <v>44676</v>
      </c>
      <c r="J103" s="147" t="s">
        <v>180</v>
      </c>
      <c r="K103" s="147" t="s">
        <v>113</v>
      </c>
      <c r="L103" s="128" t="s">
        <v>143</v>
      </c>
      <c r="M103" s="147"/>
      <c r="N103" s="153"/>
      <c r="O103" s="210"/>
      <c r="P103" s="210" t="s">
        <v>1500</v>
      </c>
      <c r="Q103" s="130"/>
      <c r="R103" s="130"/>
    </row>
    <row r="104" spans="1:18" s="154" customFormat="1" ht="91.5" customHeight="1" x14ac:dyDescent="0.25">
      <c r="A104" s="122">
        <v>102</v>
      </c>
      <c r="B104" s="134">
        <v>44708</v>
      </c>
      <c r="C104" s="122" t="s">
        <v>339</v>
      </c>
      <c r="D104" s="145" t="s">
        <v>39</v>
      </c>
      <c r="E104" s="145"/>
      <c r="F104" s="146" t="s">
        <v>349</v>
      </c>
      <c r="G104" s="147">
        <v>89859931258</v>
      </c>
      <c r="H104" s="147" t="s">
        <v>350</v>
      </c>
      <c r="I104" s="123">
        <v>44705</v>
      </c>
      <c r="J104" s="147" t="s">
        <v>180</v>
      </c>
      <c r="K104" s="147" t="s">
        <v>111</v>
      </c>
      <c r="L104" s="128" t="str">
        <f>IFERROR(_xlfn.IFNA(VLOOKUP($K104,[32]коммент!$B:$C,2,0),""),"")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04" s="147" t="s">
        <v>133</v>
      </c>
      <c r="N104" s="210" t="s">
        <v>114</v>
      </c>
      <c r="O104" s="153"/>
      <c r="P104" s="153"/>
      <c r="Q104" s="135"/>
      <c r="R104" s="135"/>
    </row>
    <row r="105" spans="1:18" s="154" customFormat="1" ht="91.5" customHeight="1" x14ac:dyDescent="0.25">
      <c r="A105" s="122">
        <v>103</v>
      </c>
      <c r="B105" s="134">
        <v>44708</v>
      </c>
      <c r="C105" s="122" t="s">
        <v>385</v>
      </c>
      <c r="D105" s="145" t="s">
        <v>39</v>
      </c>
      <c r="E105" s="145"/>
      <c r="F105" s="150" t="s">
        <v>394</v>
      </c>
      <c r="G105" s="146">
        <v>9037398191</v>
      </c>
      <c r="H105" s="122" t="s">
        <v>395</v>
      </c>
      <c r="I105" s="134">
        <v>44707</v>
      </c>
      <c r="J105" s="122" t="s">
        <v>180</v>
      </c>
      <c r="K105" s="122" t="s">
        <v>125</v>
      </c>
      <c r="L105" s="142" t="str">
        <f>IFERROR(_xlfn.IFNA(VLOOKUP($K105,[33]коммент!$B:$C,2,0),""),"")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5" s="122" t="s">
        <v>128</v>
      </c>
      <c r="N105" s="153"/>
      <c r="O105" s="153"/>
      <c r="P105" s="153"/>
      <c r="Q105" s="135"/>
      <c r="R105" s="135"/>
    </row>
    <row r="106" spans="1:18" s="154" customFormat="1" ht="91.5" customHeight="1" x14ac:dyDescent="0.25">
      <c r="A106" s="122">
        <v>104</v>
      </c>
      <c r="B106" s="134">
        <v>44708</v>
      </c>
      <c r="C106" s="122" t="s">
        <v>385</v>
      </c>
      <c r="D106" s="137" t="s">
        <v>39</v>
      </c>
      <c r="E106" s="137"/>
      <c r="F106" s="144" t="s">
        <v>396</v>
      </c>
      <c r="G106" s="144" t="s">
        <v>397</v>
      </c>
      <c r="H106" s="122" t="s">
        <v>398</v>
      </c>
      <c r="I106" s="134">
        <v>44693</v>
      </c>
      <c r="J106" s="122" t="s">
        <v>180</v>
      </c>
      <c r="K106" s="122" t="s">
        <v>36</v>
      </c>
      <c r="L106" s="142" t="s">
        <v>157</v>
      </c>
      <c r="M106" s="122"/>
      <c r="N106" s="153"/>
      <c r="O106" s="153"/>
      <c r="P106" s="153" t="s">
        <v>399</v>
      </c>
      <c r="Q106" s="135"/>
      <c r="R106" s="135"/>
    </row>
    <row r="107" spans="1:18" s="154" customFormat="1" ht="91.5" customHeight="1" x14ac:dyDescent="0.25">
      <c r="A107" s="122">
        <v>105</v>
      </c>
      <c r="B107" s="134">
        <v>44708</v>
      </c>
      <c r="C107" s="122" t="s">
        <v>385</v>
      </c>
      <c r="D107" s="137" t="s">
        <v>39</v>
      </c>
      <c r="E107" s="137"/>
      <c r="F107" s="144" t="s">
        <v>422</v>
      </c>
      <c r="G107" s="143">
        <v>9265716789</v>
      </c>
      <c r="H107" s="143"/>
      <c r="I107" s="122"/>
      <c r="J107" s="122" t="s">
        <v>179</v>
      </c>
      <c r="K107" s="122" t="s">
        <v>122</v>
      </c>
      <c r="L107" s="142" t="str">
        <f>IFERROR(_xlfn.IFNA(VLOOKUP($K107,[33]коммент!$B:$C,2,0),""),"")</f>
        <v>По данным протокола осмотра врача-онколога (см. столбцы H, I) диагноз "С" - подтвержден. В канцер-регистре нет данных о пациенте.</v>
      </c>
      <c r="M107" s="122"/>
      <c r="N107" s="153"/>
      <c r="O107" s="153"/>
      <c r="P107" s="153"/>
      <c r="Q107" s="135"/>
      <c r="R107" s="135"/>
    </row>
    <row r="108" spans="1:18" s="154" customFormat="1" ht="91.5" customHeight="1" x14ac:dyDescent="0.25">
      <c r="A108" s="122">
        <v>106</v>
      </c>
      <c r="B108" s="134">
        <v>44708</v>
      </c>
      <c r="C108" s="122" t="s">
        <v>512</v>
      </c>
      <c r="D108" s="137" t="s">
        <v>39</v>
      </c>
      <c r="E108" s="137"/>
      <c r="F108" s="138" t="s">
        <v>532</v>
      </c>
      <c r="G108" s="122" t="s">
        <v>533</v>
      </c>
      <c r="H108" s="122" t="s">
        <v>534</v>
      </c>
      <c r="I108" s="134">
        <v>44707</v>
      </c>
      <c r="J108" s="122" t="s">
        <v>134</v>
      </c>
      <c r="K108" s="122" t="s">
        <v>125</v>
      </c>
      <c r="L108" s="142" t="str">
        <f>IFERROR(_xlfn.IFNA(VLOOKUP($K108,[23]коммент!$B:$C,2,0),""),"")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8" s="122" t="s">
        <v>188</v>
      </c>
      <c r="N108" s="153"/>
      <c r="O108" s="153"/>
      <c r="P108" s="153" t="s">
        <v>535</v>
      </c>
      <c r="Q108" s="135"/>
      <c r="R108" s="135"/>
    </row>
    <row r="109" spans="1:18" s="154" customFormat="1" ht="91.5" customHeight="1" x14ac:dyDescent="0.25">
      <c r="A109" s="122">
        <v>107</v>
      </c>
      <c r="B109" s="134">
        <v>44708</v>
      </c>
      <c r="C109" s="122" t="s">
        <v>605</v>
      </c>
      <c r="D109" s="137" t="s">
        <v>39</v>
      </c>
      <c r="E109" s="137"/>
      <c r="F109" s="138" t="s">
        <v>614</v>
      </c>
      <c r="G109" s="122">
        <v>9645031515</v>
      </c>
      <c r="H109" s="122"/>
      <c r="I109" s="122"/>
      <c r="J109" s="122" t="s">
        <v>134</v>
      </c>
      <c r="K109" s="122" t="s">
        <v>113</v>
      </c>
      <c r="L109" s="142" t="str">
        <f>IFERROR(_xlfn.IFNA(VLOOKUP($K109,[34]коммент!$B:$C,2,0),""),"")</f>
        <v>Формат уведомления. С целью проведения внутреннего контроля качества.</v>
      </c>
      <c r="M109" s="122"/>
      <c r="N109" s="153"/>
      <c r="O109" s="153"/>
      <c r="P109" s="122" t="s">
        <v>615</v>
      </c>
      <c r="Q109" s="135"/>
      <c r="R109" s="135"/>
    </row>
    <row r="110" spans="1:18" s="154" customFormat="1" ht="91.5" customHeight="1" x14ac:dyDescent="0.25">
      <c r="A110" s="122">
        <v>108</v>
      </c>
      <c r="B110" s="134">
        <v>44708</v>
      </c>
      <c r="C110" s="122" t="s">
        <v>759</v>
      </c>
      <c r="D110" s="137" t="s">
        <v>39</v>
      </c>
      <c r="E110" s="137"/>
      <c r="F110" s="138" t="s">
        <v>779</v>
      </c>
      <c r="G110" s="122" t="s">
        <v>780</v>
      </c>
      <c r="H110" s="122" t="s">
        <v>781</v>
      </c>
      <c r="I110" s="134">
        <v>44681</v>
      </c>
      <c r="J110" s="122" t="s">
        <v>180</v>
      </c>
      <c r="K110" s="122" t="s">
        <v>36</v>
      </c>
      <c r="L110" s="142" t="s">
        <v>157</v>
      </c>
      <c r="M110" s="122"/>
      <c r="N110" s="153"/>
      <c r="O110" s="153"/>
      <c r="P110" s="153" t="s">
        <v>782</v>
      </c>
      <c r="Q110" s="135"/>
      <c r="R110" s="135"/>
    </row>
    <row r="111" spans="1:18" s="154" customFormat="1" ht="91.5" customHeight="1" x14ac:dyDescent="0.25">
      <c r="A111" s="122">
        <v>109</v>
      </c>
      <c r="B111" s="134">
        <v>44708</v>
      </c>
      <c r="C111" s="147" t="s">
        <v>1122</v>
      </c>
      <c r="D111" s="137" t="s">
        <v>39</v>
      </c>
      <c r="E111" s="137"/>
      <c r="F111" s="178" t="s">
        <v>1127</v>
      </c>
      <c r="G111" s="131" t="s">
        <v>1128</v>
      </c>
      <c r="H111" s="131" t="s">
        <v>1129</v>
      </c>
      <c r="I111" s="167">
        <v>44692</v>
      </c>
      <c r="J111" s="131" t="s">
        <v>180</v>
      </c>
      <c r="K111" s="122" t="s">
        <v>111</v>
      </c>
      <c r="L111" s="142" t="s">
        <v>165</v>
      </c>
      <c r="M111" s="122" t="s">
        <v>133</v>
      </c>
      <c r="N111" s="153" t="s">
        <v>114</v>
      </c>
      <c r="O111" s="153"/>
      <c r="P111" s="153"/>
      <c r="Q111" s="135"/>
      <c r="R111" s="135"/>
    </row>
    <row r="112" spans="1:18" s="154" customFormat="1" ht="91.5" customHeight="1" x14ac:dyDescent="0.25">
      <c r="A112" s="122">
        <v>110</v>
      </c>
      <c r="B112" s="134">
        <v>44708</v>
      </c>
      <c r="C112" s="122" t="s">
        <v>1122</v>
      </c>
      <c r="D112" s="137" t="s">
        <v>39</v>
      </c>
      <c r="E112" s="137"/>
      <c r="F112" s="138" t="s">
        <v>1130</v>
      </c>
      <c r="G112" s="122" t="s">
        <v>1131</v>
      </c>
      <c r="H112" s="122" t="s">
        <v>209</v>
      </c>
      <c r="I112" s="134">
        <v>44687</v>
      </c>
      <c r="J112" s="122" t="s">
        <v>134</v>
      </c>
      <c r="K112" s="122" t="s">
        <v>111</v>
      </c>
      <c r="L112" s="142" t="s">
        <v>165</v>
      </c>
      <c r="M112" s="122" t="s">
        <v>133</v>
      </c>
      <c r="N112" s="153" t="s">
        <v>183</v>
      </c>
      <c r="O112" s="153" t="s">
        <v>39</v>
      </c>
      <c r="P112" s="153"/>
      <c r="Q112" s="135"/>
      <c r="R112" s="135"/>
    </row>
    <row r="113" spans="1:18" s="154" customFormat="1" ht="91.5" customHeight="1" x14ac:dyDescent="0.25">
      <c r="A113" s="122">
        <v>111</v>
      </c>
      <c r="B113" s="134">
        <v>44708</v>
      </c>
      <c r="C113" s="138" t="s">
        <v>1178</v>
      </c>
      <c r="D113" s="137" t="s">
        <v>39</v>
      </c>
      <c r="E113" s="137"/>
      <c r="F113" s="143" t="s">
        <v>1191</v>
      </c>
      <c r="G113" s="122">
        <v>9688456937</v>
      </c>
      <c r="H113" s="122" t="s">
        <v>1192</v>
      </c>
      <c r="I113" s="134">
        <v>44673</v>
      </c>
      <c r="J113" s="122" t="s">
        <v>134</v>
      </c>
      <c r="K113" s="122" t="s">
        <v>122</v>
      </c>
      <c r="L113" s="142" t="s">
        <v>160</v>
      </c>
      <c r="M113" s="122"/>
      <c r="N113" s="153"/>
      <c r="O113" s="153"/>
      <c r="P113" s="122"/>
      <c r="Q113" s="135"/>
      <c r="R113" s="135"/>
    </row>
    <row r="114" spans="1:18" s="154" customFormat="1" ht="91.5" customHeight="1" x14ac:dyDescent="0.25">
      <c r="A114" s="122">
        <v>112</v>
      </c>
      <c r="B114" s="134">
        <v>44708</v>
      </c>
      <c r="C114" s="138" t="s">
        <v>1178</v>
      </c>
      <c r="D114" s="137" t="s">
        <v>39</v>
      </c>
      <c r="E114" s="137"/>
      <c r="F114" s="143" t="s">
        <v>1198</v>
      </c>
      <c r="G114" s="122"/>
      <c r="H114" s="122" t="s">
        <v>537</v>
      </c>
      <c r="I114" s="134">
        <v>44661</v>
      </c>
      <c r="J114" s="122" t="s">
        <v>134</v>
      </c>
      <c r="K114" s="122" t="s">
        <v>122</v>
      </c>
      <c r="L114" s="142" t="s">
        <v>160</v>
      </c>
      <c r="M114" s="122"/>
      <c r="N114" s="153"/>
      <c r="O114" s="153"/>
      <c r="P114" s="153"/>
      <c r="Q114" s="135"/>
      <c r="R114" s="135"/>
    </row>
    <row r="115" spans="1:18" s="154" customFormat="1" ht="91.5" customHeight="1" x14ac:dyDescent="0.25">
      <c r="A115" s="122">
        <v>113</v>
      </c>
      <c r="B115" s="134">
        <v>44708</v>
      </c>
      <c r="C115" s="138" t="s">
        <v>1178</v>
      </c>
      <c r="D115" s="137" t="s">
        <v>39</v>
      </c>
      <c r="E115" s="137"/>
      <c r="F115" s="143" t="s">
        <v>1201</v>
      </c>
      <c r="G115" s="122">
        <v>9067958639</v>
      </c>
      <c r="H115" s="122" t="s">
        <v>1202</v>
      </c>
      <c r="I115" s="134">
        <v>44692</v>
      </c>
      <c r="J115" s="122" t="s">
        <v>180</v>
      </c>
      <c r="K115" s="122" t="s">
        <v>125</v>
      </c>
      <c r="L115" s="142" t="s">
        <v>162</v>
      </c>
      <c r="M115" s="122" t="s">
        <v>188</v>
      </c>
      <c r="N115" s="153"/>
      <c r="O115" s="153"/>
      <c r="P115" s="153" t="s">
        <v>1203</v>
      </c>
      <c r="Q115" s="135"/>
      <c r="R115" s="135"/>
    </row>
    <row r="116" spans="1:18" s="154" customFormat="1" ht="91.5" customHeight="1" x14ac:dyDescent="0.25">
      <c r="A116" s="122">
        <v>114</v>
      </c>
      <c r="B116" s="134">
        <v>44708</v>
      </c>
      <c r="C116" s="159" t="s">
        <v>1178</v>
      </c>
      <c r="D116" s="145" t="s">
        <v>39</v>
      </c>
      <c r="E116" s="145"/>
      <c r="F116" s="150" t="s">
        <v>1204</v>
      </c>
      <c r="G116" s="180" t="s">
        <v>1205</v>
      </c>
      <c r="H116" s="147" t="s">
        <v>1206</v>
      </c>
      <c r="I116" s="123">
        <v>44699</v>
      </c>
      <c r="J116" s="147" t="s">
        <v>180</v>
      </c>
      <c r="K116" s="147" t="s">
        <v>125</v>
      </c>
      <c r="L116" s="128" t="s">
        <v>162</v>
      </c>
      <c r="M116" s="147" t="s">
        <v>128</v>
      </c>
      <c r="N116" s="210"/>
      <c r="O116" s="210"/>
      <c r="P116" s="210"/>
      <c r="Q116" s="135"/>
      <c r="R116" s="135"/>
    </row>
    <row r="117" spans="1:18" s="154" customFormat="1" ht="91.5" customHeight="1" x14ac:dyDescent="0.25">
      <c r="A117" s="122">
        <v>115</v>
      </c>
      <c r="B117" s="134">
        <v>44708</v>
      </c>
      <c r="C117" s="122" t="s">
        <v>1207</v>
      </c>
      <c r="D117" s="137" t="s">
        <v>39</v>
      </c>
      <c r="E117" s="137"/>
      <c r="F117" s="143" t="s">
        <v>1225</v>
      </c>
      <c r="G117" s="147">
        <v>9162781777</v>
      </c>
      <c r="H117" s="134"/>
      <c r="I117" s="134"/>
      <c r="J117" s="122" t="s">
        <v>134</v>
      </c>
      <c r="K117" s="122" t="s">
        <v>6</v>
      </c>
      <c r="L117" s="142" t="s">
        <v>147</v>
      </c>
      <c r="M117" s="122"/>
      <c r="N117" s="153"/>
      <c r="O117" s="153"/>
      <c r="P117" s="153"/>
      <c r="Q117" s="135"/>
      <c r="R117" s="135"/>
    </row>
    <row r="118" spans="1:18" s="154" customFormat="1" ht="91.5" customHeight="1" x14ac:dyDescent="0.25">
      <c r="A118" s="122">
        <v>116</v>
      </c>
      <c r="B118" s="134">
        <v>44708</v>
      </c>
      <c r="C118" s="122" t="s">
        <v>1207</v>
      </c>
      <c r="D118" s="137" t="s">
        <v>39</v>
      </c>
      <c r="E118" s="137"/>
      <c r="F118" s="143" t="s">
        <v>1230</v>
      </c>
      <c r="G118" s="122">
        <v>9162161193</v>
      </c>
      <c r="H118" s="122" t="s">
        <v>1231</v>
      </c>
      <c r="I118" s="134">
        <v>44694</v>
      </c>
      <c r="J118" s="122" t="s">
        <v>180</v>
      </c>
      <c r="K118" s="122" t="s">
        <v>125</v>
      </c>
      <c r="L118" s="142" t="s">
        <v>162</v>
      </c>
      <c r="M118" s="122" t="s">
        <v>188</v>
      </c>
      <c r="N118" s="153"/>
      <c r="O118" s="153"/>
      <c r="P118" s="122" t="s">
        <v>1232</v>
      </c>
      <c r="Q118" s="135"/>
      <c r="R118" s="135"/>
    </row>
    <row r="119" spans="1:18" s="154" customFormat="1" ht="91.5" customHeight="1" x14ac:dyDescent="0.25">
      <c r="A119" s="122">
        <v>117</v>
      </c>
      <c r="B119" s="134">
        <v>44708</v>
      </c>
      <c r="C119" s="122" t="s">
        <v>1270</v>
      </c>
      <c r="D119" s="181" t="s">
        <v>39</v>
      </c>
      <c r="E119" s="137"/>
      <c r="F119" s="183" t="s">
        <v>1278</v>
      </c>
      <c r="G119" s="185" t="s">
        <v>1279</v>
      </c>
      <c r="H119" s="182" t="s">
        <v>1206</v>
      </c>
      <c r="I119" s="171">
        <v>44707</v>
      </c>
      <c r="J119" s="122" t="s">
        <v>180</v>
      </c>
      <c r="K119" s="122" t="s">
        <v>111</v>
      </c>
      <c r="L119" s="142" t="s">
        <v>165</v>
      </c>
      <c r="M119" s="122" t="s">
        <v>154</v>
      </c>
      <c r="N119" s="153"/>
      <c r="O119" s="153"/>
      <c r="P119" s="153"/>
      <c r="Q119" s="135"/>
      <c r="R119" s="135"/>
    </row>
    <row r="120" spans="1:18" s="154" customFormat="1" ht="91.5" customHeight="1" x14ac:dyDescent="0.25">
      <c r="A120" s="122">
        <v>118</v>
      </c>
      <c r="B120" s="134">
        <v>44708</v>
      </c>
      <c r="C120" s="122" t="s">
        <v>1293</v>
      </c>
      <c r="D120" s="137" t="s">
        <v>39</v>
      </c>
      <c r="E120" s="137"/>
      <c r="F120" s="136" t="s">
        <v>1297</v>
      </c>
      <c r="G120" s="136" t="s">
        <v>1298</v>
      </c>
      <c r="H120" s="122" t="s">
        <v>1299</v>
      </c>
      <c r="I120" s="134">
        <v>44707</v>
      </c>
      <c r="J120" s="122" t="s">
        <v>180</v>
      </c>
      <c r="K120" s="122" t="s">
        <v>36</v>
      </c>
      <c r="L120" s="142"/>
      <c r="M120" s="122"/>
      <c r="N120" s="153"/>
      <c r="O120" s="153"/>
      <c r="P120" s="153" t="s">
        <v>1300</v>
      </c>
      <c r="Q120" s="135"/>
      <c r="R120" s="135"/>
    </row>
    <row r="121" spans="1:18" s="154" customFormat="1" ht="91.5" customHeight="1" x14ac:dyDescent="0.25">
      <c r="A121" s="122">
        <v>119</v>
      </c>
      <c r="B121" s="134">
        <v>44708</v>
      </c>
      <c r="C121" s="122" t="s">
        <v>1339</v>
      </c>
      <c r="D121" s="137" t="s">
        <v>39</v>
      </c>
      <c r="E121" s="137"/>
      <c r="F121" s="138" t="s">
        <v>1342</v>
      </c>
      <c r="G121" s="122">
        <v>9104262892</v>
      </c>
      <c r="H121" s="122" t="s">
        <v>1343</v>
      </c>
      <c r="I121" s="134">
        <v>44700</v>
      </c>
      <c r="J121" s="122" t="s">
        <v>180</v>
      </c>
      <c r="K121" s="122" t="s">
        <v>36</v>
      </c>
      <c r="L121" s="142" t="str">
        <f>IFERROR(_xlfn.IFNA(VLOOKUP($K121,[16]коммент!$B:$C,2,0),""),"")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21" s="122"/>
      <c r="N121" s="153"/>
      <c r="O121" s="153"/>
      <c r="P121" s="153" t="s">
        <v>1344</v>
      </c>
      <c r="Q121" s="135"/>
      <c r="R121" s="135"/>
    </row>
    <row r="122" spans="1:18" s="154" customFormat="1" ht="91.5" customHeight="1" x14ac:dyDescent="0.25">
      <c r="A122" s="122">
        <v>120</v>
      </c>
      <c r="B122" s="134">
        <v>44708</v>
      </c>
      <c r="C122" s="122" t="s">
        <v>1339</v>
      </c>
      <c r="D122" s="137" t="s">
        <v>39</v>
      </c>
      <c r="E122" s="137"/>
      <c r="F122" s="138" t="s">
        <v>1346</v>
      </c>
      <c r="G122" s="122">
        <v>9035972863</v>
      </c>
      <c r="H122" s="122" t="s">
        <v>783</v>
      </c>
      <c r="I122" s="134">
        <v>44703</v>
      </c>
      <c r="J122" s="122" t="s">
        <v>180</v>
      </c>
      <c r="K122" s="122" t="s">
        <v>125</v>
      </c>
      <c r="L122" s="142" t="str">
        <f>IFERROR(_xlfn.IFNA(VLOOKUP($K122,[16]коммент!$B:$C,2,0),""),"")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22" s="122" t="s">
        <v>188</v>
      </c>
      <c r="N122" s="153"/>
      <c r="O122" s="153"/>
      <c r="P122" s="153" t="s">
        <v>1347</v>
      </c>
      <c r="Q122" s="135"/>
      <c r="R122" s="135"/>
    </row>
    <row r="123" spans="1:18" s="154" customFormat="1" ht="91.5" customHeight="1" x14ac:dyDescent="0.25">
      <c r="A123" s="122">
        <v>121</v>
      </c>
      <c r="B123" s="134">
        <v>44708</v>
      </c>
      <c r="C123" s="122" t="s">
        <v>1382</v>
      </c>
      <c r="D123" s="137" t="s">
        <v>39</v>
      </c>
      <c r="E123" s="137"/>
      <c r="F123" s="143" t="s">
        <v>1388</v>
      </c>
      <c r="G123" s="122">
        <v>89036132794</v>
      </c>
      <c r="H123" s="122" t="s">
        <v>1389</v>
      </c>
      <c r="I123" s="134">
        <v>44701</v>
      </c>
      <c r="J123" s="122" t="s">
        <v>180</v>
      </c>
      <c r="K123" s="122" t="s">
        <v>111</v>
      </c>
      <c r="L123" s="142" t="str">
        <f>IFERROR(_xlfn.IFNA(VLOOKUP($K123,[35]коммент!$B:$C,2,0),""),"")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23" s="122" t="s">
        <v>133</v>
      </c>
      <c r="N123" s="153" t="s">
        <v>114</v>
      </c>
      <c r="O123" s="153"/>
      <c r="P123" s="153"/>
      <c r="Q123" s="135"/>
      <c r="R123" s="135"/>
    </row>
    <row r="124" spans="1:18" s="154" customFormat="1" ht="91.5" customHeight="1" x14ac:dyDescent="0.25">
      <c r="A124" s="122">
        <v>122</v>
      </c>
      <c r="B124" s="134">
        <v>44708</v>
      </c>
      <c r="C124" s="122" t="s">
        <v>1382</v>
      </c>
      <c r="D124" s="137" t="s">
        <v>39</v>
      </c>
      <c r="E124" s="137"/>
      <c r="F124" s="143" t="s">
        <v>1390</v>
      </c>
      <c r="G124" s="122">
        <v>9161373132</v>
      </c>
      <c r="H124" s="122" t="s">
        <v>398</v>
      </c>
      <c r="I124" s="134">
        <v>44707</v>
      </c>
      <c r="J124" s="122" t="s">
        <v>180</v>
      </c>
      <c r="K124" s="122" t="s">
        <v>111</v>
      </c>
      <c r="L124" s="142" t="str">
        <f>IFERROR(_xlfn.IFNA(VLOOKUP($K124,[35]коммент!$B:$C,2,0),""),"")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24" s="122" t="s">
        <v>154</v>
      </c>
      <c r="N124" s="153"/>
      <c r="O124" s="153"/>
      <c r="P124" s="153"/>
      <c r="Q124" s="135"/>
      <c r="R124" s="135"/>
    </row>
    <row r="125" spans="1:18" s="154" customFormat="1" ht="91.5" customHeight="1" x14ac:dyDescent="0.25">
      <c r="A125" s="122">
        <v>123</v>
      </c>
      <c r="B125" s="134">
        <v>44708</v>
      </c>
      <c r="C125" s="122" t="s">
        <v>272</v>
      </c>
      <c r="D125" s="137" t="s">
        <v>84</v>
      </c>
      <c r="E125" s="137"/>
      <c r="F125" s="138" t="s">
        <v>293</v>
      </c>
      <c r="G125" s="122">
        <v>9264489522</v>
      </c>
      <c r="H125" s="122" t="s">
        <v>294</v>
      </c>
      <c r="I125" s="134">
        <v>44707</v>
      </c>
      <c r="J125" s="122" t="s">
        <v>180</v>
      </c>
      <c r="K125" s="122" t="s">
        <v>36</v>
      </c>
      <c r="L125" s="142" t="str">
        <f>IFERROR(_xlfn.IFNA(VLOOKUP($K125,[19]коммент!$B:$C,2,0),""),"")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25" s="122"/>
      <c r="N125" s="153"/>
      <c r="O125" s="153"/>
      <c r="P125" s="153" t="s">
        <v>295</v>
      </c>
      <c r="Q125" s="135"/>
      <c r="R125" s="135"/>
    </row>
    <row r="126" spans="1:18" s="154" customFormat="1" ht="91.5" customHeight="1" x14ac:dyDescent="0.25">
      <c r="A126" s="122">
        <v>124</v>
      </c>
      <c r="B126" s="134">
        <v>44708</v>
      </c>
      <c r="C126" s="122" t="s">
        <v>339</v>
      </c>
      <c r="D126" s="137" t="s">
        <v>84</v>
      </c>
      <c r="E126" s="137"/>
      <c r="F126" s="143" t="s">
        <v>356</v>
      </c>
      <c r="G126" s="122">
        <v>89268229350</v>
      </c>
      <c r="H126" s="122"/>
      <c r="I126" s="122"/>
      <c r="J126" s="122" t="s">
        <v>180</v>
      </c>
      <c r="K126" s="122" t="s">
        <v>125</v>
      </c>
      <c r="L126" s="142" t="str">
        <f>IFERROR(_xlfn.IFNA(VLOOKUP($K126,[11]коммент!$B:$C,2,0),""),"")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26" s="122" t="s">
        <v>189</v>
      </c>
      <c r="N126" s="153"/>
      <c r="O126" s="153"/>
      <c r="P126" s="153" t="s">
        <v>357</v>
      </c>
      <c r="Q126" s="135"/>
      <c r="R126" s="135"/>
    </row>
    <row r="127" spans="1:18" s="154" customFormat="1" ht="91.5" customHeight="1" x14ac:dyDescent="0.25">
      <c r="A127" s="122">
        <v>125</v>
      </c>
      <c r="B127" s="134">
        <v>44708</v>
      </c>
      <c r="C127" s="122" t="s">
        <v>573</v>
      </c>
      <c r="D127" s="137" t="s">
        <v>84</v>
      </c>
      <c r="E127" s="137"/>
      <c r="F127" s="143" t="s">
        <v>574</v>
      </c>
      <c r="G127" s="122" t="s">
        <v>575</v>
      </c>
      <c r="H127" s="122" t="s">
        <v>576</v>
      </c>
      <c r="I127" s="134">
        <v>44708</v>
      </c>
      <c r="J127" s="122" t="s">
        <v>134</v>
      </c>
      <c r="K127" s="122" t="s">
        <v>33</v>
      </c>
      <c r="L127" s="142" t="str">
        <f>IFERROR(_xlfn.IFNA(VLOOKUP($K127,[36]коммент!$B:$C,2,0),""),"")</f>
        <v>Формат уведомления. С целью проведения внутреннего контроля качества.</v>
      </c>
      <c r="M127" s="122"/>
      <c r="N127" s="153"/>
      <c r="O127" s="153"/>
      <c r="P127" s="153" t="s">
        <v>577</v>
      </c>
      <c r="Q127" s="135"/>
      <c r="R127" s="135"/>
    </row>
    <row r="128" spans="1:18" s="154" customFormat="1" ht="91.5" customHeight="1" x14ac:dyDescent="0.25">
      <c r="A128" s="122">
        <v>126</v>
      </c>
      <c r="B128" s="134">
        <v>44708</v>
      </c>
      <c r="C128" s="122" t="s">
        <v>573</v>
      </c>
      <c r="D128" s="137" t="s">
        <v>84</v>
      </c>
      <c r="E128" s="137"/>
      <c r="F128" s="136" t="s">
        <v>583</v>
      </c>
      <c r="G128" s="122" t="s">
        <v>584</v>
      </c>
      <c r="H128" s="122" t="s">
        <v>585</v>
      </c>
      <c r="I128" s="134">
        <v>44706</v>
      </c>
      <c r="J128" s="122" t="s">
        <v>180</v>
      </c>
      <c r="K128" s="122" t="s">
        <v>1</v>
      </c>
      <c r="L128" s="142" t="str">
        <f>IFERROR(_xlfn.IFNA(VLOOKUP($K128,[36]коммент!$B:$C,2,0),""),"")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128" s="122" t="s">
        <v>132</v>
      </c>
      <c r="N128" s="153"/>
      <c r="O128" s="153"/>
      <c r="P128" s="153" t="s">
        <v>586</v>
      </c>
      <c r="Q128" s="135"/>
      <c r="R128" s="135"/>
    </row>
    <row r="129" spans="1:18" s="154" customFormat="1" ht="91.5" customHeight="1" x14ac:dyDescent="0.25">
      <c r="A129" s="122">
        <v>127</v>
      </c>
      <c r="B129" s="134">
        <v>44708</v>
      </c>
      <c r="C129" s="122" t="s">
        <v>573</v>
      </c>
      <c r="D129" s="137" t="s">
        <v>84</v>
      </c>
      <c r="E129" s="137"/>
      <c r="F129" s="136" t="s">
        <v>587</v>
      </c>
      <c r="G129" s="122">
        <v>9261824446</v>
      </c>
      <c r="H129" s="122" t="s">
        <v>588</v>
      </c>
      <c r="I129" s="122" t="s">
        <v>589</v>
      </c>
      <c r="J129" s="122" t="s">
        <v>179</v>
      </c>
      <c r="K129" s="122" t="s">
        <v>125</v>
      </c>
      <c r="L129" s="142" t="str">
        <f>IFERROR(_xlfn.IFNA(VLOOKUP($K129,[36]коммент!$B:$C,2,0),""),"")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29" s="122" t="s">
        <v>188</v>
      </c>
      <c r="N129" s="153"/>
      <c r="O129" s="153"/>
      <c r="P129" s="153" t="s">
        <v>590</v>
      </c>
      <c r="Q129" s="135"/>
      <c r="R129" s="135"/>
    </row>
    <row r="130" spans="1:18" s="154" customFormat="1" ht="91.5" customHeight="1" x14ac:dyDescent="0.25">
      <c r="A130" s="122">
        <v>128</v>
      </c>
      <c r="B130" s="134">
        <v>44708</v>
      </c>
      <c r="C130" s="122" t="s">
        <v>573</v>
      </c>
      <c r="D130" s="137" t="s">
        <v>84</v>
      </c>
      <c r="E130" s="137"/>
      <c r="F130" s="143" t="s">
        <v>591</v>
      </c>
      <c r="G130" s="143" t="s">
        <v>592</v>
      </c>
      <c r="H130" s="122" t="s">
        <v>593</v>
      </c>
      <c r="I130" s="122" t="s">
        <v>589</v>
      </c>
      <c r="J130" s="122" t="s">
        <v>134</v>
      </c>
      <c r="K130" s="122" t="s">
        <v>125</v>
      </c>
      <c r="L130" s="142" t="str">
        <f>IFERROR(_xlfn.IFNA(VLOOKUP($K130,[36]коммент!$B:$C,2,0),""),"")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30" s="122" t="s">
        <v>189</v>
      </c>
      <c r="N130" s="153"/>
      <c r="O130" s="153"/>
      <c r="P130" s="153" t="s">
        <v>594</v>
      </c>
      <c r="Q130" s="135"/>
      <c r="R130" s="135"/>
    </row>
    <row r="131" spans="1:18" s="154" customFormat="1" ht="91.5" customHeight="1" x14ac:dyDescent="0.25">
      <c r="A131" s="122">
        <v>129</v>
      </c>
      <c r="B131" s="134">
        <v>44708</v>
      </c>
      <c r="C131" s="122" t="s">
        <v>573</v>
      </c>
      <c r="D131" s="137" t="s">
        <v>84</v>
      </c>
      <c r="E131" s="137"/>
      <c r="F131" s="136" t="s">
        <v>595</v>
      </c>
      <c r="G131" s="122">
        <v>9998666643</v>
      </c>
      <c r="H131" s="122" t="s">
        <v>297</v>
      </c>
      <c r="I131" s="134">
        <v>44705</v>
      </c>
      <c r="J131" s="122" t="s">
        <v>180</v>
      </c>
      <c r="K131" s="157" t="s">
        <v>113</v>
      </c>
      <c r="L131" s="158" t="str">
        <f>IFERROR(_xlfn.IFNA(VLOOKUP($K131,[36]коммент!$B:$C,2,0),""),"")</f>
        <v>Формат уведомления. С целью проведения внутреннего контроля качества.</v>
      </c>
      <c r="M131" s="122"/>
      <c r="N131" s="153"/>
      <c r="O131" s="153"/>
      <c r="P131" s="153" t="s">
        <v>596</v>
      </c>
      <c r="Q131" s="135"/>
      <c r="R131" s="135"/>
    </row>
    <row r="132" spans="1:18" s="154" customFormat="1" ht="91.5" customHeight="1" x14ac:dyDescent="0.25">
      <c r="A132" s="122">
        <v>130</v>
      </c>
      <c r="B132" s="134">
        <v>44708</v>
      </c>
      <c r="C132" s="122" t="s">
        <v>573</v>
      </c>
      <c r="D132" s="137" t="s">
        <v>84</v>
      </c>
      <c r="E132" s="137"/>
      <c r="F132" s="143" t="s">
        <v>597</v>
      </c>
      <c r="G132" s="122" t="s">
        <v>598</v>
      </c>
      <c r="H132" s="122" t="s">
        <v>599</v>
      </c>
      <c r="I132" s="134">
        <v>44693</v>
      </c>
      <c r="J132" s="122" t="s">
        <v>180</v>
      </c>
      <c r="K132" s="157" t="s">
        <v>113</v>
      </c>
      <c r="L132" s="158" t="str">
        <f>IFERROR(_xlfn.IFNA(VLOOKUP($K132,[36]коммент!$B:$C,2,0),""),"")</f>
        <v>Формат уведомления. С целью проведения внутреннего контроля качества.</v>
      </c>
      <c r="M132" s="122"/>
      <c r="N132" s="153"/>
      <c r="O132" s="153"/>
      <c r="P132" s="153" t="s">
        <v>596</v>
      </c>
      <c r="Q132" s="135"/>
      <c r="R132" s="135"/>
    </row>
    <row r="133" spans="1:18" s="154" customFormat="1" ht="91.5" customHeight="1" x14ac:dyDescent="0.25">
      <c r="A133" s="122">
        <v>131</v>
      </c>
      <c r="B133" s="134">
        <v>44708</v>
      </c>
      <c r="C133" s="122" t="s">
        <v>573</v>
      </c>
      <c r="D133" s="137" t="s">
        <v>84</v>
      </c>
      <c r="E133" s="137"/>
      <c r="F133" s="143" t="s">
        <v>600</v>
      </c>
      <c r="G133" s="122">
        <v>9161631279</v>
      </c>
      <c r="H133" s="122" t="s">
        <v>601</v>
      </c>
      <c r="I133" s="134">
        <v>44705</v>
      </c>
      <c r="J133" s="122" t="s">
        <v>180</v>
      </c>
      <c r="K133" s="157" t="s">
        <v>36</v>
      </c>
      <c r="L133" s="158" t="str">
        <f>IFERROR(_xlfn.IFNA(VLOOKUP($K133,[36]коммент!$B:$C,2,0),""),"")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33" s="122"/>
      <c r="N133" s="153"/>
      <c r="O133" s="153"/>
      <c r="P133" s="153" t="s">
        <v>602</v>
      </c>
      <c r="Q133" s="135"/>
      <c r="R133" s="135"/>
    </row>
    <row r="134" spans="1:18" s="154" customFormat="1" ht="91.5" customHeight="1" x14ac:dyDescent="0.25">
      <c r="A134" s="122">
        <v>132</v>
      </c>
      <c r="B134" s="134">
        <v>44708</v>
      </c>
      <c r="C134" s="122" t="s">
        <v>573</v>
      </c>
      <c r="D134" s="137" t="s">
        <v>84</v>
      </c>
      <c r="E134" s="137"/>
      <c r="F134" s="136" t="s">
        <v>603</v>
      </c>
      <c r="G134" s="122">
        <v>9255146800</v>
      </c>
      <c r="H134" s="122" t="s">
        <v>297</v>
      </c>
      <c r="I134" s="134">
        <v>44707</v>
      </c>
      <c r="J134" s="122" t="s">
        <v>180</v>
      </c>
      <c r="K134" s="157" t="s">
        <v>36</v>
      </c>
      <c r="L134" s="158" t="str">
        <f>IFERROR(_xlfn.IFNA(VLOOKUP($K134,[36]коммент!$B:$C,2,0),""),"")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34" s="122"/>
      <c r="N134" s="153"/>
      <c r="O134" s="153"/>
      <c r="P134" s="153" t="s">
        <v>604</v>
      </c>
      <c r="Q134" s="135"/>
      <c r="R134" s="135"/>
    </row>
    <row r="135" spans="1:18" s="154" customFormat="1" ht="91.5" customHeight="1" x14ac:dyDescent="0.25">
      <c r="A135" s="122">
        <v>133</v>
      </c>
      <c r="B135" s="134">
        <v>44708</v>
      </c>
      <c r="C135" s="139" t="s">
        <v>662</v>
      </c>
      <c r="D135" s="145" t="s">
        <v>84</v>
      </c>
      <c r="E135" s="145"/>
      <c r="F135" s="146" t="s">
        <v>666</v>
      </c>
      <c r="G135" s="147" t="s">
        <v>667</v>
      </c>
      <c r="H135" s="147" t="s">
        <v>668</v>
      </c>
      <c r="I135" s="123">
        <v>44704</v>
      </c>
      <c r="J135" s="147" t="s">
        <v>179</v>
      </c>
      <c r="K135" s="147" t="s">
        <v>36</v>
      </c>
      <c r="L135" s="140" t="str">
        <f>IFERROR(_xlfn.IFNA(VLOOKUP($K135,[14]коммент!$B:$C,2,0),""),"")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35" s="147"/>
      <c r="N135" s="210"/>
      <c r="O135" s="210"/>
      <c r="P135" s="212" t="s">
        <v>669</v>
      </c>
      <c r="Q135" s="166"/>
      <c r="R135" s="130"/>
    </row>
    <row r="136" spans="1:18" s="154" customFormat="1" ht="91.5" customHeight="1" x14ac:dyDescent="0.25">
      <c r="A136" s="122">
        <v>134</v>
      </c>
      <c r="B136" s="134">
        <v>44708</v>
      </c>
      <c r="C136" s="139" t="s">
        <v>662</v>
      </c>
      <c r="D136" s="137" t="s">
        <v>84</v>
      </c>
      <c r="E136" s="137"/>
      <c r="F136" s="143" t="s">
        <v>670</v>
      </c>
      <c r="G136" s="122">
        <v>9153018054</v>
      </c>
      <c r="H136" s="122" t="s">
        <v>671</v>
      </c>
      <c r="I136" s="122"/>
      <c r="J136" s="122" t="s">
        <v>134</v>
      </c>
      <c r="K136" s="122" t="s">
        <v>125</v>
      </c>
      <c r="L136" s="142" t="str">
        <f>IFERROR(_xlfn.IFNA(VLOOKUP($K136,[14]коммент!$B:$C,2,0),""),"")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36" s="122" t="s">
        <v>189</v>
      </c>
      <c r="N136" s="153"/>
      <c r="O136" s="153"/>
      <c r="P136" s="153" t="s">
        <v>672</v>
      </c>
      <c r="Q136" s="135"/>
      <c r="R136" s="135"/>
    </row>
    <row r="137" spans="1:18" s="154" customFormat="1" ht="91.5" customHeight="1" x14ac:dyDescent="0.25">
      <c r="A137" s="122">
        <v>135</v>
      </c>
      <c r="B137" s="134">
        <v>44708</v>
      </c>
      <c r="C137" s="122" t="s">
        <v>676</v>
      </c>
      <c r="D137" s="137" t="s">
        <v>84</v>
      </c>
      <c r="E137" s="137"/>
      <c r="F137" s="138" t="s">
        <v>678</v>
      </c>
      <c r="G137" s="122" t="s">
        <v>679</v>
      </c>
      <c r="H137" s="122" t="s">
        <v>680</v>
      </c>
      <c r="I137" s="134"/>
      <c r="J137" s="122" t="s">
        <v>134</v>
      </c>
      <c r="K137" s="122" t="s">
        <v>125</v>
      </c>
      <c r="L137" s="142" t="s">
        <v>162</v>
      </c>
      <c r="M137" s="122" t="s">
        <v>189</v>
      </c>
      <c r="N137" s="153"/>
      <c r="O137" s="153"/>
      <c r="P137" s="153" t="s">
        <v>681</v>
      </c>
      <c r="Q137" s="135"/>
      <c r="R137" s="135"/>
    </row>
    <row r="138" spans="1:18" s="154" customFormat="1" ht="91.5" customHeight="1" x14ac:dyDescent="0.25">
      <c r="A138" s="122">
        <v>136</v>
      </c>
      <c r="B138" s="134">
        <v>44708</v>
      </c>
      <c r="C138" s="122" t="s">
        <v>676</v>
      </c>
      <c r="D138" s="137" t="s">
        <v>84</v>
      </c>
      <c r="E138" s="137"/>
      <c r="F138" s="138" t="s">
        <v>682</v>
      </c>
      <c r="G138" s="122" t="s">
        <v>683</v>
      </c>
      <c r="H138" s="122" t="s">
        <v>664</v>
      </c>
      <c r="I138" s="134">
        <v>44707</v>
      </c>
      <c r="J138" s="122" t="s">
        <v>180</v>
      </c>
      <c r="K138" s="122" t="s">
        <v>36</v>
      </c>
      <c r="L138" s="142" t="str">
        <f>IFERROR(_xlfn.IFNA(VLOOKUP($K138,[37]коммент!$B:$C,2,0),""),"")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38" s="122"/>
      <c r="N138" s="153"/>
      <c r="O138" s="153"/>
      <c r="P138" s="153" t="s">
        <v>684</v>
      </c>
      <c r="Q138" s="135"/>
      <c r="R138" s="135"/>
    </row>
    <row r="139" spans="1:18" s="154" customFormat="1" ht="91.5" customHeight="1" x14ac:dyDescent="0.25">
      <c r="A139" s="122">
        <v>137</v>
      </c>
      <c r="B139" s="134">
        <v>44708</v>
      </c>
      <c r="C139" s="122" t="s">
        <v>676</v>
      </c>
      <c r="D139" s="137" t="s">
        <v>84</v>
      </c>
      <c r="E139" s="137"/>
      <c r="F139" s="138" t="s">
        <v>691</v>
      </c>
      <c r="G139" s="122" t="s">
        <v>692</v>
      </c>
      <c r="H139" s="122" t="s">
        <v>664</v>
      </c>
      <c r="I139" s="134">
        <v>44707</v>
      </c>
      <c r="J139" s="122" t="s">
        <v>180</v>
      </c>
      <c r="K139" s="122" t="s">
        <v>36</v>
      </c>
      <c r="L139" s="142" t="str">
        <f>IFERROR(_xlfn.IFNA(VLOOKUP($K139,[37]коммент!$B:$C,2,0),""),"")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39" s="122"/>
      <c r="N139" s="153"/>
      <c r="O139" s="153"/>
      <c r="P139" s="153" t="s">
        <v>693</v>
      </c>
      <c r="Q139" s="135"/>
      <c r="R139" s="135"/>
    </row>
    <row r="140" spans="1:18" s="154" customFormat="1" ht="91.5" customHeight="1" x14ac:dyDescent="0.25">
      <c r="A140" s="122">
        <v>138</v>
      </c>
      <c r="B140" s="134">
        <v>44708</v>
      </c>
      <c r="C140" s="122" t="s">
        <v>676</v>
      </c>
      <c r="D140" s="137" t="s">
        <v>84</v>
      </c>
      <c r="E140" s="137"/>
      <c r="F140" s="138" t="s">
        <v>699</v>
      </c>
      <c r="G140" s="122" t="s">
        <v>700</v>
      </c>
      <c r="H140" s="122" t="s">
        <v>680</v>
      </c>
      <c r="I140" s="134">
        <v>44708</v>
      </c>
      <c r="J140" s="122" t="s">
        <v>180</v>
      </c>
      <c r="K140" s="122" t="s">
        <v>125</v>
      </c>
      <c r="L140" s="142" t="str">
        <f>IFERROR(_xlfn.IFNA(VLOOKUP($K140,[37]коммент!$B:$C,2,0),""),"")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0" s="122" t="s">
        <v>189</v>
      </c>
      <c r="N140" s="153"/>
      <c r="O140" s="153"/>
      <c r="P140" s="153"/>
      <c r="Q140" s="135"/>
      <c r="R140" s="135"/>
    </row>
    <row r="141" spans="1:18" s="154" customFormat="1" ht="91.5" customHeight="1" x14ac:dyDescent="0.25">
      <c r="A141" s="122">
        <v>139</v>
      </c>
      <c r="B141" s="134">
        <v>44708</v>
      </c>
      <c r="C141" s="122" t="s">
        <v>742</v>
      </c>
      <c r="D141" s="137" t="s">
        <v>84</v>
      </c>
      <c r="E141" s="137"/>
      <c r="F141" s="138" t="s">
        <v>756</v>
      </c>
      <c r="G141" s="122">
        <v>9774869617</v>
      </c>
      <c r="H141" s="122" t="s">
        <v>757</v>
      </c>
      <c r="I141" s="134">
        <v>44707</v>
      </c>
      <c r="J141" s="122" t="s">
        <v>184</v>
      </c>
      <c r="K141" s="122" t="s">
        <v>125</v>
      </c>
      <c r="L141" s="142" t="s">
        <v>162</v>
      </c>
      <c r="M141" s="122" t="s">
        <v>189</v>
      </c>
      <c r="N141" s="122"/>
      <c r="O141" s="122"/>
      <c r="P141" s="122" t="s">
        <v>758</v>
      </c>
      <c r="Q141" s="135"/>
      <c r="R141" s="135"/>
    </row>
    <row r="142" spans="1:18" s="154" customFormat="1" ht="91.5" customHeight="1" x14ac:dyDescent="0.25">
      <c r="A142" s="122">
        <v>140</v>
      </c>
      <c r="B142" s="134">
        <v>44708</v>
      </c>
      <c r="C142" s="122" t="s">
        <v>759</v>
      </c>
      <c r="D142" s="137" t="s">
        <v>84</v>
      </c>
      <c r="E142" s="137"/>
      <c r="F142" s="138" t="s">
        <v>784</v>
      </c>
      <c r="G142" s="122" t="s">
        <v>785</v>
      </c>
      <c r="H142" s="122"/>
      <c r="I142" s="134"/>
      <c r="J142" s="122" t="s">
        <v>180</v>
      </c>
      <c r="K142" s="122" t="s">
        <v>125</v>
      </c>
      <c r="L142" s="142" t="s">
        <v>162</v>
      </c>
      <c r="M142" s="122" t="s">
        <v>189</v>
      </c>
      <c r="N142" s="122"/>
      <c r="O142" s="122"/>
      <c r="P142" s="122" t="s">
        <v>786</v>
      </c>
      <c r="Q142" s="135"/>
      <c r="R142" s="135"/>
    </row>
    <row r="143" spans="1:18" s="154" customFormat="1" ht="91.5" customHeight="1" x14ac:dyDescent="0.25">
      <c r="A143" s="122">
        <v>141</v>
      </c>
      <c r="B143" s="134">
        <v>44708</v>
      </c>
      <c r="C143" s="122" t="s">
        <v>787</v>
      </c>
      <c r="D143" s="137" t="s">
        <v>84</v>
      </c>
      <c r="E143" s="137"/>
      <c r="F143" s="138" t="s">
        <v>797</v>
      </c>
      <c r="G143" s="122">
        <v>9166602510</v>
      </c>
      <c r="H143" s="122" t="s">
        <v>280</v>
      </c>
      <c r="I143" s="134">
        <v>44707</v>
      </c>
      <c r="J143" s="122" t="s">
        <v>180</v>
      </c>
      <c r="K143" s="122" t="s">
        <v>1</v>
      </c>
      <c r="L143" s="142" t="s">
        <v>166</v>
      </c>
      <c r="M143" s="122" t="s">
        <v>153</v>
      </c>
      <c r="N143" s="122"/>
      <c r="O143" s="122"/>
      <c r="P143" s="122" t="s">
        <v>798</v>
      </c>
      <c r="Q143" s="135"/>
      <c r="R143" s="135"/>
    </row>
    <row r="144" spans="1:18" s="154" customFormat="1" ht="91.5" customHeight="1" x14ac:dyDescent="0.25">
      <c r="A144" s="122">
        <v>142</v>
      </c>
      <c r="B144" s="134">
        <v>44708</v>
      </c>
      <c r="C144" s="122" t="s">
        <v>803</v>
      </c>
      <c r="D144" s="137" t="s">
        <v>84</v>
      </c>
      <c r="E144" s="137"/>
      <c r="F144" s="138" t="s">
        <v>815</v>
      </c>
      <c r="G144" s="122">
        <v>4959474271</v>
      </c>
      <c r="H144" s="122" t="s">
        <v>816</v>
      </c>
      <c r="I144" s="134">
        <v>44701</v>
      </c>
      <c r="J144" s="122" t="s">
        <v>180</v>
      </c>
      <c r="K144" s="131" t="s">
        <v>1</v>
      </c>
      <c r="L144" s="141" t="s">
        <v>166</v>
      </c>
      <c r="M144" s="122" t="s">
        <v>130</v>
      </c>
      <c r="N144" s="122"/>
      <c r="O144" s="122"/>
      <c r="P144" s="122" t="s">
        <v>817</v>
      </c>
      <c r="Q144" s="135"/>
      <c r="R144" s="135"/>
    </row>
    <row r="145" spans="1:18" s="154" customFormat="1" ht="91.5" customHeight="1" x14ac:dyDescent="0.25">
      <c r="A145" s="122">
        <v>143</v>
      </c>
      <c r="B145" s="134">
        <v>44708</v>
      </c>
      <c r="C145" s="122" t="s">
        <v>803</v>
      </c>
      <c r="D145" s="137" t="s">
        <v>84</v>
      </c>
      <c r="E145" s="137"/>
      <c r="F145" s="138" t="s">
        <v>824</v>
      </c>
      <c r="G145" s="122" t="s">
        <v>825</v>
      </c>
      <c r="H145" s="122" t="s">
        <v>826</v>
      </c>
      <c r="I145" s="134">
        <v>44707</v>
      </c>
      <c r="J145" s="122" t="s">
        <v>180</v>
      </c>
      <c r="K145" s="122" t="s">
        <v>125</v>
      </c>
      <c r="L145" s="142" t="s">
        <v>162</v>
      </c>
      <c r="M145" s="122" t="s">
        <v>189</v>
      </c>
      <c r="N145" s="153"/>
      <c r="O145" s="153"/>
      <c r="P145" s="153"/>
      <c r="Q145" s="135"/>
      <c r="R145" s="135"/>
    </row>
    <row r="146" spans="1:18" s="154" customFormat="1" ht="91.5" customHeight="1" x14ac:dyDescent="0.25">
      <c r="A146" s="122">
        <v>144</v>
      </c>
      <c r="B146" s="134">
        <v>44708</v>
      </c>
      <c r="C146" s="122" t="s">
        <v>827</v>
      </c>
      <c r="D146" s="137" t="s">
        <v>84</v>
      </c>
      <c r="E146" s="137"/>
      <c r="F146" s="138" t="s">
        <v>828</v>
      </c>
      <c r="G146" s="122" t="s">
        <v>829</v>
      </c>
      <c r="H146" s="122" t="s">
        <v>830</v>
      </c>
      <c r="I146" s="134">
        <v>44707</v>
      </c>
      <c r="J146" s="122" t="s">
        <v>180</v>
      </c>
      <c r="K146" s="122" t="s">
        <v>125</v>
      </c>
      <c r="L146" s="142" t="s">
        <v>162</v>
      </c>
      <c r="M146" s="122" t="s">
        <v>189</v>
      </c>
      <c r="N146" s="153"/>
      <c r="O146" s="153"/>
      <c r="P146" s="153"/>
      <c r="Q146" s="135"/>
      <c r="R146" s="135"/>
    </row>
    <row r="147" spans="1:18" s="154" customFormat="1" ht="91.5" customHeight="1" x14ac:dyDescent="0.25">
      <c r="A147" s="122">
        <v>145</v>
      </c>
      <c r="B147" s="134">
        <v>44708</v>
      </c>
      <c r="C147" s="122" t="s">
        <v>827</v>
      </c>
      <c r="D147" s="137" t="s">
        <v>84</v>
      </c>
      <c r="E147" s="137"/>
      <c r="F147" s="138" t="s">
        <v>831</v>
      </c>
      <c r="G147" s="122" t="s">
        <v>832</v>
      </c>
      <c r="H147" s="122" t="s">
        <v>830</v>
      </c>
      <c r="I147" s="134" t="s">
        <v>833</v>
      </c>
      <c r="J147" s="122" t="s">
        <v>180</v>
      </c>
      <c r="K147" s="122" t="s">
        <v>125</v>
      </c>
      <c r="L147" s="142" t="s">
        <v>162</v>
      </c>
      <c r="M147" s="122" t="s">
        <v>189</v>
      </c>
      <c r="N147" s="153"/>
      <c r="O147" s="153"/>
      <c r="P147" s="153"/>
      <c r="Q147" s="135"/>
      <c r="R147" s="135"/>
    </row>
    <row r="148" spans="1:18" s="154" customFormat="1" ht="91.5" customHeight="1" x14ac:dyDescent="0.25">
      <c r="A148" s="122">
        <v>146</v>
      </c>
      <c r="B148" s="134">
        <v>44708</v>
      </c>
      <c r="C148" s="122" t="s">
        <v>827</v>
      </c>
      <c r="D148" s="137" t="s">
        <v>84</v>
      </c>
      <c r="E148" s="137"/>
      <c r="F148" s="138" t="s">
        <v>841</v>
      </c>
      <c r="G148" s="122" t="s">
        <v>842</v>
      </c>
      <c r="H148" s="122" t="s">
        <v>843</v>
      </c>
      <c r="I148" s="134"/>
      <c r="J148" s="122" t="s">
        <v>180</v>
      </c>
      <c r="K148" s="122" t="s">
        <v>125</v>
      </c>
      <c r="L148" s="142" t="s">
        <v>162</v>
      </c>
      <c r="M148" s="122" t="s">
        <v>189</v>
      </c>
      <c r="N148" s="153"/>
      <c r="O148" s="153"/>
      <c r="P148" s="153"/>
      <c r="Q148" s="135"/>
      <c r="R148" s="135"/>
    </row>
    <row r="149" spans="1:18" s="154" customFormat="1" ht="91.5" customHeight="1" x14ac:dyDescent="0.25">
      <c r="A149" s="122">
        <v>147</v>
      </c>
      <c r="B149" s="134">
        <v>44708</v>
      </c>
      <c r="C149" s="122" t="s">
        <v>827</v>
      </c>
      <c r="D149" s="137" t="s">
        <v>84</v>
      </c>
      <c r="E149" s="137"/>
      <c r="F149" s="138" t="s">
        <v>841</v>
      </c>
      <c r="G149" s="122" t="s">
        <v>842</v>
      </c>
      <c r="H149" s="122" t="s">
        <v>844</v>
      </c>
      <c r="I149" s="134">
        <v>44705</v>
      </c>
      <c r="J149" s="122" t="s">
        <v>180</v>
      </c>
      <c r="K149" s="122" t="s">
        <v>111</v>
      </c>
      <c r="L149" s="142" t="s">
        <v>165</v>
      </c>
      <c r="M149" s="122" t="s">
        <v>154</v>
      </c>
      <c r="N149" s="153" t="s">
        <v>114</v>
      </c>
      <c r="O149" s="153"/>
      <c r="P149" s="153"/>
      <c r="Q149" s="135"/>
      <c r="R149" s="135"/>
    </row>
    <row r="150" spans="1:18" s="154" customFormat="1" ht="91.5" customHeight="1" x14ac:dyDescent="0.25">
      <c r="A150" s="122">
        <v>148</v>
      </c>
      <c r="B150" s="134">
        <v>44708</v>
      </c>
      <c r="C150" s="122" t="s">
        <v>827</v>
      </c>
      <c r="D150" s="137" t="s">
        <v>84</v>
      </c>
      <c r="E150" s="137"/>
      <c r="F150" s="138" t="s">
        <v>852</v>
      </c>
      <c r="G150" s="122" t="s">
        <v>853</v>
      </c>
      <c r="H150" s="122"/>
      <c r="I150" s="134"/>
      <c r="J150" s="122" t="s">
        <v>180</v>
      </c>
      <c r="K150" s="122" t="s">
        <v>1</v>
      </c>
      <c r="L150" s="142" t="s">
        <v>166</v>
      </c>
      <c r="M150" s="122" t="s">
        <v>132</v>
      </c>
      <c r="N150" s="153"/>
      <c r="O150" s="153"/>
      <c r="P150" s="153" t="s">
        <v>854</v>
      </c>
      <c r="Q150" s="135"/>
      <c r="R150" s="135"/>
    </row>
    <row r="151" spans="1:18" s="154" customFormat="1" ht="91.5" customHeight="1" x14ac:dyDescent="0.25">
      <c r="A151" s="122">
        <v>149</v>
      </c>
      <c r="B151" s="134">
        <v>44708</v>
      </c>
      <c r="C151" s="122" t="s">
        <v>864</v>
      </c>
      <c r="D151" s="137" t="s">
        <v>84</v>
      </c>
      <c r="E151" s="137"/>
      <c r="F151" s="138" t="s">
        <v>865</v>
      </c>
      <c r="G151" s="122">
        <v>9854171321</v>
      </c>
      <c r="H151" s="122" t="s">
        <v>117</v>
      </c>
      <c r="I151" s="134">
        <v>44706</v>
      </c>
      <c r="J151" s="122" t="s">
        <v>180</v>
      </c>
      <c r="K151" s="122" t="s">
        <v>125</v>
      </c>
      <c r="L151" s="142" t="s">
        <v>162</v>
      </c>
      <c r="M151" s="122" t="s">
        <v>189</v>
      </c>
      <c r="N151" s="153"/>
      <c r="O151" s="153"/>
      <c r="P151" s="153"/>
      <c r="Q151" s="135"/>
      <c r="R151" s="135"/>
    </row>
    <row r="152" spans="1:18" s="154" customFormat="1" ht="91.5" customHeight="1" x14ac:dyDescent="0.25">
      <c r="A152" s="122">
        <v>150</v>
      </c>
      <c r="B152" s="134">
        <v>44708</v>
      </c>
      <c r="C152" s="122" t="s">
        <v>864</v>
      </c>
      <c r="D152" s="137" t="s">
        <v>84</v>
      </c>
      <c r="E152" s="137"/>
      <c r="F152" s="138" t="s">
        <v>866</v>
      </c>
      <c r="G152" s="122">
        <v>9614192204</v>
      </c>
      <c r="H152" s="122" t="s">
        <v>867</v>
      </c>
      <c r="I152" s="134">
        <v>44659</v>
      </c>
      <c r="J152" s="122" t="s">
        <v>179</v>
      </c>
      <c r="K152" s="122" t="s">
        <v>122</v>
      </c>
      <c r="L152" s="142" t="s">
        <v>160</v>
      </c>
      <c r="M152" s="122"/>
      <c r="N152" s="153"/>
      <c r="O152" s="153"/>
      <c r="P152" s="153"/>
      <c r="Q152" s="135"/>
      <c r="R152" s="135"/>
    </row>
    <row r="153" spans="1:18" s="154" customFormat="1" ht="91.5" customHeight="1" x14ac:dyDescent="0.25">
      <c r="A153" s="122">
        <v>151</v>
      </c>
      <c r="B153" s="134">
        <v>44708</v>
      </c>
      <c r="C153" s="122" t="s">
        <v>864</v>
      </c>
      <c r="D153" s="137" t="s">
        <v>84</v>
      </c>
      <c r="E153" s="137"/>
      <c r="F153" s="138" t="s">
        <v>872</v>
      </c>
      <c r="G153" s="122">
        <v>9104338569</v>
      </c>
      <c r="H153" s="122" t="s">
        <v>117</v>
      </c>
      <c r="I153" s="134">
        <v>25611</v>
      </c>
      <c r="J153" s="122" t="s">
        <v>180</v>
      </c>
      <c r="K153" s="122" t="s">
        <v>125</v>
      </c>
      <c r="L153" s="142" t="s">
        <v>162</v>
      </c>
      <c r="M153" s="122" t="s">
        <v>189</v>
      </c>
      <c r="N153" s="153"/>
      <c r="O153" s="153"/>
      <c r="P153" s="153"/>
      <c r="Q153" s="135"/>
      <c r="R153" s="135"/>
    </row>
    <row r="154" spans="1:18" s="154" customFormat="1" ht="91.5" customHeight="1" x14ac:dyDescent="0.25">
      <c r="A154" s="122">
        <v>152</v>
      </c>
      <c r="B154" s="134">
        <v>44708</v>
      </c>
      <c r="C154" s="122" t="s">
        <v>864</v>
      </c>
      <c r="D154" s="137" t="s">
        <v>84</v>
      </c>
      <c r="E154" s="137"/>
      <c r="F154" s="138" t="s">
        <v>873</v>
      </c>
      <c r="G154" s="122">
        <v>9255172579</v>
      </c>
      <c r="H154" s="122" t="s">
        <v>117</v>
      </c>
      <c r="I154" s="134">
        <v>44707</v>
      </c>
      <c r="J154" s="122" t="s">
        <v>180</v>
      </c>
      <c r="K154" s="122" t="s">
        <v>125</v>
      </c>
      <c r="L154" s="142" t="s">
        <v>162</v>
      </c>
      <c r="M154" s="122" t="s">
        <v>189</v>
      </c>
      <c r="N154" s="153"/>
      <c r="O154" s="153"/>
      <c r="P154" s="153"/>
      <c r="Q154" s="135"/>
      <c r="R154" s="135"/>
    </row>
    <row r="155" spans="1:18" s="154" customFormat="1" ht="91.5" customHeight="1" x14ac:dyDescent="0.25">
      <c r="A155" s="122">
        <v>153</v>
      </c>
      <c r="B155" s="134">
        <v>44708</v>
      </c>
      <c r="C155" s="122" t="s">
        <v>864</v>
      </c>
      <c r="D155" s="137" t="s">
        <v>84</v>
      </c>
      <c r="E155" s="137"/>
      <c r="F155" s="138" t="s">
        <v>874</v>
      </c>
      <c r="G155" s="122">
        <v>9684026393</v>
      </c>
      <c r="H155" s="122" t="s">
        <v>117</v>
      </c>
      <c r="I155" s="134">
        <v>44707</v>
      </c>
      <c r="J155" s="122" t="s">
        <v>180</v>
      </c>
      <c r="K155" s="122" t="s">
        <v>125</v>
      </c>
      <c r="L155" s="142" t="s">
        <v>162</v>
      </c>
      <c r="M155" s="122" t="s">
        <v>189</v>
      </c>
      <c r="N155" s="153"/>
      <c r="O155" s="153"/>
      <c r="P155" s="153"/>
      <c r="Q155" s="135"/>
      <c r="R155" s="135"/>
    </row>
    <row r="156" spans="1:18" s="154" customFormat="1" ht="91.5" customHeight="1" x14ac:dyDescent="0.25">
      <c r="A156" s="122">
        <v>154</v>
      </c>
      <c r="B156" s="134">
        <v>44708</v>
      </c>
      <c r="C156" s="122" t="s">
        <v>864</v>
      </c>
      <c r="D156" s="137" t="s">
        <v>84</v>
      </c>
      <c r="E156" s="137"/>
      <c r="F156" s="138" t="s">
        <v>876</v>
      </c>
      <c r="G156" s="122">
        <v>9654312986</v>
      </c>
      <c r="H156" s="122"/>
      <c r="I156" s="134"/>
      <c r="J156" s="122" t="s">
        <v>179</v>
      </c>
      <c r="K156" s="122" t="s">
        <v>113</v>
      </c>
      <c r="L156" s="142" t="s">
        <v>143</v>
      </c>
      <c r="M156" s="122"/>
      <c r="N156" s="122"/>
      <c r="O156" s="122"/>
      <c r="P156" s="122" t="s">
        <v>877</v>
      </c>
      <c r="Q156" s="135"/>
      <c r="R156" s="135"/>
    </row>
    <row r="157" spans="1:18" s="154" customFormat="1" ht="91.5" customHeight="1" x14ac:dyDescent="0.25">
      <c r="A157" s="122">
        <v>155</v>
      </c>
      <c r="B157" s="134">
        <v>44708</v>
      </c>
      <c r="C157" s="122" t="s">
        <v>878</v>
      </c>
      <c r="D157" s="145" t="s">
        <v>84</v>
      </c>
      <c r="E157" s="145"/>
      <c r="F157" s="159" t="s">
        <v>882</v>
      </c>
      <c r="G157" s="147">
        <v>9859151213</v>
      </c>
      <c r="H157" s="147" t="s">
        <v>883</v>
      </c>
      <c r="I157" s="123">
        <v>44700</v>
      </c>
      <c r="J157" s="147" t="s">
        <v>180</v>
      </c>
      <c r="K157" s="168" t="s">
        <v>125</v>
      </c>
      <c r="L157" s="169" t="s">
        <v>162</v>
      </c>
      <c r="M157" s="147" t="s">
        <v>189</v>
      </c>
      <c r="N157" s="210"/>
      <c r="O157" s="210"/>
      <c r="P157" s="210" t="s">
        <v>884</v>
      </c>
      <c r="Q157" s="135"/>
      <c r="R157" s="135"/>
    </row>
    <row r="158" spans="1:18" s="154" customFormat="1" ht="91.5" customHeight="1" x14ac:dyDescent="0.25">
      <c r="A158" s="122">
        <v>156</v>
      </c>
      <c r="B158" s="134">
        <v>44708</v>
      </c>
      <c r="C158" s="122" t="s">
        <v>878</v>
      </c>
      <c r="D158" s="137" t="s">
        <v>84</v>
      </c>
      <c r="E158" s="137"/>
      <c r="F158" s="138" t="s">
        <v>887</v>
      </c>
      <c r="G158" s="122" t="s">
        <v>888</v>
      </c>
      <c r="H158" s="122" t="s">
        <v>889</v>
      </c>
      <c r="I158" s="134">
        <v>44707</v>
      </c>
      <c r="J158" s="122" t="s">
        <v>134</v>
      </c>
      <c r="K158" s="122" t="s">
        <v>125</v>
      </c>
      <c r="L158" s="142" t="str">
        <f>IFERROR(_xlfn.IFNA(VLOOKUP($K158,[27]коммент!$B:$C,2,0),""),"")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58" s="122" t="s">
        <v>189</v>
      </c>
      <c r="N158" s="153"/>
      <c r="O158" s="153"/>
      <c r="P158" s="153" t="s">
        <v>890</v>
      </c>
      <c r="Q158" s="135"/>
      <c r="R158" s="135"/>
    </row>
    <row r="159" spans="1:18" s="154" customFormat="1" ht="91.5" customHeight="1" x14ac:dyDescent="0.25">
      <c r="A159" s="122">
        <v>157</v>
      </c>
      <c r="B159" s="134">
        <v>44708</v>
      </c>
      <c r="C159" s="122" t="s">
        <v>878</v>
      </c>
      <c r="D159" s="145" t="s">
        <v>84</v>
      </c>
      <c r="E159" s="145"/>
      <c r="F159" s="159" t="s">
        <v>891</v>
      </c>
      <c r="G159" s="147">
        <v>84997339258</v>
      </c>
      <c r="H159" s="147" t="s">
        <v>883</v>
      </c>
      <c r="I159" s="123">
        <v>44705</v>
      </c>
      <c r="J159" s="147" t="s">
        <v>180</v>
      </c>
      <c r="K159" s="122" t="s">
        <v>1</v>
      </c>
      <c r="L159" s="142" t="str">
        <f>IFERROR(_xlfn.IFNA(VLOOKUP($K159,[27]коммент!$B:$C,2,0),""),"")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159" s="122" t="s">
        <v>152</v>
      </c>
      <c r="N159" s="153"/>
      <c r="O159" s="153"/>
      <c r="P159" s="153"/>
      <c r="Q159" s="135"/>
      <c r="R159" s="135"/>
    </row>
    <row r="160" spans="1:18" s="154" customFormat="1" ht="91.5" customHeight="1" x14ac:dyDescent="0.25">
      <c r="A160" s="122">
        <v>158</v>
      </c>
      <c r="B160" s="134">
        <v>44708</v>
      </c>
      <c r="C160" s="122" t="s">
        <v>878</v>
      </c>
      <c r="D160" s="137" t="s">
        <v>84</v>
      </c>
      <c r="E160" s="137"/>
      <c r="F160" s="138" t="s">
        <v>895</v>
      </c>
      <c r="G160" s="122">
        <v>9771169408</v>
      </c>
      <c r="H160" s="122" t="s">
        <v>883</v>
      </c>
      <c r="I160" s="134">
        <v>44665</v>
      </c>
      <c r="J160" s="122" t="s">
        <v>134</v>
      </c>
      <c r="K160" s="122" t="s">
        <v>125</v>
      </c>
      <c r="L160" s="142" t="str">
        <f>IFERROR(_xlfn.IFNA(VLOOKUP($K160,[27]коммент!$B:$C,2,0),""),"")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0" s="122" t="s">
        <v>189</v>
      </c>
      <c r="N160" s="153"/>
      <c r="O160" s="153"/>
      <c r="P160" s="153" t="s">
        <v>896</v>
      </c>
      <c r="Q160" s="135"/>
      <c r="R160" s="135"/>
    </row>
    <row r="161" spans="1:18" s="154" customFormat="1" ht="91.5" customHeight="1" x14ac:dyDescent="0.25">
      <c r="A161" s="122">
        <v>159</v>
      </c>
      <c r="B161" s="134">
        <v>44708</v>
      </c>
      <c r="C161" s="122" t="s">
        <v>913</v>
      </c>
      <c r="D161" s="137" t="s">
        <v>84</v>
      </c>
      <c r="E161" s="137"/>
      <c r="F161" s="143" t="s">
        <v>914</v>
      </c>
      <c r="G161" s="122">
        <v>9033731835</v>
      </c>
      <c r="H161" s="197" t="s">
        <v>117</v>
      </c>
      <c r="I161" s="134">
        <v>44707</v>
      </c>
      <c r="J161" s="122" t="s">
        <v>180</v>
      </c>
      <c r="K161" s="122" t="s">
        <v>125</v>
      </c>
      <c r="L161" s="142" t="str">
        <f>IFERROR(_xlfn.IFNA(VLOOKUP($K161,[38]коммент!$B:$C,2,0),""),"")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1" s="122" t="s">
        <v>189</v>
      </c>
      <c r="N161" s="153"/>
      <c r="O161" s="153"/>
      <c r="P161" s="153"/>
      <c r="Q161" s="135"/>
      <c r="R161" s="135"/>
    </row>
    <row r="162" spans="1:18" s="154" customFormat="1" ht="91.5" customHeight="1" x14ac:dyDescent="0.25">
      <c r="A162" s="122">
        <v>160</v>
      </c>
      <c r="B162" s="134">
        <v>44708</v>
      </c>
      <c r="C162" s="122" t="s">
        <v>913</v>
      </c>
      <c r="D162" s="137" t="s">
        <v>84</v>
      </c>
      <c r="E162" s="137"/>
      <c r="F162" s="143" t="s">
        <v>921</v>
      </c>
      <c r="G162" s="122">
        <v>9031805135</v>
      </c>
      <c r="H162" s="122" t="s">
        <v>117</v>
      </c>
      <c r="I162" s="134">
        <v>44707</v>
      </c>
      <c r="J162" s="122" t="s">
        <v>180</v>
      </c>
      <c r="K162" s="122" t="s">
        <v>125</v>
      </c>
      <c r="L162" s="142" t="str">
        <f>IFERROR(_xlfn.IFNA(VLOOKUP($K162,[38]коммент!$B:$C,2,0),""),"")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2" s="122" t="s">
        <v>189</v>
      </c>
      <c r="N162" s="153"/>
      <c r="O162" s="153"/>
      <c r="P162" s="153"/>
      <c r="Q162" s="135"/>
      <c r="R162" s="135"/>
    </row>
    <row r="163" spans="1:18" s="154" customFormat="1" ht="91.5" customHeight="1" x14ac:dyDescent="0.25">
      <c r="A163" s="122">
        <v>161</v>
      </c>
      <c r="B163" s="134">
        <v>44708</v>
      </c>
      <c r="C163" s="122" t="s">
        <v>930</v>
      </c>
      <c r="D163" s="137" t="s">
        <v>84</v>
      </c>
      <c r="E163" s="137"/>
      <c r="F163" s="138" t="s">
        <v>936</v>
      </c>
      <c r="G163" s="122">
        <v>89030189481</v>
      </c>
      <c r="H163" s="122"/>
      <c r="I163" s="134"/>
      <c r="J163" s="122" t="s">
        <v>180</v>
      </c>
      <c r="K163" s="152" t="s">
        <v>125</v>
      </c>
      <c r="L163" s="196" t="str">
        <f>IFERROR(_xlfn.IFNA(VLOOKUP($K163,[39]коммент!$B:$C,2,0),""),"")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3" s="122" t="s">
        <v>117</v>
      </c>
      <c r="N163" s="153" t="s">
        <v>114</v>
      </c>
      <c r="O163" s="153"/>
      <c r="P163" s="153" t="s">
        <v>937</v>
      </c>
      <c r="Q163" s="135"/>
      <c r="R163" s="135"/>
    </row>
    <row r="164" spans="1:18" s="154" customFormat="1" ht="91.5" customHeight="1" x14ac:dyDescent="0.25">
      <c r="A164" s="122">
        <v>162</v>
      </c>
      <c r="B164" s="134">
        <v>44708</v>
      </c>
      <c r="C164" s="122" t="s">
        <v>930</v>
      </c>
      <c r="D164" s="137" t="s">
        <v>84</v>
      </c>
      <c r="E164" s="137"/>
      <c r="F164" s="138" t="s">
        <v>938</v>
      </c>
      <c r="G164" s="122">
        <v>89611512338</v>
      </c>
      <c r="H164" s="147"/>
      <c r="I164" s="123"/>
      <c r="J164" s="122" t="s">
        <v>180</v>
      </c>
      <c r="K164" s="152" t="s">
        <v>125</v>
      </c>
      <c r="L164" s="196" t="str">
        <f>IFERROR(_xlfn.IFNA(VLOOKUP($K164,[39]коммент!$B:$C,2,0),""),"")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4" s="122" t="s">
        <v>117</v>
      </c>
      <c r="N164" s="153" t="s">
        <v>114</v>
      </c>
      <c r="O164" s="153"/>
      <c r="P164" s="153" t="s">
        <v>939</v>
      </c>
      <c r="Q164" s="135"/>
      <c r="R164" s="135"/>
    </row>
    <row r="165" spans="1:18" s="154" customFormat="1" ht="91.5" customHeight="1" x14ac:dyDescent="0.25">
      <c r="A165" s="122">
        <v>163</v>
      </c>
      <c r="B165" s="134">
        <v>44708</v>
      </c>
      <c r="C165" s="122" t="s">
        <v>930</v>
      </c>
      <c r="D165" s="137" t="s">
        <v>84</v>
      </c>
      <c r="E165" s="137"/>
      <c r="F165" s="138" t="s">
        <v>942</v>
      </c>
      <c r="G165" s="122">
        <v>89654276739</v>
      </c>
      <c r="H165" s="122" t="s">
        <v>943</v>
      </c>
      <c r="I165" s="134">
        <v>44697</v>
      </c>
      <c r="J165" s="122" t="s">
        <v>180</v>
      </c>
      <c r="K165" s="152" t="s">
        <v>125</v>
      </c>
      <c r="L165" s="196" t="str">
        <f>IFERROR(_xlfn.IFNA(VLOOKUP($K165,[39]коммент!$B:$C,2,0),""),"")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5" s="122" t="s">
        <v>189</v>
      </c>
      <c r="N165" s="153" t="s">
        <v>183</v>
      </c>
      <c r="O165" s="153" t="s">
        <v>84</v>
      </c>
      <c r="P165" s="153" t="s">
        <v>944</v>
      </c>
      <c r="Q165" s="135"/>
      <c r="R165" s="135"/>
    </row>
    <row r="166" spans="1:18" s="154" customFormat="1" ht="91.5" customHeight="1" x14ac:dyDescent="0.25">
      <c r="A166" s="122">
        <v>164</v>
      </c>
      <c r="B166" s="134">
        <v>44708</v>
      </c>
      <c r="C166" s="122" t="s">
        <v>930</v>
      </c>
      <c r="D166" s="137" t="s">
        <v>84</v>
      </c>
      <c r="E166" s="137"/>
      <c r="F166" s="138" t="s">
        <v>945</v>
      </c>
      <c r="G166" s="122">
        <v>89057457332</v>
      </c>
      <c r="H166" s="122" t="s">
        <v>280</v>
      </c>
      <c r="I166" s="134">
        <v>44677</v>
      </c>
      <c r="J166" s="122" t="s">
        <v>180</v>
      </c>
      <c r="K166" s="152" t="s">
        <v>125</v>
      </c>
      <c r="L166" s="196" t="str">
        <f>IFERROR(_xlfn.IFNA(VLOOKUP($K166,[39]коммент!$B:$C,2,0),""),"")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6" s="122" t="s">
        <v>189</v>
      </c>
      <c r="N166" s="153" t="s">
        <v>183</v>
      </c>
      <c r="O166" s="153" t="s">
        <v>84</v>
      </c>
      <c r="P166" s="153" t="s">
        <v>946</v>
      </c>
      <c r="Q166" s="135"/>
      <c r="R166" s="135"/>
    </row>
    <row r="167" spans="1:18" s="154" customFormat="1" ht="91.5" customHeight="1" x14ac:dyDescent="0.25">
      <c r="A167" s="122">
        <v>165</v>
      </c>
      <c r="B167" s="134">
        <v>44708</v>
      </c>
      <c r="C167" s="122" t="s">
        <v>930</v>
      </c>
      <c r="D167" s="137" t="s">
        <v>84</v>
      </c>
      <c r="E167" s="137"/>
      <c r="F167" s="138" t="s">
        <v>947</v>
      </c>
      <c r="G167" s="122">
        <v>89261695502</v>
      </c>
      <c r="H167" s="122"/>
      <c r="I167" s="134"/>
      <c r="J167" s="122" t="s">
        <v>134</v>
      </c>
      <c r="K167" s="152" t="s">
        <v>125</v>
      </c>
      <c r="L167" s="196" t="str">
        <f>IFERROR(_xlfn.IFNA(VLOOKUP($K167,[39]коммент!$B:$C,2,0),""),"")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7" s="122" t="s">
        <v>189</v>
      </c>
      <c r="N167" s="153" t="s">
        <v>114</v>
      </c>
      <c r="O167" s="153"/>
      <c r="P167" s="153" t="s">
        <v>948</v>
      </c>
      <c r="Q167" s="135"/>
      <c r="R167" s="135"/>
    </row>
    <row r="168" spans="1:18" s="154" customFormat="1" ht="91.5" customHeight="1" x14ac:dyDescent="0.25">
      <c r="A168" s="122">
        <v>166</v>
      </c>
      <c r="B168" s="134">
        <v>44708</v>
      </c>
      <c r="C168" s="122" t="s">
        <v>966</v>
      </c>
      <c r="D168" s="137" t="s">
        <v>84</v>
      </c>
      <c r="E168" s="137"/>
      <c r="F168" s="138" t="s">
        <v>977</v>
      </c>
      <c r="G168" s="122" t="s">
        <v>978</v>
      </c>
      <c r="H168" s="122" t="s">
        <v>830</v>
      </c>
      <c r="I168" s="122"/>
      <c r="J168" s="122" t="s">
        <v>180</v>
      </c>
      <c r="K168" s="122" t="s">
        <v>125</v>
      </c>
      <c r="L168" s="142" t="str">
        <f>IFERROR(_xlfn.IFNA(VLOOKUP($K168,[40]коммент!$B:$C,2,0),""),"")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8" s="122" t="s">
        <v>189</v>
      </c>
      <c r="N168" s="153"/>
      <c r="O168" s="153"/>
      <c r="P168" s="153"/>
      <c r="Q168" s="135"/>
      <c r="R168" s="135"/>
    </row>
    <row r="169" spans="1:18" s="154" customFormat="1" ht="91.5" customHeight="1" x14ac:dyDescent="0.25">
      <c r="A169" s="122">
        <v>167</v>
      </c>
      <c r="B169" s="134">
        <v>44708</v>
      </c>
      <c r="C169" s="122" t="s">
        <v>966</v>
      </c>
      <c r="D169" s="137" t="s">
        <v>84</v>
      </c>
      <c r="E169" s="137"/>
      <c r="F169" s="138" t="s">
        <v>979</v>
      </c>
      <c r="G169" s="122" t="s">
        <v>980</v>
      </c>
      <c r="H169" s="122"/>
      <c r="I169" s="122"/>
      <c r="J169" s="122" t="s">
        <v>179</v>
      </c>
      <c r="K169" s="122" t="s">
        <v>125</v>
      </c>
      <c r="L169" s="142" t="str">
        <f>IFERROR(_xlfn.IFNA(VLOOKUP($K169,[40]коммент!$B:$C,2,0),""),"")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9" s="122" t="s">
        <v>128</v>
      </c>
      <c r="N169" s="153"/>
      <c r="O169" s="153"/>
      <c r="P169" s="153"/>
      <c r="Q169" s="135"/>
      <c r="R169" s="135"/>
    </row>
    <row r="170" spans="1:18" s="154" customFormat="1" ht="91.5" customHeight="1" x14ac:dyDescent="0.25">
      <c r="A170" s="122">
        <v>168</v>
      </c>
      <c r="B170" s="134">
        <v>44708</v>
      </c>
      <c r="C170" s="122" t="s">
        <v>966</v>
      </c>
      <c r="D170" s="137" t="s">
        <v>84</v>
      </c>
      <c r="E170" s="137"/>
      <c r="F170" s="138" t="s">
        <v>983</v>
      </c>
      <c r="G170" s="122" t="s">
        <v>984</v>
      </c>
      <c r="H170" s="122"/>
      <c r="I170" s="122"/>
      <c r="J170" s="122" t="s">
        <v>180</v>
      </c>
      <c r="K170" s="122" t="s">
        <v>36</v>
      </c>
      <c r="L170" s="142" t="str">
        <f>IFERROR(_xlfn.IFNA(VLOOKUP($K170,[40]коммент!$B:$C,2,0),""),"")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70" s="122"/>
      <c r="N170" s="153"/>
      <c r="O170" s="153"/>
      <c r="P170" s="153" t="s">
        <v>985</v>
      </c>
      <c r="Q170" s="135"/>
      <c r="R170" s="135"/>
    </row>
    <row r="171" spans="1:18" s="154" customFormat="1" ht="91.5" customHeight="1" x14ac:dyDescent="0.25">
      <c r="A171" s="122">
        <v>169</v>
      </c>
      <c r="B171" s="134">
        <v>44708</v>
      </c>
      <c r="C171" s="122" t="s">
        <v>966</v>
      </c>
      <c r="D171" s="137" t="s">
        <v>84</v>
      </c>
      <c r="E171" s="137"/>
      <c r="F171" s="138" t="s">
        <v>986</v>
      </c>
      <c r="G171" s="122" t="s">
        <v>987</v>
      </c>
      <c r="H171" s="122" t="s">
        <v>830</v>
      </c>
      <c r="I171" s="122"/>
      <c r="J171" s="122" t="s">
        <v>180</v>
      </c>
      <c r="K171" s="122" t="s">
        <v>125</v>
      </c>
      <c r="L171" s="142" t="str">
        <f>IFERROR(_xlfn.IFNA(VLOOKUP($K171,[40]коммент!$B:$C,2,0),""),"")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1" s="122" t="s">
        <v>189</v>
      </c>
      <c r="N171" s="153"/>
      <c r="O171" s="153"/>
      <c r="P171" s="153"/>
      <c r="Q171" s="135"/>
      <c r="R171" s="135"/>
    </row>
    <row r="172" spans="1:18" s="154" customFormat="1" ht="91.5" customHeight="1" x14ac:dyDescent="0.25">
      <c r="A172" s="122">
        <v>170</v>
      </c>
      <c r="B172" s="134">
        <v>44708</v>
      </c>
      <c r="C172" s="122" t="s">
        <v>966</v>
      </c>
      <c r="D172" s="137" t="s">
        <v>84</v>
      </c>
      <c r="E172" s="137"/>
      <c r="F172" s="138" t="s">
        <v>988</v>
      </c>
      <c r="G172" s="122" t="s">
        <v>989</v>
      </c>
      <c r="H172" s="122" t="s">
        <v>847</v>
      </c>
      <c r="I172" s="134">
        <v>44695</v>
      </c>
      <c r="J172" s="122" t="s">
        <v>180</v>
      </c>
      <c r="K172" s="122" t="s">
        <v>111</v>
      </c>
      <c r="L172" s="142" t="str">
        <f>IFERROR(_xlfn.IFNA(VLOOKUP($K172,[40]коммент!$B:$C,2,0),""),"")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72" s="122" t="s">
        <v>154</v>
      </c>
      <c r="N172" s="153"/>
      <c r="O172" s="153"/>
      <c r="P172" s="153"/>
      <c r="Q172" s="135"/>
      <c r="R172" s="135"/>
    </row>
    <row r="173" spans="1:18" s="154" customFormat="1" ht="91.5" customHeight="1" x14ac:dyDescent="0.25">
      <c r="A173" s="122">
        <v>171</v>
      </c>
      <c r="B173" s="134">
        <v>44708</v>
      </c>
      <c r="C173" s="122" t="s">
        <v>966</v>
      </c>
      <c r="D173" s="137" t="s">
        <v>84</v>
      </c>
      <c r="E173" s="137"/>
      <c r="F173" s="138" t="s">
        <v>990</v>
      </c>
      <c r="G173" s="122" t="s">
        <v>991</v>
      </c>
      <c r="H173" s="122" t="s">
        <v>830</v>
      </c>
      <c r="I173" s="122"/>
      <c r="J173" s="122" t="s">
        <v>180</v>
      </c>
      <c r="K173" s="122" t="s">
        <v>125</v>
      </c>
      <c r="L173" s="142" t="str">
        <f>IFERROR(_xlfn.IFNA(VLOOKUP($K173,[40]коммент!$B:$C,2,0),""),"")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3" s="122" t="s">
        <v>189</v>
      </c>
      <c r="N173" s="153"/>
      <c r="O173" s="153"/>
      <c r="P173" s="153"/>
      <c r="Q173" s="135"/>
      <c r="R173" s="135"/>
    </row>
    <row r="174" spans="1:18" s="154" customFormat="1" ht="91.5" customHeight="1" x14ac:dyDescent="0.25">
      <c r="A174" s="122">
        <v>172</v>
      </c>
      <c r="B174" s="134">
        <v>44708</v>
      </c>
      <c r="C174" s="122" t="s">
        <v>992</v>
      </c>
      <c r="D174" s="137" t="s">
        <v>84</v>
      </c>
      <c r="E174" s="137"/>
      <c r="F174" s="138" t="s">
        <v>993</v>
      </c>
      <c r="G174" s="122">
        <v>9161174550</v>
      </c>
      <c r="H174" s="122" t="s">
        <v>830</v>
      </c>
      <c r="I174" s="134">
        <v>44707</v>
      </c>
      <c r="J174" s="122" t="s">
        <v>180</v>
      </c>
      <c r="K174" s="122" t="s">
        <v>125</v>
      </c>
      <c r="L174" s="142" t="str">
        <f>IFERROR(_xlfn.IFNA(VLOOKUP($K174,[41]коммент!$B:$C,2,0),""),"")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4" s="122" t="s">
        <v>189</v>
      </c>
      <c r="N174" s="153"/>
      <c r="O174" s="153"/>
      <c r="P174" s="153" t="s">
        <v>994</v>
      </c>
      <c r="Q174" s="135"/>
      <c r="R174" s="135"/>
    </row>
    <row r="175" spans="1:18" s="154" customFormat="1" ht="91.5" customHeight="1" x14ac:dyDescent="0.25">
      <c r="A175" s="122">
        <v>173</v>
      </c>
      <c r="B175" s="134">
        <v>44708</v>
      </c>
      <c r="C175" s="122" t="s">
        <v>992</v>
      </c>
      <c r="D175" s="137" t="s">
        <v>84</v>
      </c>
      <c r="E175" s="137"/>
      <c r="F175" s="138" t="s">
        <v>995</v>
      </c>
      <c r="G175" s="122" t="s">
        <v>996</v>
      </c>
      <c r="H175" s="122" t="s">
        <v>830</v>
      </c>
      <c r="I175" s="122" t="s">
        <v>997</v>
      </c>
      <c r="J175" s="122" t="s">
        <v>180</v>
      </c>
      <c r="K175" s="122" t="s">
        <v>125</v>
      </c>
      <c r="L175" s="142" t="str">
        <f>IFERROR(_xlfn.IFNA(VLOOKUP($K175,[41]коммент!$B:$C,2,0),""),"")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5" s="122" t="s">
        <v>189</v>
      </c>
      <c r="N175" s="153"/>
      <c r="O175" s="153"/>
      <c r="P175" s="153" t="s">
        <v>998</v>
      </c>
      <c r="Q175" s="135"/>
      <c r="R175" s="135"/>
    </row>
    <row r="176" spans="1:18" s="154" customFormat="1" ht="91.5" customHeight="1" x14ac:dyDescent="0.25">
      <c r="A176" s="122">
        <v>174</v>
      </c>
      <c r="B176" s="134">
        <v>44708</v>
      </c>
      <c r="C176" s="122" t="s">
        <v>999</v>
      </c>
      <c r="D176" s="137" t="s">
        <v>84</v>
      </c>
      <c r="E176" s="137"/>
      <c r="F176" s="146" t="s">
        <v>1011</v>
      </c>
      <c r="G176" s="122" t="s">
        <v>1012</v>
      </c>
      <c r="H176" s="122"/>
      <c r="I176" s="122"/>
      <c r="J176" s="122" t="s">
        <v>180</v>
      </c>
      <c r="K176" s="122" t="s">
        <v>36</v>
      </c>
      <c r="L176" s="142" t="str">
        <f>IFERROR(_xlfn.IFNA(VLOOKUP($K176,[28]коммент!$B:$C,2,0),""),"")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76" s="122"/>
      <c r="N176" s="153"/>
      <c r="O176" s="153"/>
      <c r="P176" s="153" t="s">
        <v>1013</v>
      </c>
      <c r="Q176" s="135"/>
      <c r="R176" s="135"/>
    </row>
    <row r="177" spans="1:18" s="154" customFormat="1" ht="91.5" customHeight="1" x14ac:dyDescent="0.25">
      <c r="A177" s="122">
        <v>175</v>
      </c>
      <c r="B177" s="134">
        <v>44708</v>
      </c>
      <c r="C177" s="122" t="s">
        <v>999</v>
      </c>
      <c r="D177" s="137" t="s">
        <v>84</v>
      </c>
      <c r="E177" s="137"/>
      <c r="F177" s="143" t="s">
        <v>1016</v>
      </c>
      <c r="G177" s="122" t="s">
        <v>1017</v>
      </c>
      <c r="H177" s="122"/>
      <c r="I177" s="134">
        <v>44707</v>
      </c>
      <c r="J177" s="122" t="s">
        <v>179</v>
      </c>
      <c r="K177" s="122" t="s">
        <v>125</v>
      </c>
      <c r="L177" s="142" t="str">
        <f>IFERROR(_xlfn.IFNA(VLOOKUP($K177,[28]коммент!$B:$C,2,0),""),"")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7" s="122" t="s">
        <v>189</v>
      </c>
      <c r="N177" s="153"/>
      <c r="O177" s="153"/>
      <c r="P177" s="153" t="s">
        <v>1018</v>
      </c>
      <c r="Q177" s="135"/>
      <c r="R177" s="135"/>
    </row>
    <row r="178" spans="1:18" s="154" customFormat="1" ht="91.5" customHeight="1" x14ac:dyDescent="0.25">
      <c r="A178" s="122">
        <v>176</v>
      </c>
      <c r="B178" s="134">
        <v>44708</v>
      </c>
      <c r="C178" s="122" t="s">
        <v>999</v>
      </c>
      <c r="D178" s="137" t="s">
        <v>84</v>
      </c>
      <c r="E178" s="137"/>
      <c r="F178" s="144" t="s">
        <v>1019</v>
      </c>
      <c r="G178" s="122" t="s">
        <v>1020</v>
      </c>
      <c r="H178" s="122" t="s">
        <v>209</v>
      </c>
      <c r="I178" s="134">
        <v>44687</v>
      </c>
      <c r="J178" s="131" t="s">
        <v>180</v>
      </c>
      <c r="K178" s="131" t="s">
        <v>111</v>
      </c>
      <c r="L178" s="141" t="str">
        <f>IFERROR(_xlfn.IFNA(VLOOKUP($K178,[28]коммент!$B:$C,2,0),""),"")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78" s="122" t="s">
        <v>133</v>
      </c>
      <c r="N178" s="153" t="s">
        <v>114</v>
      </c>
      <c r="O178" s="153"/>
      <c r="P178" s="153" t="s">
        <v>1021</v>
      </c>
      <c r="Q178" s="135"/>
      <c r="R178" s="135"/>
    </row>
    <row r="179" spans="1:18" s="154" customFormat="1" ht="91.5" customHeight="1" x14ac:dyDescent="0.25">
      <c r="A179" s="122">
        <v>177</v>
      </c>
      <c r="B179" s="134">
        <v>44708</v>
      </c>
      <c r="C179" s="122" t="s">
        <v>999</v>
      </c>
      <c r="D179" s="172" t="s">
        <v>84</v>
      </c>
      <c r="E179" s="172"/>
      <c r="F179" s="136" t="s">
        <v>1022</v>
      </c>
      <c r="G179" s="122" t="s">
        <v>1023</v>
      </c>
      <c r="H179" s="122"/>
      <c r="I179" s="122"/>
      <c r="J179" s="122" t="s">
        <v>180</v>
      </c>
      <c r="K179" s="122" t="s">
        <v>113</v>
      </c>
      <c r="L179" s="142" t="str">
        <f>IFERROR(_xlfn.IFNA(VLOOKUP($K179,[28]коммент!$B:$C,2,0),""),"")</f>
        <v>Формат уведомления. С целью проведения внутреннего контроля качества.</v>
      </c>
      <c r="M179" s="122"/>
      <c r="N179" s="153"/>
      <c r="O179" s="153"/>
      <c r="P179" s="153" t="s">
        <v>1024</v>
      </c>
      <c r="Q179" s="135"/>
      <c r="R179" s="135"/>
    </row>
    <row r="180" spans="1:18" s="154" customFormat="1" ht="91.5" customHeight="1" x14ac:dyDescent="0.25">
      <c r="A180" s="122">
        <v>178</v>
      </c>
      <c r="B180" s="134">
        <v>44708</v>
      </c>
      <c r="C180" s="122" t="s">
        <v>999</v>
      </c>
      <c r="D180" s="172" t="s">
        <v>84</v>
      </c>
      <c r="E180" s="172"/>
      <c r="F180" s="143" t="s">
        <v>1029</v>
      </c>
      <c r="G180" s="122" t="s">
        <v>1030</v>
      </c>
      <c r="H180" s="122"/>
      <c r="I180" s="122"/>
      <c r="J180" s="122" t="s">
        <v>180</v>
      </c>
      <c r="K180" s="122" t="s">
        <v>125</v>
      </c>
      <c r="L180" s="142" t="str">
        <f>IFERROR(_xlfn.IFNA(VLOOKUP($K180,[28]коммент!$B:$C,2,0),""),"")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80" s="122" t="s">
        <v>189</v>
      </c>
      <c r="N180" s="153"/>
      <c r="O180" s="153"/>
      <c r="P180" s="153" t="s">
        <v>1018</v>
      </c>
      <c r="Q180" s="135"/>
      <c r="R180" s="135"/>
    </row>
    <row r="181" spans="1:18" s="154" customFormat="1" ht="91.5" customHeight="1" x14ac:dyDescent="0.25">
      <c r="A181" s="122">
        <v>179</v>
      </c>
      <c r="B181" s="134">
        <v>44708</v>
      </c>
      <c r="C181" s="122" t="s">
        <v>999</v>
      </c>
      <c r="D181" s="172" t="s">
        <v>84</v>
      </c>
      <c r="E181" s="172"/>
      <c r="F181" s="143" t="s">
        <v>1037</v>
      </c>
      <c r="G181" s="143">
        <v>9030056791</v>
      </c>
      <c r="H181" s="122"/>
      <c r="I181" s="122"/>
      <c r="J181" s="122" t="s">
        <v>134</v>
      </c>
      <c r="K181" s="122" t="s">
        <v>125</v>
      </c>
      <c r="L181" s="142" t="str">
        <f>IFERROR(_xlfn.IFNA(VLOOKUP($K181,[28]коммент!$B:$C,2,0),""),"")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81" s="122" t="s">
        <v>189</v>
      </c>
      <c r="N181" s="153"/>
      <c r="O181" s="153"/>
      <c r="P181" s="153" t="s">
        <v>1018</v>
      </c>
      <c r="Q181" s="135"/>
      <c r="R181" s="135"/>
    </row>
    <row r="182" spans="1:18" s="154" customFormat="1" ht="91.5" customHeight="1" x14ac:dyDescent="0.25">
      <c r="A182" s="122">
        <v>180</v>
      </c>
      <c r="B182" s="134">
        <v>44708</v>
      </c>
      <c r="C182" s="122" t="s">
        <v>999</v>
      </c>
      <c r="D182" s="145" t="s">
        <v>84</v>
      </c>
      <c r="E182" s="145"/>
      <c r="F182" s="146" t="s">
        <v>1044</v>
      </c>
      <c r="G182" s="147" t="s">
        <v>1045</v>
      </c>
      <c r="H182" s="147" t="s">
        <v>1043</v>
      </c>
      <c r="I182" s="123">
        <v>44701</v>
      </c>
      <c r="J182" s="133" t="s">
        <v>179</v>
      </c>
      <c r="K182" s="133" t="s">
        <v>111</v>
      </c>
      <c r="L182" s="132" t="str">
        <f>IFERROR(_xlfn.IFNA(VLOOKUP($K182,[42]коммент!$B:$C,2,0),""),"")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82" s="147" t="s">
        <v>133</v>
      </c>
      <c r="N182" s="210" t="s">
        <v>114</v>
      </c>
      <c r="O182" s="210"/>
      <c r="P182" s="210" t="s">
        <v>1046</v>
      </c>
      <c r="Q182" s="135"/>
      <c r="R182" s="135"/>
    </row>
    <row r="183" spans="1:18" s="154" customFormat="1" ht="91.5" customHeight="1" x14ac:dyDescent="0.25">
      <c r="A183" s="122">
        <v>181</v>
      </c>
      <c r="B183" s="134">
        <v>44708</v>
      </c>
      <c r="C183" s="122" t="s">
        <v>999</v>
      </c>
      <c r="D183" s="145" t="s">
        <v>84</v>
      </c>
      <c r="E183" s="145"/>
      <c r="F183" s="146" t="s">
        <v>1047</v>
      </c>
      <c r="G183" s="147" t="s">
        <v>1048</v>
      </c>
      <c r="H183" s="147" t="s">
        <v>1049</v>
      </c>
      <c r="I183" s="123">
        <v>44701</v>
      </c>
      <c r="J183" s="133" t="s">
        <v>134</v>
      </c>
      <c r="K183" s="133" t="s">
        <v>113</v>
      </c>
      <c r="L183" s="132" t="str">
        <f>IFERROR(_xlfn.IFNA(VLOOKUP($K183,[42]коммент!$B:$C,2,0),""),"")</f>
        <v>Формат уведомления. С целью проведения внутреннего контроля качества.</v>
      </c>
      <c r="M183" s="147" t="s">
        <v>130</v>
      </c>
      <c r="N183" s="210"/>
      <c r="O183" s="210"/>
      <c r="P183" s="210" t="s">
        <v>1050</v>
      </c>
      <c r="Q183" s="135"/>
      <c r="R183" s="135"/>
    </row>
    <row r="184" spans="1:18" s="154" customFormat="1" ht="91.5" customHeight="1" x14ac:dyDescent="0.25">
      <c r="A184" s="122">
        <v>182</v>
      </c>
      <c r="B184" s="134">
        <v>44708</v>
      </c>
      <c r="C184" s="122" t="s">
        <v>999</v>
      </c>
      <c r="D184" s="145" t="s">
        <v>84</v>
      </c>
      <c r="E184" s="145"/>
      <c r="F184" s="146" t="s">
        <v>1055</v>
      </c>
      <c r="G184" s="147" t="s">
        <v>1056</v>
      </c>
      <c r="H184" s="147"/>
      <c r="I184" s="147"/>
      <c r="J184" s="133" t="s">
        <v>180</v>
      </c>
      <c r="K184" s="133" t="s">
        <v>113</v>
      </c>
      <c r="L184" s="132" t="s">
        <v>143</v>
      </c>
      <c r="M184" s="147"/>
      <c r="N184" s="210"/>
      <c r="O184" s="210"/>
      <c r="P184" s="210" t="s">
        <v>1057</v>
      </c>
      <c r="Q184" s="135"/>
      <c r="R184" s="135"/>
    </row>
    <row r="185" spans="1:18" s="154" customFormat="1" ht="91.5" customHeight="1" x14ac:dyDescent="0.25">
      <c r="A185" s="122">
        <v>183</v>
      </c>
      <c r="B185" s="134">
        <v>44708</v>
      </c>
      <c r="C185" s="122" t="s">
        <v>999</v>
      </c>
      <c r="D185" s="145" t="s">
        <v>84</v>
      </c>
      <c r="E185" s="145"/>
      <c r="F185" s="146" t="s">
        <v>1058</v>
      </c>
      <c r="G185" s="147" t="s">
        <v>1059</v>
      </c>
      <c r="H185" s="147"/>
      <c r="I185" s="123">
        <v>44672</v>
      </c>
      <c r="J185" s="133" t="s">
        <v>180</v>
      </c>
      <c r="K185" s="133" t="s">
        <v>125</v>
      </c>
      <c r="L185" s="132" t="str">
        <f>IFERROR(_xlfn.IFNA(VLOOKUP($K185,[42]коммент!$B:$C,2,0),""),"")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85" s="147" t="s">
        <v>189</v>
      </c>
      <c r="N185" s="210"/>
      <c r="O185" s="210"/>
      <c r="P185" s="210" t="s">
        <v>1018</v>
      </c>
      <c r="Q185" s="135"/>
      <c r="R185" s="135"/>
    </row>
    <row r="186" spans="1:18" s="154" customFormat="1" ht="91.5" customHeight="1" x14ac:dyDescent="0.25">
      <c r="A186" s="122">
        <v>184</v>
      </c>
      <c r="B186" s="134">
        <v>44708</v>
      </c>
      <c r="C186" s="122" t="s">
        <v>1060</v>
      </c>
      <c r="D186" s="145" t="s">
        <v>84</v>
      </c>
      <c r="E186" s="145"/>
      <c r="F186" s="159" t="s">
        <v>1061</v>
      </c>
      <c r="G186" s="147" t="s">
        <v>1062</v>
      </c>
      <c r="H186" s="147"/>
      <c r="I186" s="174"/>
      <c r="J186" s="175" t="s">
        <v>134</v>
      </c>
      <c r="K186" s="152" t="s">
        <v>125</v>
      </c>
      <c r="L186" s="196" t="str">
        <f>IFERROR(_xlfn.IFNA(VLOOKUP($K186,[43]коммент!$B:$C,2,0),""),"")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86" s="122" t="s">
        <v>126</v>
      </c>
      <c r="N186" s="210"/>
      <c r="O186" s="210"/>
      <c r="P186" s="210"/>
      <c r="Q186" s="135"/>
      <c r="R186" s="135"/>
    </row>
    <row r="187" spans="1:18" s="154" customFormat="1" ht="91.5" customHeight="1" x14ac:dyDescent="0.25">
      <c r="A187" s="122">
        <v>185</v>
      </c>
      <c r="B187" s="134">
        <v>44708</v>
      </c>
      <c r="C187" s="122" t="s">
        <v>1060</v>
      </c>
      <c r="D187" s="145" t="s">
        <v>84</v>
      </c>
      <c r="E187" s="137"/>
      <c r="F187" s="155" t="s">
        <v>1063</v>
      </c>
      <c r="G187" s="152" t="s">
        <v>1064</v>
      </c>
      <c r="H187" s="122" t="s">
        <v>1065</v>
      </c>
      <c r="I187" s="151">
        <v>44707</v>
      </c>
      <c r="J187" s="152" t="s">
        <v>180</v>
      </c>
      <c r="K187" s="152" t="s">
        <v>125</v>
      </c>
      <c r="L187" s="196" t="str">
        <f>IFERROR(_xlfn.IFNA(VLOOKUP($K187,[44]коммент!$B:$C,2,0),""),"")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87" s="152" t="s">
        <v>189</v>
      </c>
      <c r="N187" s="153"/>
      <c r="O187" s="153"/>
      <c r="P187" s="153"/>
      <c r="Q187" s="135"/>
      <c r="R187" s="135"/>
    </row>
    <row r="188" spans="1:18" s="154" customFormat="1" ht="91.5" customHeight="1" x14ac:dyDescent="0.25">
      <c r="A188" s="122">
        <v>186</v>
      </c>
      <c r="B188" s="134">
        <v>44708</v>
      </c>
      <c r="C188" s="122" t="s">
        <v>1060</v>
      </c>
      <c r="D188" s="137" t="s">
        <v>84</v>
      </c>
      <c r="E188" s="137"/>
      <c r="F188" s="138" t="s">
        <v>1078</v>
      </c>
      <c r="G188" s="122" t="s">
        <v>1079</v>
      </c>
      <c r="H188" s="122" t="s">
        <v>1080</v>
      </c>
      <c r="I188" s="134">
        <v>44706</v>
      </c>
      <c r="J188" s="131" t="s">
        <v>180</v>
      </c>
      <c r="K188" s="131" t="s">
        <v>125</v>
      </c>
      <c r="L188" s="141" t="str">
        <f>IFERROR(_xlfn.IFNA(VLOOKUP($K188,[45]коммент!$B:$C,2,0),""),"")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88" s="122" t="s">
        <v>188</v>
      </c>
      <c r="N188" s="153"/>
      <c r="O188" s="153"/>
      <c r="P188" s="153" t="s">
        <v>1081</v>
      </c>
      <c r="Q188" s="135"/>
      <c r="R188" s="135"/>
    </row>
    <row r="189" spans="1:18" s="154" customFormat="1" ht="91.5" customHeight="1" x14ac:dyDescent="0.25">
      <c r="A189" s="122">
        <v>187</v>
      </c>
      <c r="B189" s="134">
        <v>44708</v>
      </c>
      <c r="C189" s="122" t="s">
        <v>1060</v>
      </c>
      <c r="D189" s="137" t="s">
        <v>84</v>
      </c>
      <c r="E189" s="137"/>
      <c r="F189" s="138" t="s">
        <v>1078</v>
      </c>
      <c r="G189" s="122" t="s">
        <v>1079</v>
      </c>
      <c r="H189" s="122" t="s">
        <v>1049</v>
      </c>
      <c r="I189" s="151">
        <v>44685</v>
      </c>
      <c r="J189" s="131" t="s">
        <v>180</v>
      </c>
      <c r="K189" s="131" t="s">
        <v>125</v>
      </c>
      <c r="L189" s="141" t="str">
        <f>IFERROR(_xlfn.IFNA(VLOOKUP($K189,[45]коммент!$B:$C,2,0),""),"")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89" s="152" t="s">
        <v>128</v>
      </c>
      <c r="N189" s="153"/>
      <c r="O189" s="153"/>
      <c r="P189" s="153"/>
      <c r="Q189" s="135"/>
      <c r="R189" s="135"/>
    </row>
    <row r="190" spans="1:18" s="154" customFormat="1" ht="91.5" customHeight="1" x14ac:dyDescent="0.25">
      <c r="A190" s="122">
        <v>188</v>
      </c>
      <c r="B190" s="134">
        <v>44708</v>
      </c>
      <c r="C190" s="122" t="s">
        <v>1060</v>
      </c>
      <c r="D190" s="137" t="s">
        <v>84</v>
      </c>
      <c r="E190" s="137"/>
      <c r="F190" s="138" t="s">
        <v>1082</v>
      </c>
      <c r="G190" s="122">
        <v>9265614408</v>
      </c>
      <c r="H190" s="122" t="s">
        <v>1083</v>
      </c>
      <c r="I190" s="134" t="s">
        <v>1084</v>
      </c>
      <c r="J190" s="152" t="s">
        <v>180</v>
      </c>
      <c r="K190" s="152" t="s">
        <v>125</v>
      </c>
      <c r="L190" s="196" t="str">
        <f>IFERROR(_xlfn.IFNA(VLOOKUP($K190,[44]коммент!$B:$C,2,0),""),"")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90" s="122" t="s">
        <v>189</v>
      </c>
      <c r="N190" s="153"/>
      <c r="O190" s="153"/>
      <c r="P190" s="153" t="s">
        <v>1085</v>
      </c>
      <c r="Q190" s="135"/>
      <c r="R190" s="135"/>
    </row>
    <row r="191" spans="1:18" s="154" customFormat="1" ht="91.5" customHeight="1" x14ac:dyDescent="0.25">
      <c r="A191" s="122">
        <v>189</v>
      </c>
      <c r="B191" s="134">
        <v>44708</v>
      </c>
      <c r="C191" s="122" t="s">
        <v>1156</v>
      </c>
      <c r="D191" s="137" t="s">
        <v>84</v>
      </c>
      <c r="E191" s="137"/>
      <c r="F191" s="138" t="s">
        <v>1159</v>
      </c>
      <c r="G191" s="122">
        <v>9169478766</v>
      </c>
      <c r="H191" s="122" t="s">
        <v>1160</v>
      </c>
      <c r="I191" s="134">
        <v>44601</v>
      </c>
      <c r="J191" s="122" t="s">
        <v>179</v>
      </c>
      <c r="K191" s="122" t="s">
        <v>122</v>
      </c>
      <c r="L191" s="142" t="str">
        <f>IFERROR(_xlfn.IFNA(VLOOKUP($K191,[30]коммент!$B:$C,2,0),""),"")</f>
        <v>По данным протокола осмотра врача-онколога (см. столбцы H, I) диагноз "С" - подтвержден. В канцер-регистре нет данных о пациенте.</v>
      </c>
      <c r="M191" s="122"/>
      <c r="N191" s="153"/>
      <c r="O191" s="153"/>
      <c r="P191" s="153" t="s">
        <v>1161</v>
      </c>
      <c r="Q191" s="135"/>
      <c r="R191" s="135"/>
    </row>
    <row r="192" spans="1:18" s="154" customFormat="1" ht="91.5" customHeight="1" x14ac:dyDescent="0.25">
      <c r="A192" s="122">
        <v>190</v>
      </c>
      <c r="B192" s="134">
        <v>44708</v>
      </c>
      <c r="C192" s="122" t="s">
        <v>1448</v>
      </c>
      <c r="D192" s="137" t="s">
        <v>84</v>
      </c>
      <c r="E192" s="137"/>
      <c r="F192" s="138" t="s">
        <v>1467</v>
      </c>
      <c r="G192" s="122">
        <v>9059746039</v>
      </c>
      <c r="H192" s="122"/>
      <c r="I192" s="122"/>
      <c r="J192" s="122" t="s">
        <v>180</v>
      </c>
      <c r="K192" s="122" t="s">
        <v>125</v>
      </c>
      <c r="L192" s="142" t="str">
        <f>IFERROR(_xlfn.IFNA(VLOOKUP($K192,[31]коммент!$B:$C,2,0),""),"")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92" s="122" t="s">
        <v>189</v>
      </c>
      <c r="N192" s="153"/>
      <c r="O192" s="153"/>
      <c r="P192" s="153" t="s">
        <v>1468</v>
      </c>
      <c r="Q192" s="135"/>
      <c r="R192" s="135"/>
    </row>
    <row r="193" spans="1:18" s="154" customFormat="1" ht="91.5" customHeight="1" x14ac:dyDescent="0.25">
      <c r="A193" s="122">
        <v>191</v>
      </c>
      <c r="B193" s="134">
        <v>44708</v>
      </c>
      <c r="C193" s="122" t="s">
        <v>339</v>
      </c>
      <c r="D193" s="137" t="s">
        <v>38</v>
      </c>
      <c r="E193" s="137"/>
      <c r="F193" s="143" t="s">
        <v>342</v>
      </c>
      <c r="G193" s="122">
        <v>89161707274</v>
      </c>
      <c r="H193" s="122" t="s">
        <v>343</v>
      </c>
      <c r="I193" s="134">
        <v>44699</v>
      </c>
      <c r="J193" s="122" t="s">
        <v>179</v>
      </c>
      <c r="K193" s="122" t="s">
        <v>125</v>
      </c>
      <c r="L193" s="142" t="str">
        <f>IFERROR(_xlfn.IFNA(VLOOKUP($K193,[46]коммент!$B:$C,2,0),""),"")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93" s="122" t="s">
        <v>154</v>
      </c>
      <c r="N193" s="153" t="s">
        <v>114</v>
      </c>
      <c r="O193" s="153"/>
      <c r="P193" s="153"/>
      <c r="Q193" s="135"/>
      <c r="R193" s="135"/>
    </row>
    <row r="194" spans="1:18" s="154" customFormat="1" ht="91.5" customHeight="1" x14ac:dyDescent="0.25">
      <c r="A194" s="122">
        <v>192</v>
      </c>
      <c r="B194" s="134">
        <v>44708</v>
      </c>
      <c r="C194" s="122" t="s">
        <v>339</v>
      </c>
      <c r="D194" s="137" t="s">
        <v>38</v>
      </c>
      <c r="E194" s="137"/>
      <c r="F194" s="136" t="s">
        <v>344</v>
      </c>
      <c r="G194" s="122">
        <v>89036747674</v>
      </c>
      <c r="H194" s="122" t="s">
        <v>345</v>
      </c>
      <c r="I194" s="134">
        <v>44707</v>
      </c>
      <c r="J194" s="122" t="s">
        <v>134</v>
      </c>
      <c r="K194" s="122" t="s">
        <v>111</v>
      </c>
      <c r="L194" s="142" t="str">
        <f>IFERROR(_xlfn.IFNA(VLOOKUP($K194,[11]коммент!$B:$C,2,0),""),"")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94" s="122" t="s">
        <v>154</v>
      </c>
      <c r="N194" s="153" t="s">
        <v>114</v>
      </c>
      <c r="O194" s="153"/>
      <c r="P194" s="153"/>
      <c r="Q194" s="135"/>
      <c r="R194" s="135"/>
    </row>
    <row r="195" spans="1:18" s="154" customFormat="1" ht="91.5" customHeight="1" x14ac:dyDescent="0.25">
      <c r="A195" s="122">
        <v>193</v>
      </c>
      <c r="B195" s="134">
        <v>44708</v>
      </c>
      <c r="C195" s="122" t="s">
        <v>339</v>
      </c>
      <c r="D195" s="137" t="s">
        <v>38</v>
      </c>
      <c r="E195" s="137"/>
      <c r="F195" s="143" t="s">
        <v>362</v>
      </c>
      <c r="G195" s="122">
        <v>89175548707</v>
      </c>
      <c r="H195" s="122" t="s">
        <v>363</v>
      </c>
      <c r="I195" s="134">
        <v>44671</v>
      </c>
      <c r="J195" s="122" t="s">
        <v>180</v>
      </c>
      <c r="K195" s="122" t="s">
        <v>36</v>
      </c>
      <c r="L195" s="142" t="str">
        <f>IFERROR(_xlfn.IFNA(VLOOKUP($K195,[11]коммент!$B:$C,2,0),""),"")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95" s="122"/>
      <c r="N195" s="153"/>
      <c r="O195" s="153"/>
      <c r="P195" s="153" t="s">
        <v>364</v>
      </c>
      <c r="Q195" s="135"/>
      <c r="R195" s="135"/>
    </row>
    <row r="196" spans="1:18" s="154" customFormat="1" ht="91.5" customHeight="1" x14ac:dyDescent="0.25">
      <c r="A196" s="122">
        <v>194</v>
      </c>
      <c r="B196" s="134">
        <v>44708</v>
      </c>
      <c r="C196" s="122" t="s">
        <v>385</v>
      </c>
      <c r="D196" s="137" t="s">
        <v>38</v>
      </c>
      <c r="E196" s="137"/>
      <c r="F196" s="144" t="s">
        <v>392</v>
      </c>
      <c r="G196" s="143">
        <v>9263717999</v>
      </c>
      <c r="H196" s="122" t="s">
        <v>393</v>
      </c>
      <c r="I196" s="134">
        <v>44704</v>
      </c>
      <c r="J196" s="131" t="s">
        <v>134</v>
      </c>
      <c r="K196" s="131" t="s">
        <v>111</v>
      </c>
      <c r="L196" s="141" t="str">
        <f>IFERROR(_xlfn.IFNA(VLOOKUP($K196,[47]коммент!$B:$C,2,0),""),"")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96" s="122" t="s">
        <v>154</v>
      </c>
      <c r="N196" s="153" t="s">
        <v>114</v>
      </c>
      <c r="O196" s="153"/>
      <c r="P196" s="153"/>
      <c r="Q196" s="135"/>
      <c r="R196" s="135"/>
    </row>
    <row r="197" spans="1:18" s="154" customFormat="1" ht="91.5" customHeight="1" x14ac:dyDescent="0.25">
      <c r="A197" s="122">
        <v>195</v>
      </c>
      <c r="B197" s="134">
        <v>44708</v>
      </c>
      <c r="C197" s="122" t="s">
        <v>512</v>
      </c>
      <c r="D197" s="137" t="s">
        <v>38</v>
      </c>
      <c r="E197" s="137"/>
      <c r="F197" s="138" t="s">
        <v>515</v>
      </c>
      <c r="G197" s="122">
        <v>9264444718</v>
      </c>
      <c r="H197" s="122" t="s">
        <v>516</v>
      </c>
      <c r="I197" s="134">
        <v>44705</v>
      </c>
      <c r="J197" s="122" t="s">
        <v>180</v>
      </c>
      <c r="K197" s="122" t="s">
        <v>125</v>
      </c>
      <c r="L197" s="142" t="str">
        <f>IFERROR(_xlfn.IFNA(VLOOKUP($K197,[23]коммент!$B:$C,2,0),""),"")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97" s="122" t="s">
        <v>189</v>
      </c>
      <c r="N197" s="153"/>
      <c r="O197" s="153"/>
      <c r="P197" s="153" t="s">
        <v>517</v>
      </c>
      <c r="Q197" s="135"/>
      <c r="R197" s="135"/>
    </row>
    <row r="198" spans="1:18" s="154" customFormat="1" ht="91.5" customHeight="1" x14ac:dyDescent="0.25">
      <c r="A198" s="122">
        <v>196</v>
      </c>
      <c r="B198" s="134">
        <v>44708</v>
      </c>
      <c r="C198" s="122" t="s">
        <v>706</v>
      </c>
      <c r="D198" s="137" t="s">
        <v>38</v>
      </c>
      <c r="E198" s="137"/>
      <c r="F198" s="138" t="s">
        <v>723</v>
      </c>
      <c r="G198" s="122" t="s">
        <v>724</v>
      </c>
      <c r="H198" s="122" t="s">
        <v>725</v>
      </c>
      <c r="I198" s="134">
        <v>44707</v>
      </c>
      <c r="J198" s="122" t="s">
        <v>180</v>
      </c>
      <c r="K198" s="122" t="s">
        <v>111</v>
      </c>
      <c r="L198" s="142" t="s">
        <v>165</v>
      </c>
      <c r="M198" s="122" t="s">
        <v>154</v>
      </c>
      <c r="N198" s="153" t="s">
        <v>114</v>
      </c>
      <c r="O198" s="153"/>
      <c r="P198" s="153" t="s">
        <v>726</v>
      </c>
      <c r="Q198" s="135"/>
      <c r="R198" s="135"/>
    </row>
    <row r="199" spans="1:18" s="154" customFormat="1" ht="91.5" customHeight="1" x14ac:dyDescent="0.25">
      <c r="A199" s="122">
        <v>197</v>
      </c>
      <c r="B199" s="134">
        <v>44708</v>
      </c>
      <c r="C199" s="122" t="s">
        <v>729</v>
      </c>
      <c r="D199" s="137" t="s">
        <v>38</v>
      </c>
      <c r="E199" s="137"/>
      <c r="F199" s="138" t="s">
        <v>739</v>
      </c>
      <c r="G199" s="122" t="s">
        <v>740</v>
      </c>
      <c r="H199" s="122"/>
      <c r="I199" s="134"/>
      <c r="J199" s="122" t="s">
        <v>180</v>
      </c>
      <c r="K199" s="122" t="s">
        <v>1</v>
      </c>
      <c r="L199" s="142" t="s">
        <v>166</v>
      </c>
      <c r="M199" s="122" t="s">
        <v>133</v>
      </c>
      <c r="N199" s="153"/>
      <c r="O199" s="153"/>
      <c r="P199" s="153" t="s">
        <v>741</v>
      </c>
      <c r="Q199" s="135"/>
      <c r="R199" s="135"/>
    </row>
    <row r="200" spans="1:18" s="154" customFormat="1" ht="91.5" customHeight="1" x14ac:dyDescent="0.25">
      <c r="A200" s="122">
        <v>198</v>
      </c>
      <c r="B200" s="134">
        <v>44708</v>
      </c>
      <c r="C200" s="139" t="s">
        <v>950</v>
      </c>
      <c r="D200" s="137" t="s">
        <v>38</v>
      </c>
      <c r="E200" s="137"/>
      <c r="F200" s="144" t="s">
        <v>959</v>
      </c>
      <c r="G200" s="143" t="s">
        <v>960</v>
      </c>
      <c r="H200" s="122" t="s">
        <v>961</v>
      </c>
      <c r="I200" s="122"/>
      <c r="J200" s="122" t="s">
        <v>134</v>
      </c>
      <c r="K200" s="122" t="s">
        <v>125</v>
      </c>
      <c r="L200" s="142" t="str">
        <f>IFERROR(_xlfn.IFNA(VLOOKUP($K200,[48]коммент!$B:$C,2,0),""),"")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00" s="122" t="s">
        <v>126</v>
      </c>
      <c r="N200" s="153"/>
      <c r="O200" s="153"/>
      <c r="P200" s="153" t="s">
        <v>962</v>
      </c>
      <c r="Q200" s="135"/>
      <c r="R200" s="135"/>
    </row>
    <row r="201" spans="1:18" s="154" customFormat="1" ht="91.5" customHeight="1" x14ac:dyDescent="0.25">
      <c r="A201" s="122">
        <v>199</v>
      </c>
      <c r="B201" s="134">
        <v>44708</v>
      </c>
      <c r="C201" s="122" t="s">
        <v>999</v>
      </c>
      <c r="D201" s="137" t="s">
        <v>38</v>
      </c>
      <c r="E201" s="137"/>
      <c r="F201" s="143" t="s">
        <v>1038</v>
      </c>
      <c r="G201" s="122" t="s">
        <v>1039</v>
      </c>
      <c r="H201" s="122"/>
      <c r="I201" s="122"/>
      <c r="J201" s="122" t="s">
        <v>179</v>
      </c>
      <c r="K201" s="122" t="s">
        <v>113</v>
      </c>
      <c r="L201" s="142" t="str">
        <f>IFERROR(_xlfn.IFNA(VLOOKUP($K201,[28]коммент!$B:$C,2,0),""),"")</f>
        <v>Формат уведомления. С целью проведения внутреннего контроля качества.</v>
      </c>
      <c r="M201" s="122"/>
      <c r="N201" s="153"/>
      <c r="O201" s="153"/>
      <c r="P201" s="153" t="s">
        <v>1040</v>
      </c>
      <c r="Q201" s="135"/>
      <c r="R201" s="135"/>
    </row>
    <row r="202" spans="1:18" s="154" customFormat="1" ht="91.5" customHeight="1" x14ac:dyDescent="0.25">
      <c r="A202" s="122">
        <v>200</v>
      </c>
      <c r="B202" s="134">
        <v>44708</v>
      </c>
      <c r="C202" s="122" t="s">
        <v>1140</v>
      </c>
      <c r="D202" s="137" t="s">
        <v>38</v>
      </c>
      <c r="E202" s="137"/>
      <c r="F202" s="138" t="s">
        <v>1146</v>
      </c>
      <c r="G202" s="122">
        <v>89151212654</v>
      </c>
      <c r="H202" s="122" t="s">
        <v>1147</v>
      </c>
      <c r="I202" s="134">
        <v>44704</v>
      </c>
      <c r="J202" s="122" t="s">
        <v>180</v>
      </c>
      <c r="K202" s="122" t="s">
        <v>125</v>
      </c>
      <c r="L202" s="142" t="str">
        <f>IFERROR(_xlfn.IFNA(VLOOKUP($K202,[29]коммент!$B:$C,2,0),""),"")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02" s="122" t="s">
        <v>128</v>
      </c>
      <c r="N202" s="153"/>
      <c r="O202" s="153"/>
      <c r="P202" s="153" t="s">
        <v>1148</v>
      </c>
      <c r="Q202" s="135"/>
      <c r="R202" s="135"/>
    </row>
    <row r="203" spans="1:18" s="154" customFormat="1" ht="91.5" customHeight="1" x14ac:dyDescent="0.25">
      <c r="A203" s="122">
        <v>201</v>
      </c>
      <c r="B203" s="134">
        <v>44708</v>
      </c>
      <c r="C203" s="122" t="s">
        <v>1140</v>
      </c>
      <c r="D203" s="137" t="s">
        <v>38</v>
      </c>
      <c r="E203" s="137"/>
      <c r="F203" s="138" t="s">
        <v>1151</v>
      </c>
      <c r="G203" s="122">
        <v>89169909931</v>
      </c>
      <c r="H203" s="122" t="s">
        <v>1152</v>
      </c>
      <c r="I203" s="134">
        <v>44573</v>
      </c>
      <c r="J203" s="122" t="s">
        <v>179</v>
      </c>
      <c r="K203" s="122" t="s">
        <v>122</v>
      </c>
      <c r="L203" s="142" t="str">
        <f>IFERROR(_xlfn.IFNA(VLOOKUP($K203,[29]коммент!$B:$C,2,0),""),"")</f>
        <v>По данным протокола осмотра врача-онколога (см. столбцы H, I) диагноз "С" - подтвержден. В канцер-регистре нет данных о пациенте.</v>
      </c>
      <c r="M203" s="122"/>
      <c r="N203" s="153"/>
      <c r="O203" s="153"/>
      <c r="P203" s="153"/>
      <c r="Q203" s="135"/>
      <c r="R203" s="135"/>
    </row>
    <row r="204" spans="1:18" s="154" customFormat="1" ht="91.5" customHeight="1" x14ac:dyDescent="0.25">
      <c r="A204" s="122">
        <v>202</v>
      </c>
      <c r="B204" s="134">
        <v>44708</v>
      </c>
      <c r="C204" s="147" t="s">
        <v>1140</v>
      </c>
      <c r="D204" s="145" t="s">
        <v>38</v>
      </c>
      <c r="E204" s="145"/>
      <c r="F204" s="159" t="s">
        <v>1154</v>
      </c>
      <c r="G204" s="147">
        <v>89036785544</v>
      </c>
      <c r="H204" s="147" t="s">
        <v>1155</v>
      </c>
      <c r="I204" s="123">
        <v>44704</v>
      </c>
      <c r="J204" s="147" t="s">
        <v>180</v>
      </c>
      <c r="K204" s="201" t="s">
        <v>125</v>
      </c>
      <c r="L204" s="202" t="s">
        <v>162</v>
      </c>
      <c r="M204" s="147" t="s">
        <v>189</v>
      </c>
      <c r="N204" s="153"/>
      <c r="O204" s="153"/>
      <c r="P204" s="153"/>
      <c r="Q204" s="135"/>
      <c r="R204" s="135"/>
    </row>
    <row r="205" spans="1:18" s="154" customFormat="1" ht="91.5" customHeight="1" x14ac:dyDescent="0.25">
      <c r="A205" s="122">
        <v>203</v>
      </c>
      <c r="B205" s="134">
        <v>44708</v>
      </c>
      <c r="C205" s="122" t="s">
        <v>1242</v>
      </c>
      <c r="D205" s="137" t="s">
        <v>38</v>
      </c>
      <c r="E205" s="137"/>
      <c r="F205" s="138" t="s">
        <v>1243</v>
      </c>
      <c r="G205" s="122">
        <v>9032622424</v>
      </c>
      <c r="H205" s="122" t="s">
        <v>1244</v>
      </c>
      <c r="I205" s="134">
        <v>44707</v>
      </c>
      <c r="J205" s="122" t="s">
        <v>180</v>
      </c>
      <c r="K205" s="122" t="s">
        <v>1</v>
      </c>
      <c r="L205" s="142" t="s">
        <v>166</v>
      </c>
      <c r="M205" s="122" t="s">
        <v>154</v>
      </c>
      <c r="N205" s="153"/>
      <c r="O205" s="153"/>
      <c r="P205" s="153"/>
      <c r="Q205" s="135"/>
      <c r="R205" s="135"/>
    </row>
    <row r="206" spans="1:18" s="154" customFormat="1" ht="91.5" customHeight="1" x14ac:dyDescent="0.25">
      <c r="A206" s="122">
        <v>204</v>
      </c>
      <c r="B206" s="134">
        <v>44708</v>
      </c>
      <c r="C206" s="122" t="s">
        <v>1242</v>
      </c>
      <c r="D206" s="137" t="s">
        <v>38</v>
      </c>
      <c r="E206" s="137"/>
      <c r="F206" s="138" t="s">
        <v>1253</v>
      </c>
      <c r="G206" s="122">
        <v>9689172951</v>
      </c>
      <c r="H206" s="122" t="s">
        <v>1254</v>
      </c>
      <c r="I206" s="134">
        <v>44707</v>
      </c>
      <c r="J206" s="122" t="s">
        <v>180</v>
      </c>
      <c r="K206" s="122" t="s">
        <v>122</v>
      </c>
      <c r="L206" s="142" t="s">
        <v>160</v>
      </c>
      <c r="M206" s="122"/>
      <c r="N206" s="153"/>
      <c r="O206" s="153"/>
      <c r="P206" s="153"/>
      <c r="Q206" s="135"/>
      <c r="R206" s="135"/>
    </row>
    <row r="207" spans="1:18" s="154" customFormat="1" ht="91.5" customHeight="1" x14ac:dyDescent="0.25">
      <c r="A207" s="122">
        <v>205</v>
      </c>
      <c r="B207" s="134">
        <v>44708</v>
      </c>
      <c r="C207" s="122" t="s">
        <v>1242</v>
      </c>
      <c r="D207" s="137" t="s">
        <v>38</v>
      </c>
      <c r="E207" s="137"/>
      <c r="F207" s="138" t="s">
        <v>1256</v>
      </c>
      <c r="G207" s="122" t="s">
        <v>1257</v>
      </c>
      <c r="H207" s="122" t="s">
        <v>1258</v>
      </c>
      <c r="I207" s="122"/>
      <c r="J207" s="122" t="s">
        <v>134</v>
      </c>
      <c r="K207" s="122" t="s">
        <v>113</v>
      </c>
      <c r="L207" s="142" t="s">
        <v>143</v>
      </c>
      <c r="M207" s="122"/>
      <c r="N207" s="153"/>
      <c r="O207" s="153"/>
      <c r="P207" s="153" t="s">
        <v>1259</v>
      </c>
      <c r="Q207" s="135"/>
      <c r="R207" s="135"/>
    </row>
    <row r="208" spans="1:18" s="154" customFormat="1" ht="91.5" customHeight="1" x14ac:dyDescent="0.25">
      <c r="A208" s="122">
        <v>206</v>
      </c>
      <c r="B208" s="134">
        <v>44708</v>
      </c>
      <c r="C208" s="122" t="s">
        <v>1242</v>
      </c>
      <c r="D208" s="137" t="s">
        <v>38</v>
      </c>
      <c r="E208" s="137"/>
      <c r="F208" s="138" t="s">
        <v>1263</v>
      </c>
      <c r="G208" s="122">
        <v>9168365897</v>
      </c>
      <c r="H208" s="122" t="s">
        <v>1264</v>
      </c>
      <c r="I208" s="134">
        <v>44700</v>
      </c>
      <c r="J208" s="122" t="s">
        <v>180</v>
      </c>
      <c r="K208" s="122" t="s">
        <v>1</v>
      </c>
      <c r="L208" s="142" t="s">
        <v>166</v>
      </c>
      <c r="M208" s="122" t="s">
        <v>153</v>
      </c>
      <c r="N208" s="153"/>
      <c r="O208" s="153"/>
      <c r="P208" s="153" t="s">
        <v>1265</v>
      </c>
      <c r="Q208" s="135"/>
      <c r="R208" s="135"/>
    </row>
    <row r="209" spans="1:18" s="154" customFormat="1" ht="91.5" customHeight="1" x14ac:dyDescent="0.25">
      <c r="A209" s="122">
        <v>207</v>
      </c>
      <c r="B209" s="134">
        <v>44708</v>
      </c>
      <c r="C209" s="122" t="s">
        <v>1242</v>
      </c>
      <c r="D209" s="137" t="s">
        <v>38</v>
      </c>
      <c r="E209" s="137"/>
      <c r="F209" s="138" t="s">
        <v>1266</v>
      </c>
      <c r="G209" s="122">
        <v>9165930967</v>
      </c>
      <c r="H209" s="122" t="s">
        <v>1267</v>
      </c>
      <c r="I209" s="134">
        <v>44707</v>
      </c>
      <c r="J209" s="122" t="s">
        <v>180</v>
      </c>
      <c r="K209" s="122" t="s">
        <v>111</v>
      </c>
      <c r="L209" s="142" t="s">
        <v>165</v>
      </c>
      <c r="M209" s="122" t="s">
        <v>133</v>
      </c>
      <c r="N209" s="153" t="s">
        <v>183</v>
      </c>
      <c r="O209" s="153" t="s">
        <v>38</v>
      </c>
      <c r="P209" s="153" t="s">
        <v>1250</v>
      </c>
      <c r="Q209" s="135"/>
      <c r="R209" s="135"/>
    </row>
    <row r="210" spans="1:18" s="154" customFormat="1" ht="91.5" customHeight="1" x14ac:dyDescent="0.25">
      <c r="A210" s="122">
        <v>208</v>
      </c>
      <c r="B210" s="134">
        <v>44708</v>
      </c>
      <c r="C210" s="122" t="s">
        <v>1270</v>
      </c>
      <c r="D210" s="137" t="s">
        <v>38</v>
      </c>
      <c r="E210" s="137"/>
      <c r="F210" s="143" t="s">
        <v>1273</v>
      </c>
      <c r="G210" s="122">
        <v>9163598376</v>
      </c>
      <c r="H210" s="122" t="s">
        <v>1274</v>
      </c>
      <c r="I210" s="134">
        <v>44673</v>
      </c>
      <c r="J210" s="122" t="s">
        <v>180</v>
      </c>
      <c r="K210" s="122" t="s">
        <v>125</v>
      </c>
      <c r="L210" s="142" t="s">
        <v>162</v>
      </c>
      <c r="M210" s="122" t="s">
        <v>189</v>
      </c>
      <c r="N210" s="153"/>
      <c r="O210" s="153"/>
      <c r="P210" s="153" t="s">
        <v>1275</v>
      </c>
      <c r="Q210" s="135"/>
      <c r="R210" s="135"/>
    </row>
    <row r="211" spans="1:18" s="154" customFormat="1" ht="91.5" customHeight="1" x14ac:dyDescent="0.25">
      <c r="A211" s="122">
        <v>209</v>
      </c>
      <c r="B211" s="134">
        <v>44708</v>
      </c>
      <c r="C211" s="122" t="s">
        <v>1270</v>
      </c>
      <c r="D211" s="137" t="s">
        <v>38</v>
      </c>
      <c r="E211" s="137"/>
      <c r="F211" s="143" t="s">
        <v>1276</v>
      </c>
      <c r="G211" s="122">
        <v>89162577380</v>
      </c>
      <c r="H211" s="122" t="s">
        <v>1264</v>
      </c>
      <c r="I211" s="134">
        <v>44693</v>
      </c>
      <c r="J211" s="122" t="s">
        <v>179</v>
      </c>
      <c r="K211" s="122" t="s">
        <v>122</v>
      </c>
      <c r="L211" s="142" t="s">
        <v>160</v>
      </c>
      <c r="M211" s="122"/>
      <c r="N211" s="153"/>
      <c r="O211" s="153"/>
      <c r="P211" s="153"/>
      <c r="Q211" s="135"/>
      <c r="R211" s="135"/>
    </row>
    <row r="212" spans="1:18" s="154" customFormat="1" ht="91.5" customHeight="1" x14ac:dyDescent="0.25">
      <c r="A212" s="122">
        <v>210</v>
      </c>
      <c r="B212" s="134">
        <v>44708</v>
      </c>
      <c r="C212" s="122" t="s">
        <v>1339</v>
      </c>
      <c r="D212" s="137" t="s">
        <v>38</v>
      </c>
      <c r="E212" s="137"/>
      <c r="F212" s="138" t="s">
        <v>1340</v>
      </c>
      <c r="G212" s="122">
        <v>9851562102</v>
      </c>
      <c r="H212" s="122" t="s">
        <v>1341</v>
      </c>
      <c r="I212" s="134">
        <v>44644</v>
      </c>
      <c r="J212" s="122" t="s">
        <v>184</v>
      </c>
      <c r="K212" s="122" t="s">
        <v>125</v>
      </c>
      <c r="L212" s="142" t="str">
        <f>IFERROR(_xlfn.IFNA(VLOOKUP($K212,[16]коммент!$B:$C,2,0),""),"")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2" s="122" t="s">
        <v>189</v>
      </c>
      <c r="N212" s="153"/>
      <c r="O212" s="153"/>
      <c r="P212" s="153"/>
      <c r="Q212" s="135"/>
      <c r="R212" s="135"/>
    </row>
    <row r="213" spans="1:18" s="154" customFormat="1" ht="91.5" customHeight="1" x14ac:dyDescent="0.25">
      <c r="A213" s="122">
        <v>211</v>
      </c>
      <c r="B213" s="134">
        <v>44708</v>
      </c>
      <c r="C213" s="122" t="s">
        <v>1339</v>
      </c>
      <c r="D213" s="137" t="s">
        <v>38</v>
      </c>
      <c r="E213" s="137"/>
      <c r="F213" s="138" t="s">
        <v>1351</v>
      </c>
      <c r="G213" s="122">
        <v>9771630997</v>
      </c>
      <c r="H213" s="122" t="s">
        <v>1352</v>
      </c>
      <c r="I213" s="122" t="s">
        <v>1353</v>
      </c>
      <c r="J213" s="122" t="s">
        <v>180</v>
      </c>
      <c r="K213" s="122" t="s">
        <v>125</v>
      </c>
      <c r="L213" s="142" t="str">
        <f>IFERROR(_xlfn.IFNA(VLOOKUP($K213,[16]коммент!$B:$C,2,0),""),"")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3" s="122" t="s">
        <v>189</v>
      </c>
      <c r="N213" s="153"/>
      <c r="O213" s="153"/>
      <c r="P213" s="153"/>
      <c r="Q213" s="135"/>
      <c r="R213" s="135"/>
    </row>
    <row r="214" spans="1:18" s="154" customFormat="1" ht="91.5" customHeight="1" x14ac:dyDescent="0.25">
      <c r="A214" s="122">
        <v>212</v>
      </c>
      <c r="B214" s="134">
        <v>44708</v>
      </c>
      <c r="C214" s="122" t="s">
        <v>1358</v>
      </c>
      <c r="D214" s="137" t="s">
        <v>38</v>
      </c>
      <c r="E214" s="137"/>
      <c r="F214" s="138" t="s">
        <v>1359</v>
      </c>
      <c r="G214" s="122" t="s">
        <v>1360</v>
      </c>
      <c r="H214" s="122" t="s">
        <v>1361</v>
      </c>
      <c r="I214" s="134">
        <v>44707</v>
      </c>
      <c r="J214" s="122" t="s">
        <v>180</v>
      </c>
      <c r="K214" s="122" t="s">
        <v>1</v>
      </c>
      <c r="L214" s="142" t="str">
        <f>IFERROR(_xlfn.IFNA(VLOOKUP($K214,[17]коммент!$B:$C,2,0),""),"")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14" s="122" t="s">
        <v>133</v>
      </c>
      <c r="N214" s="153"/>
      <c r="O214" s="153"/>
      <c r="P214" s="153"/>
      <c r="Q214" s="135"/>
      <c r="R214" s="135"/>
    </row>
    <row r="215" spans="1:18" s="154" customFormat="1" ht="91.5" customHeight="1" x14ac:dyDescent="0.25">
      <c r="A215" s="122">
        <v>213</v>
      </c>
      <c r="B215" s="134">
        <v>44708</v>
      </c>
      <c r="C215" s="122" t="s">
        <v>1358</v>
      </c>
      <c r="D215" s="137" t="s">
        <v>38</v>
      </c>
      <c r="E215" s="137"/>
      <c r="F215" s="138" t="s">
        <v>1362</v>
      </c>
      <c r="G215" s="122" t="s">
        <v>1363</v>
      </c>
      <c r="H215" s="122" t="s">
        <v>209</v>
      </c>
      <c r="I215" s="134">
        <v>44679</v>
      </c>
      <c r="J215" s="122" t="s">
        <v>180</v>
      </c>
      <c r="K215" s="122" t="s">
        <v>125</v>
      </c>
      <c r="L215" s="142" t="str">
        <f>IFERROR(_xlfn.IFNA(VLOOKUP($K215,[17]коммент!$B:$C,2,0),""),"")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5" s="122" t="s">
        <v>126</v>
      </c>
      <c r="N215" s="153"/>
      <c r="O215" s="153"/>
      <c r="P215" s="153"/>
      <c r="Q215" s="135"/>
      <c r="R215" s="135"/>
    </row>
    <row r="216" spans="1:18" s="154" customFormat="1" ht="91.5" customHeight="1" x14ac:dyDescent="0.25">
      <c r="A216" s="122">
        <v>214</v>
      </c>
      <c r="B216" s="134">
        <v>44708</v>
      </c>
      <c r="C216" s="122" t="s">
        <v>1358</v>
      </c>
      <c r="D216" s="137" t="s">
        <v>38</v>
      </c>
      <c r="E216" s="137"/>
      <c r="F216" s="138" t="s">
        <v>1364</v>
      </c>
      <c r="G216" s="122" t="s">
        <v>1365</v>
      </c>
      <c r="H216" s="122" t="s">
        <v>1366</v>
      </c>
      <c r="I216" s="134">
        <v>44680</v>
      </c>
      <c r="J216" s="122" t="s">
        <v>180</v>
      </c>
      <c r="K216" s="122" t="s">
        <v>125</v>
      </c>
      <c r="L216" s="142" t="str">
        <f>IFERROR(_xlfn.IFNA(VLOOKUP($K216,[17]коммент!$B:$C,2,0),""),"")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6" s="122" t="s">
        <v>126</v>
      </c>
      <c r="N216" s="153"/>
      <c r="O216" s="153"/>
      <c r="P216" s="153"/>
      <c r="Q216" s="135"/>
      <c r="R216" s="135"/>
    </row>
    <row r="217" spans="1:18" s="154" customFormat="1" ht="91.5" customHeight="1" x14ac:dyDescent="0.25">
      <c r="A217" s="122">
        <v>215</v>
      </c>
      <c r="B217" s="134">
        <v>44708</v>
      </c>
      <c r="C217" s="122" t="s">
        <v>1411</v>
      </c>
      <c r="D217" s="137" t="s">
        <v>38</v>
      </c>
      <c r="E217" s="137"/>
      <c r="F217" s="138" t="s">
        <v>1414</v>
      </c>
      <c r="G217" s="122">
        <v>89154871299</v>
      </c>
      <c r="H217" s="122" t="s">
        <v>1267</v>
      </c>
      <c r="I217" s="134">
        <v>44706</v>
      </c>
      <c r="J217" s="122" t="s">
        <v>180</v>
      </c>
      <c r="K217" s="122" t="s">
        <v>111</v>
      </c>
      <c r="L217" s="142" t="str">
        <f>IFERROR(_xlfn.IFNA(VLOOKUP($K217,[7]коммент!$B:$C,2,0),""),"")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17" s="122" t="s">
        <v>133</v>
      </c>
      <c r="N217" s="153" t="s">
        <v>183</v>
      </c>
      <c r="O217" s="153" t="s">
        <v>38</v>
      </c>
      <c r="P217" s="153" t="s">
        <v>1415</v>
      </c>
      <c r="Q217" s="135"/>
      <c r="R217" s="135"/>
    </row>
    <row r="218" spans="1:18" s="154" customFormat="1" ht="91.5" customHeight="1" x14ac:dyDescent="0.25">
      <c r="A218" s="122">
        <v>216</v>
      </c>
      <c r="B218" s="134">
        <v>44708</v>
      </c>
      <c r="C218" s="122" t="s">
        <v>220</v>
      </c>
      <c r="D218" s="137" t="s">
        <v>207</v>
      </c>
      <c r="E218" s="137" t="s">
        <v>202</v>
      </c>
      <c r="F218" s="138" t="s">
        <v>225</v>
      </c>
      <c r="G218" s="122">
        <v>89165781303</v>
      </c>
      <c r="H218" s="122" t="s">
        <v>226</v>
      </c>
      <c r="I218" s="134">
        <v>44707</v>
      </c>
      <c r="J218" s="122" t="s">
        <v>180</v>
      </c>
      <c r="K218" s="122" t="s">
        <v>111</v>
      </c>
      <c r="L218" s="142" t="str">
        <f>IFERROR(_xlfn.IFNA(VLOOKUP($K218,[1]коммент!$B:$C,2,0),""),"")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18" s="122" t="s">
        <v>154</v>
      </c>
      <c r="N218" s="153"/>
      <c r="O218" s="153"/>
      <c r="P218" s="153"/>
      <c r="Q218" s="135"/>
      <c r="R218" s="135"/>
    </row>
    <row r="219" spans="1:18" s="154" customFormat="1" ht="91.5" customHeight="1" x14ac:dyDescent="0.25">
      <c r="A219" s="122">
        <v>217</v>
      </c>
      <c r="B219" s="134">
        <v>44708</v>
      </c>
      <c r="C219" s="122" t="s">
        <v>272</v>
      </c>
      <c r="D219" s="137" t="s">
        <v>207</v>
      </c>
      <c r="E219" s="137"/>
      <c r="F219" s="138" t="s">
        <v>288</v>
      </c>
      <c r="G219" s="122">
        <v>9037637758</v>
      </c>
      <c r="H219" s="122" t="s">
        <v>289</v>
      </c>
      <c r="I219" s="134">
        <v>44707</v>
      </c>
      <c r="J219" s="122" t="s">
        <v>134</v>
      </c>
      <c r="K219" s="122" t="s">
        <v>125</v>
      </c>
      <c r="L219" s="142" t="str">
        <f>IFERROR(_xlfn.IFNA(VLOOKUP($K219,[19]коммент!$B:$C,2,0),""),"")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9" s="122" t="s">
        <v>128</v>
      </c>
      <c r="N219" s="153"/>
      <c r="O219" s="153"/>
      <c r="P219" s="153" t="s">
        <v>290</v>
      </c>
      <c r="Q219" s="135"/>
      <c r="R219" s="135"/>
    </row>
    <row r="220" spans="1:18" s="154" customFormat="1" ht="91.5" customHeight="1" x14ac:dyDescent="0.25">
      <c r="A220" s="122">
        <v>218</v>
      </c>
      <c r="B220" s="134">
        <v>44708</v>
      </c>
      <c r="C220" s="122" t="s">
        <v>272</v>
      </c>
      <c r="D220" s="137" t="s">
        <v>207</v>
      </c>
      <c r="E220" s="137"/>
      <c r="F220" s="138" t="s">
        <v>291</v>
      </c>
      <c r="G220" s="122">
        <v>9104047870</v>
      </c>
      <c r="H220" s="122" t="s">
        <v>292</v>
      </c>
      <c r="I220" s="134">
        <v>44704</v>
      </c>
      <c r="J220" s="122" t="s">
        <v>134</v>
      </c>
      <c r="K220" s="122" t="s">
        <v>125</v>
      </c>
      <c r="L220" s="142" t="str">
        <f>IFERROR(_xlfn.IFNA(VLOOKUP($K220,[19]коммент!$B:$C,2,0),""),"")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20" s="122" t="s">
        <v>126</v>
      </c>
      <c r="N220" s="153"/>
      <c r="O220" s="153"/>
      <c r="P220" s="153"/>
      <c r="Q220" s="135"/>
      <c r="R220" s="135"/>
    </row>
    <row r="221" spans="1:18" s="154" customFormat="1" ht="91.5" customHeight="1" x14ac:dyDescent="0.25">
      <c r="A221" s="122">
        <v>219</v>
      </c>
      <c r="B221" s="134">
        <v>44708</v>
      </c>
      <c r="C221" s="122" t="s">
        <v>272</v>
      </c>
      <c r="D221" s="137" t="s">
        <v>207</v>
      </c>
      <c r="E221" s="137"/>
      <c r="F221" s="138" t="s">
        <v>305</v>
      </c>
      <c r="G221" s="122">
        <v>9169310522</v>
      </c>
      <c r="H221" s="122" t="s">
        <v>306</v>
      </c>
      <c r="I221" s="134">
        <v>44620</v>
      </c>
      <c r="J221" s="122" t="s">
        <v>184</v>
      </c>
      <c r="K221" s="122" t="s">
        <v>106</v>
      </c>
      <c r="L221" s="142" t="str">
        <f>IFERROR(_xlfn.IFNA(VLOOKUP($K221,[19]коммент!$B:$C,2,0),""),"")</f>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
      <c r="M221" s="122" t="s">
        <v>118</v>
      </c>
      <c r="N221" s="153"/>
      <c r="O221" s="153"/>
      <c r="P221" s="153" t="s">
        <v>307</v>
      </c>
      <c r="Q221" s="135"/>
      <c r="R221" s="135"/>
    </row>
    <row r="222" spans="1:18" s="154" customFormat="1" ht="91.5" customHeight="1" x14ac:dyDescent="0.25">
      <c r="A222" s="122">
        <v>220</v>
      </c>
      <c r="B222" s="134">
        <v>44708</v>
      </c>
      <c r="C222" s="122" t="s">
        <v>311</v>
      </c>
      <c r="D222" s="137" t="s">
        <v>207</v>
      </c>
      <c r="E222" s="137"/>
      <c r="F222" s="138" t="s">
        <v>319</v>
      </c>
      <c r="G222" s="122" t="s">
        <v>320</v>
      </c>
      <c r="H222" s="122" t="s">
        <v>321</v>
      </c>
      <c r="I222" s="134">
        <v>44707</v>
      </c>
      <c r="J222" s="122" t="s">
        <v>180</v>
      </c>
      <c r="K222" s="139" t="s">
        <v>36</v>
      </c>
      <c r="L222" s="140" t="str">
        <f>IFERROR(_xlfn.IFNA(VLOOKUP($K222,[10]коммент!$B:$C,2,0),""),"")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22" s="122"/>
      <c r="N222" s="153"/>
      <c r="O222" s="153"/>
      <c r="P222" s="153" t="s">
        <v>322</v>
      </c>
      <c r="Q222" s="135"/>
      <c r="R222" s="135"/>
    </row>
    <row r="223" spans="1:18" s="154" customFormat="1" ht="91.5" customHeight="1" x14ac:dyDescent="0.25">
      <c r="A223" s="122">
        <v>221</v>
      </c>
      <c r="B223" s="134">
        <v>44708</v>
      </c>
      <c r="C223" s="122" t="s">
        <v>637</v>
      </c>
      <c r="D223" s="137" t="s">
        <v>207</v>
      </c>
      <c r="E223" s="137" t="s">
        <v>206</v>
      </c>
      <c r="F223" s="138" t="s">
        <v>641</v>
      </c>
      <c r="G223" s="122" t="s">
        <v>642</v>
      </c>
      <c r="H223" s="122" t="s">
        <v>643</v>
      </c>
      <c r="I223" s="134">
        <v>44707</v>
      </c>
      <c r="J223" s="122" t="s">
        <v>179</v>
      </c>
      <c r="K223" s="122" t="s">
        <v>125</v>
      </c>
      <c r="L223" s="142" t="str">
        <f>IFERROR(_xlfn.IFNA(VLOOKUP($K223,[26]коммент!$B:$C,2,0),""),"")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23" s="122" t="s">
        <v>118</v>
      </c>
      <c r="N223" s="153"/>
      <c r="O223" s="153"/>
      <c r="P223" s="153"/>
      <c r="Q223" s="135"/>
      <c r="R223" s="135"/>
    </row>
    <row r="224" spans="1:18" s="154" customFormat="1" ht="91.5" customHeight="1" x14ac:dyDescent="0.25">
      <c r="A224" s="122">
        <v>222</v>
      </c>
      <c r="B224" s="134">
        <v>44708</v>
      </c>
      <c r="C224" s="122" t="s">
        <v>706</v>
      </c>
      <c r="D224" s="137" t="s">
        <v>207</v>
      </c>
      <c r="E224" s="137"/>
      <c r="F224" s="138" t="s">
        <v>719</v>
      </c>
      <c r="G224" s="122" t="s">
        <v>720</v>
      </c>
      <c r="H224" s="122" t="s">
        <v>721</v>
      </c>
      <c r="I224" s="134">
        <v>44707</v>
      </c>
      <c r="J224" s="122" t="s">
        <v>179</v>
      </c>
      <c r="K224" s="122" t="s">
        <v>125</v>
      </c>
      <c r="L224" s="142" t="s">
        <v>162</v>
      </c>
      <c r="M224" s="122" t="s">
        <v>188</v>
      </c>
      <c r="N224" s="153"/>
      <c r="O224" s="153"/>
      <c r="P224" s="153" t="s">
        <v>722</v>
      </c>
      <c r="Q224" s="135"/>
      <c r="R224" s="135"/>
    </row>
    <row r="225" spans="1:18" s="154" customFormat="1" ht="91.5" customHeight="1" x14ac:dyDescent="0.25">
      <c r="A225" s="122">
        <v>223</v>
      </c>
      <c r="B225" s="134">
        <v>44708</v>
      </c>
      <c r="C225" s="122" t="s">
        <v>742</v>
      </c>
      <c r="D225" s="137" t="s">
        <v>207</v>
      </c>
      <c r="E225" s="137" t="s">
        <v>203</v>
      </c>
      <c r="F225" s="138" t="s">
        <v>743</v>
      </c>
      <c r="G225" s="122">
        <v>9631463025</v>
      </c>
      <c r="H225" s="122" t="s">
        <v>744</v>
      </c>
      <c r="I225" s="134">
        <v>44707</v>
      </c>
      <c r="J225" s="122" t="s">
        <v>180</v>
      </c>
      <c r="K225" s="122" t="s">
        <v>125</v>
      </c>
      <c r="L225" s="142" t="s">
        <v>162</v>
      </c>
      <c r="M225" s="122" t="s">
        <v>188</v>
      </c>
      <c r="N225" s="153"/>
      <c r="O225" s="153"/>
      <c r="P225" s="153" t="s">
        <v>745</v>
      </c>
      <c r="Q225" s="135"/>
      <c r="R225" s="135"/>
    </row>
    <row r="226" spans="1:18" s="154" customFormat="1" ht="91.5" customHeight="1" x14ac:dyDescent="0.25">
      <c r="A226" s="122">
        <v>224</v>
      </c>
      <c r="B226" s="134">
        <v>44708</v>
      </c>
      <c r="C226" s="122" t="s">
        <v>742</v>
      </c>
      <c r="D226" s="137" t="s">
        <v>207</v>
      </c>
      <c r="E226" s="137" t="s">
        <v>202</v>
      </c>
      <c r="F226" s="138" t="s">
        <v>746</v>
      </c>
      <c r="G226" s="122">
        <v>9169301144</v>
      </c>
      <c r="H226" s="122" t="s">
        <v>747</v>
      </c>
      <c r="I226" s="134">
        <v>44697</v>
      </c>
      <c r="J226" s="122" t="s">
        <v>134</v>
      </c>
      <c r="K226" s="122" t="s">
        <v>125</v>
      </c>
      <c r="L226" s="142" t="s">
        <v>162</v>
      </c>
      <c r="M226" s="122" t="s">
        <v>126</v>
      </c>
      <c r="N226" s="153"/>
      <c r="O226" s="153"/>
      <c r="P226" s="153"/>
      <c r="Q226" s="135"/>
      <c r="R226" s="135"/>
    </row>
    <row r="227" spans="1:18" s="154" customFormat="1" ht="91.5" customHeight="1" x14ac:dyDescent="0.25">
      <c r="A227" s="122">
        <v>225</v>
      </c>
      <c r="B227" s="134">
        <v>44708</v>
      </c>
      <c r="C227" s="122" t="s">
        <v>742</v>
      </c>
      <c r="D227" s="137" t="s">
        <v>207</v>
      </c>
      <c r="E227" s="137" t="s">
        <v>202</v>
      </c>
      <c r="F227" s="138" t="s">
        <v>748</v>
      </c>
      <c r="G227" s="122">
        <v>9031177758</v>
      </c>
      <c r="H227" s="122" t="s">
        <v>744</v>
      </c>
      <c r="I227" s="134">
        <v>44707</v>
      </c>
      <c r="J227" s="122" t="s">
        <v>180</v>
      </c>
      <c r="K227" s="122" t="s">
        <v>125</v>
      </c>
      <c r="L227" s="142" t="s">
        <v>162</v>
      </c>
      <c r="M227" s="122" t="s">
        <v>188</v>
      </c>
      <c r="N227" s="153"/>
      <c r="O227" s="153"/>
      <c r="P227" s="153" t="s">
        <v>749</v>
      </c>
      <c r="Q227" s="135"/>
      <c r="R227" s="135"/>
    </row>
    <row r="228" spans="1:18" s="154" customFormat="1" ht="91.5" customHeight="1" x14ac:dyDescent="0.25">
      <c r="A228" s="122">
        <v>226</v>
      </c>
      <c r="B228" s="134">
        <v>44708</v>
      </c>
      <c r="C228" s="122" t="s">
        <v>759</v>
      </c>
      <c r="D228" s="137" t="s">
        <v>207</v>
      </c>
      <c r="E228" s="137"/>
      <c r="F228" s="138" t="s">
        <v>771</v>
      </c>
      <c r="G228" s="122" t="s">
        <v>772</v>
      </c>
      <c r="H228" s="122" t="s">
        <v>773</v>
      </c>
      <c r="I228" s="134">
        <v>44705</v>
      </c>
      <c r="J228" s="122" t="s">
        <v>180</v>
      </c>
      <c r="K228" s="122" t="s">
        <v>1</v>
      </c>
      <c r="L228" s="142" t="s">
        <v>166</v>
      </c>
      <c r="M228" s="122" t="s">
        <v>133</v>
      </c>
      <c r="N228" s="153"/>
      <c r="O228" s="153"/>
      <c r="P228" s="153" t="s">
        <v>774</v>
      </c>
      <c r="Q228" s="135"/>
      <c r="R228" s="135"/>
    </row>
    <row r="229" spans="1:18" s="154" customFormat="1" ht="91.5" customHeight="1" x14ac:dyDescent="0.25">
      <c r="A229" s="122">
        <v>227</v>
      </c>
      <c r="B229" s="134">
        <v>44708</v>
      </c>
      <c r="C229" s="122" t="s">
        <v>787</v>
      </c>
      <c r="D229" s="137" t="s">
        <v>207</v>
      </c>
      <c r="E229" s="137"/>
      <c r="F229" s="138" t="s">
        <v>788</v>
      </c>
      <c r="G229" s="122">
        <v>9653690648</v>
      </c>
      <c r="H229" s="122" t="s">
        <v>789</v>
      </c>
      <c r="I229" s="134">
        <v>44707</v>
      </c>
      <c r="J229" s="122" t="s">
        <v>180</v>
      </c>
      <c r="K229" s="122" t="s">
        <v>33</v>
      </c>
      <c r="L229" s="142"/>
      <c r="M229" s="122"/>
      <c r="N229" s="153"/>
      <c r="O229" s="153"/>
      <c r="P229" s="153" t="s">
        <v>790</v>
      </c>
      <c r="Q229" s="135"/>
      <c r="R229" s="135"/>
    </row>
    <row r="230" spans="1:18" s="154" customFormat="1" ht="91.5" customHeight="1" x14ac:dyDescent="0.25">
      <c r="A230" s="122">
        <v>228</v>
      </c>
      <c r="B230" s="134">
        <v>44708</v>
      </c>
      <c r="C230" s="122" t="s">
        <v>787</v>
      </c>
      <c r="D230" s="137" t="s">
        <v>207</v>
      </c>
      <c r="E230" s="137"/>
      <c r="F230" s="138" t="s">
        <v>793</v>
      </c>
      <c r="G230" s="122">
        <v>9150441952</v>
      </c>
      <c r="H230" s="122" t="s">
        <v>794</v>
      </c>
      <c r="I230" s="134">
        <v>44700</v>
      </c>
      <c r="J230" s="122" t="s">
        <v>180</v>
      </c>
      <c r="K230" s="122" t="s">
        <v>111</v>
      </c>
      <c r="L230" s="142" t="s">
        <v>165</v>
      </c>
      <c r="M230" s="122" t="s">
        <v>133</v>
      </c>
      <c r="N230" s="153" t="s">
        <v>183</v>
      </c>
      <c r="O230" s="153" t="s">
        <v>207</v>
      </c>
      <c r="P230" s="153"/>
      <c r="Q230" s="135"/>
      <c r="R230" s="135"/>
    </row>
    <row r="231" spans="1:18" s="154" customFormat="1" ht="91.5" customHeight="1" x14ac:dyDescent="0.25">
      <c r="A231" s="122">
        <v>229</v>
      </c>
      <c r="B231" s="134">
        <v>44708</v>
      </c>
      <c r="C231" s="122" t="s">
        <v>787</v>
      </c>
      <c r="D231" s="137" t="s">
        <v>207</v>
      </c>
      <c r="E231" s="137"/>
      <c r="F231" s="138" t="s">
        <v>799</v>
      </c>
      <c r="G231" s="122">
        <v>9252451469</v>
      </c>
      <c r="H231" s="122" t="s">
        <v>209</v>
      </c>
      <c r="I231" s="134">
        <v>44693</v>
      </c>
      <c r="J231" s="122" t="s">
        <v>180</v>
      </c>
      <c r="K231" s="131" t="s">
        <v>125</v>
      </c>
      <c r="L231" s="141" t="s">
        <v>162</v>
      </c>
      <c r="M231" s="122" t="s">
        <v>128</v>
      </c>
      <c r="N231" s="153"/>
      <c r="O231" s="153"/>
      <c r="P231" s="153"/>
      <c r="Q231" s="135"/>
      <c r="R231" s="135"/>
    </row>
    <row r="232" spans="1:18" s="154" customFormat="1" ht="91.5" customHeight="1" x14ac:dyDescent="0.25">
      <c r="A232" s="122">
        <v>230</v>
      </c>
      <c r="B232" s="134">
        <v>44708</v>
      </c>
      <c r="C232" s="122" t="s">
        <v>787</v>
      </c>
      <c r="D232" s="137" t="s">
        <v>207</v>
      </c>
      <c r="E232" s="137"/>
      <c r="F232" s="138" t="s">
        <v>800</v>
      </c>
      <c r="G232" s="122">
        <v>9035930395</v>
      </c>
      <c r="H232" s="122" t="s">
        <v>794</v>
      </c>
      <c r="I232" s="134">
        <v>44685</v>
      </c>
      <c r="J232" s="122" t="s">
        <v>180</v>
      </c>
      <c r="K232" s="122" t="s">
        <v>1</v>
      </c>
      <c r="L232" s="142" t="s">
        <v>166</v>
      </c>
      <c r="M232" s="122" t="s">
        <v>133</v>
      </c>
      <c r="N232" s="153" t="s">
        <v>183</v>
      </c>
      <c r="O232" s="153" t="s">
        <v>207</v>
      </c>
      <c r="P232" s="153"/>
      <c r="Q232" s="135"/>
      <c r="R232" s="135"/>
    </row>
    <row r="233" spans="1:18" s="154" customFormat="1" ht="91.5" customHeight="1" x14ac:dyDescent="0.25">
      <c r="A233" s="122">
        <v>231</v>
      </c>
      <c r="B233" s="134">
        <v>44708</v>
      </c>
      <c r="C233" s="122" t="s">
        <v>787</v>
      </c>
      <c r="D233" s="137" t="s">
        <v>207</v>
      </c>
      <c r="E233" s="137"/>
      <c r="F233" s="138" t="s">
        <v>801</v>
      </c>
      <c r="G233" s="122">
        <v>9017879788</v>
      </c>
      <c r="H233" s="122" t="s">
        <v>216</v>
      </c>
      <c r="I233" s="134">
        <v>44706</v>
      </c>
      <c r="J233" s="122" t="s">
        <v>180</v>
      </c>
      <c r="K233" s="122" t="s">
        <v>113</v>
      </c>
      <c r="L233" s="142" t="s">
        <v>143</v>
      </c>
      <c r="M233" s="122"/>
      <c r="N233" s="153"/>
      <c r="O233" s="153"/>
      <c r="P233" s="153" t="s">
        <v>802</v>
      </c>
      <c r="Q233" s="135"/>
      <c r="R233" s="135"/>
    </row>
    <row r="234" spans="1:18" s="154" customFormat="1" ht="91.5" customHeight="1" x14ac:dyDescent="0.25">
      <c r="A234" s="122">
        <v>232</v>
      </c>
      <c r="B234" s="134">
        <v>44708</v>
      </c>
      <c r="C234" s="122" t="s">
        <v>878</v>
      </c>
      <c r="D234" s="137" t="s">
        <v>207</v>
      </c>
      <c r="E234" s="137" t="s">
        <v>204</v>
      </c>
      <c r="F234" s="138" t="s">
        <v>892</v>
      </c>
      <c r="G234" s="122">
        <v>89649251675</v>
      </c>
      <c r="H234" s="122" t="s">
        <v>893</v>
      </c>
      <c r="I234" s="134">
        <v>44707</v>
      </c>
      <c r="J234" s="122" t="s">
        <v>134</v>
      </c>
      <c r="K234" s="122" t="s">
        <v>125</v>
      </c>
      <c r="L234" s="142" t="str">
        <f>IFERROR(_xlfn.IFNA(VLOOKUP($K234,[27]коммент!$B:$C,2,0),""),"")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34" s="122" t="s">
        <v>128</v>
      </c>
      <c r="N234" s="153"/>
      <c r="O234" s="153"/>
      <c r="P234" s="153"/>
      <c r="Q234" s="135"/>
      <c r="R234" s="135"/>
    </row>
    <row r="235" spans="1:18" s="154" customFormat="1" ht="91.5" customHeight="1" x14ac:dyDescent="0.25">
      <c r="A235" s="122">
        <v>233</v>
      </c>
      <c r="B235" s="134">
        <v>44708</v>
      </c>
      <c r="C235" s="122" t="s">
        <v>897</v>
      </c>
      <c r="D235" s="125" t="s">
        <v>207</v>
      </c>
      <c r="E235" s="145"/>
      <c r="F235" s="138" t="s">
        <v>909</v>
      </c>
      <c r="G235" s="122">
        <v>9151498210</v>
      </c>
      <c r="H235" s="122"/>
      <c r="I235" s="134"/>
      <c r="J235" s="152" t="s">
        <v>134</v>
      </c>
      <c r="K235" s="122" t="s">
        <v>85</v>
      </c>
      <c r="L235" s="142" t="str">
        <f>IFERROR(_xlfn.IFNA(VLOOKUP($K235,[49]коммент!$B:$C,2,0),""),"")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35" s="122" t="s">
        <v>129</v>
      </c>
      <c r="N235" s="153"/>
      <c r="O235" s="153"/>
      <c r="P235" s="153" t="s">
        <v>910</v>
      </c>
      <c r="Q235" s="135"/>
      <c r="R235" s="135"/>
    </row>
    <row r="236" spans="1:18" s="154" customFormat="1" ht="91.5" customHeight="1" x14ac:dyDescent="0.25">
      <c r="A236" s="122">
        <v>234</v>
      </c>
      <c r="B236" s="134">
        <v>44708</v>
      </c>
      <c r="C236" s="122" t="s">
        <v>913</v>
      </c>
      <c r="D236" s="137" t="s">
        <v>207</v>
      </c>
      <c r="E236" s="137"/>
      <c r="F236" s="143" t="s">
        <v>915</v>
      </c>
      <c r="G236" s="122">
        <v>9299701925</v>
      </c>
      <c r="H236" s="122" t="s">
        <v>727</v>
      </c>
      <c r="I236" s="134">
        <v>44706</v>
      </c>
      <c r="J236" s="122" t="s">
        <v>180</v>
      </c>
      <c r="K236" s="122" t="s">
        <v>111</v>
      </c>
      <c r="L236" s="142" t="str">
        <f>IFERROR(_xlfn.IFNA(VLOOKUP($K236,[38]коммент!$B:$C,2,0),""),"")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6" s="122" t="s">
        <v>133</v>
      </c>
      <c r="N236" s="153" t="s">
        <v>114</v>
      </c>
      <c r="O236" s="153"/>
      <c r="P236" s="153"/>
      <c r="Q236" s="135"/>
      <c r="R236" s="135"/>
    </row>
    <row r="237" spans="1:18" s="154" customFormat="1" ht="91.5" customHeight="1" x14ac:dyDescent="0.25">
      <c r="A237" s="122">
        <v>235</v>
      </c>
      <c r="B237" s="134">
        <v>44708</v>
      </c>
      <c r="C237" s="122" t="s">
        <v>930</v>
      </c>
      <c r="D237" s="137" t="s">
        <v>207</v>
      </c>
      <c r="E237" s="137"/>
      <c r="F237" s="138" t="s">
        <v>933</v>
      </c>
      <c r="G237" s="122">
        <v>89055752683</v>
      </c>
      <c r="H237" s="122" t="s">
        <v>498</v>
      </c>
      <c r="I237" s="134">
        <v>44707</v>
      </c>
      <c r="J237" s="122" t="s">
        <v>180</v>
      </c>
      <c r="K237" s="152" t="s">
        <v>111</v>
      </c>
      <c r="L237" s="196" t="str">
        <f>IFERROR(_xlfn.IFNA(VLOOKUP($K237,[39]коммент!$B:$C,2,0),""),"")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7" s="122" t="s">
        <v>133</v>
      </c>
      <c r="N237" s="153" t="s">
        <v>183</v>
      </c>
      <c r="O237" s="153" t="s">
        <v>207</v>
      </c>
      <c r="P237" s="153"/>
      <c r="Q237" s="135"/>
      <c r="R237" s="135"/>
    </row>
    <row r="238" spans="1:18" s="154" customFormat="1" ht="91.5" customHeight="1" x14ac:dyDescent="0.25">
      <c r="A238" s="122">
        <v>236</v>
      </c>
      <c r="B238" s="134">
        <v>44708</v>
      </c>
      <c r="C238" s="122" t="s">
        <v>930</v>
      </c>
      <c r="D238" s="137" t="s">
        <v>207</v>
      </c>
      <c r="E238" s="137" t="s">
        <v>202</v>
      </c>
      <c r="F238" s="159" t="s">
        <v>949</v>
      </c>
      <c r="G238" s="147">
        <v>89153663673</v>
      </c>
      <c r="H238" s="147" t="s">
        <v>506</v>
      </c>
      <c r="I238" s="123">
        <v>44704</v>
      </c>
      <c r="J238" s="122" t="s">
        <v>134</v>
      </c>
      <c r="K238" s="131" t="s">
        <v>111</v>
      </c>
      <c r="L238" s="141" t="str">
        <f>IFERROR(_xlfn.IFNA(VLOOKUP($K238,[39]коммент!$B:$C,2,0),""),"")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8" s="122" t="s">
        <v>154</v>
      </c>
      <c r="N238" s="153" t="s">
        <v>114</v>
      </c>
      <c r="O238" s="153"/>
      <c r="P238" s="153"/>
      <c r="Q238" s="135"/>
      <c r="R238" s="135"/>
    </row>
    <row r="239" spans="1:18" s="154" customFormat="1" ht="91.5" customHeight="1" x14ac:dyDescent="0.25">
      <c r="A239" s="122">
        <v>237</v>
      </c>
      <c r="B239" s="134">
        <v>44708</v>
      </c>
      <c r="C239" s="122" t="s">
        <v>1086</v>
      </c>
      <c r="D239" s="137" t="s">
        <v>207</v>
      </c>
      <c r="E239" s="137"/>
      <c r="F239" s="138" t="s">
        <v>1091</v>
      </c>
      <c r="G239" s="122" t="s">
        <v>1092</v>
      </c>
      <c r="H239" s="122" t="s">
        <v>306</v>
      </c>
      <c r="I239" s="134">
        <v>44692</v>
      </c>
      <c r="J239" s="122" t="s">
        <v>180</v>
      </c>
      <c r="K239" s="122" t="s">
        <v>111</v>
      </c>
      <c r="L239" s="142" t="s">
        <v>165</v>
      </c>
      <c r="M239" s="122" t="s">
        <v>133</v>
      </c>
      <c r="N239" s="153" t="s">
        <v>183</v>
      </c>
      <c r="O239" s="153" t="s">
        <v>207</v>
      </c>
      <c r="P239" s="153"/>
      <c r="Q239" s="135"/>
      <c r="R239" s="135"/>
    </row>
    <row r="240" spans="1:18" s="154" customFormat="1" ht="91.5" customHeight="1" x14ac:dyDescent="0.25">
      <c r="A240" s="122">
        <v>238</v>
      </c>
      <c r="B240" s="134">
        <v>44708</v>
      </c>
      <c r="C240" s="122" t="s">
        <v>1086</v>
      </c>
      <c r="D240" s="137" t="s">
        <v>207</v>
      </c>
      <c r="E240" s="137"/>
      <c r="F240" s="138" t="s">
        <v>1093</v>
      </c>
      <c r="G240" s="122" t="s">
        <v>1094</v>
      </c>
      <c r="H240" s="122" t="s">
        <v>1095</v>
      </c>
      <c r="I240" s="134">
        <v>44707</v>
      </c>
      <c r="J240" s="122" t="s">
        <v>180</v>
      </c>
      <c r="K240" s="122" t="s">
        <v>111</v>
      </c>
      <c r="L240" s="142" t="s">
        <v>165</v>
      </c>
      <c r="M240" s="122" t="s">
        <v>133</v>
      </c>
      <c r="N240" s="122" t="s">
        <v>183</v>
      </c>
      <c r="O240" s="122" t="s">
        <v>207</v>
      </c>
      <c r="P240" s="122"/>
      <c r="Q240" s="135"/>
      <c r="R240" s="135"/>
    </row>
    <row r="241" spans="1:18" s="154" customFormat="1" ht="91.5" customHeight="1" x14ac:dyDescent="0.25">
      <c r="A241" s="122">
        <v>239</v>
      </c>
      <c r="B241" s="134">
        <v>44708</v>
      </c>
      <c r="C241" s="122" t="s">
        <v>1122</v>
      </c>
      <c r="D241" s="137" t="s">
        <v>207</v>
      </c>
      <c r="E241" s="137" t="s">
        <v>202</v>
      </c>
      <c r="F241" s="138" t="s">
        <v>1123</v>
      </c>
      <c r="G241" s="122">
        <v>9295478359</v>
      </c>
      <c r="H241" s="122" t="s">
        <v>1124</v>
      </c>
      <c r="I241" s="134">
        <v>44707</v>
      </c>
      <c r="J241" s="122" t="s">
        <v>134</v>
      </c>
      <c r="K241" s="122" t="s">
        <v>36</v>
      </c>
      <c r="L241" s="142" t="s">
        <v>157</v>
      </c>
      <c r="M241" s="122"/>
      <c r="N241" s="122"/>
      <c r="O241" s="122"/>
      <c r="P241" s="122" t="s">
        <v>1125</v>
      </c>
      <c r="Q241" s="135"/>
      <c r="R241" s="135"/>
    </row>
    <row r="242" spans="1:18" s="154" customFormat="1" ht="91.5" customHeight="1" x14ac:dyDescent="0.25">
      <c r="A242" s="122">
        <v>240</v>
      </c>
      <c r="B242" s="134">
        <v>44708</v>
      </c>
      <c r="C242" s="122" t="s">
        <v>1122</v>
      </c>
      <c r="D242" s="137" t="s">
        <v>207</v>
      </c>
      <c r="E242" s="137" t="s">
        <v>202</v>
      </c>
      <c r="F242" s="138" t="s">
        <v>1123</v>
      </c>
      <c r="G242" s="122">
        <v>9295478359</v>
      </c>
      <c r="H242" s="122" t="s">
        <v>1124</v>
      </c>
      <c r="I242" s="134">
        <v>44707</v>
      </c>
      <c r="J242" s="122" t="s">
        <v>134</v>
      </c>
      <c r="K242" s="122" t="s">
        <v>113</v>
      </c>
      <c r="L242" s="142" t="s">
        <v>143</v>
      </c>
      <c r="M242" s="122"/>
      <c r="N242" s="153"/>
      <c r="O242" s="153"/>
      <c r="P242" s="153" t="s">
        <v>1126</v>
      </c>
      <c r="Q242" s="135"/>
      <c r="R242" s="135"/>
    </row>
    <row r="243" spans="1:18" s="154" customFormat="1" ht="91.5" customHeight="1" x14ac:dyDescent="0.25">
      <c r="A243" s="122">
        <v>241</v>
      </c>
      <c r="B243" s="134">
        <v>44708</v>
      </c>
      <c r="C243" s="122" t="s">
        <v>1172</v>
      </c>
      <c r="D243" s="137" t="s">
        <v>207</v>
      </c>
      <c r="E243" s="137" t="s">
        <v>202</v>
      </c>
      <c r="F243" s="138" t="s">
        <v>1173</v>
      </c>
      <c r="G243" s="138" t="s">
        <v>1174</v>
      </c>
      <c r="H243" s="122" t="s">
        <v>483</v>
      </c>
      <c r="I243" s="134">
        <v>44704</v>
      </c>
      <c r="J243" s="122" t="s">
        <v>180</v>
      </c>
      <c r="K243" s="122" t="s">
        <v>85</v>
      </c>
      <c r="L243" s="142" t="s">
        <v>148</v>
      </c>
      <c r="M243" s="122" t="s">
        <v>129</v>
      </c>
      <c r="N243" s="153"/>
      <c r="O243" s="153"/>
      <c r="P243" s="153" t="s">
        <v>1175</v>
      </c>
      <c r="Q243" s="135"/>
      <c r="R243" s="135"/>
    </row>
    <row r="244" spans="1:18" s="154" customFormat="1" ht="91.5" customHeight="1" x14ac:dyDescent="0.25">
      <c r="A244" s="122">
        <v>242</v>
      </c>
      <c r="B244" s="134">
        <v>44708</v>
      </c>
      <c r="C244" s="138" t="s">
        <v>1178</v>
      </c>
      <c r="D244" s="137" t="s">
        <v>207</v>
      </c>
      <c r="E244" s="137"/>
      <c r="F244" s="143" t="s">
        <v>1186</v>
      </c>
      <c r="G244" s="122">
        <v>9166496546</v>
      </c>
      <c r="H244" s="122" t="s">
        <v>1187</v>
      </c>
      <c r="I244" s="134">
        <v>44707</v>
      </c>
      <c r="J244" s="122" t="s">
        <v>134</v>
      </c>
      <c r="K244" s="122" t="s">
        <v>125</v>
      </c>
      <c r="L244" s="142" t="s">
        <v>162</v>
      </c>
      <c r="M244" s="122" t="s">
        <v>188</v>
      </c>
      <c r="N244" s="122"/>
      <c r="O244" s="122"/>
      <c r="P244" s="122" t="s">
        <v>1188</v>
      </c>
      <c r="Q244" s="135"/>
      <c r="R244" s="135"/>
    </row>
    <row r="245" spans="1:18" s="154" customFormat="1" ht="91.5" customHeight="1" x14ac:dyDescent="0.25">
      <c r="A245" s="122">
        <v>243</v>
      </c>
      <c r="B245" s="134">
        <v>44708</v>
      </c>
      <c r="C245" s="138" t="s">
        <v>1178</v>
      </c>
      <c r="D245" s="137" t="s">
        <v>207</v>
      </c>
      <c r="E245" s="137" t="s">
        <v>206</v>
      </c>
      <c r="F245" s="143" t="s">
        <v>1193</v>
      </c>
      <c r="G245" s="122" t="s">
        <v>1194</v>
      </c>
      <c r="H245" s="122" t="s">
        <v>1195</v>
      </c>
      <c r="I245" s="134">
        <v>44705</v>
      </c>
      <c r="J245" s="122" t="s">
        <v>134</v>
      </c>
      <c r="K245" s="122" t="s">
        <v>125</v>
      </c>
      <c r="L245" s="142" t="s">
        <v>162</v>
      </c>
      <c r="M245" s="122" t="s">
        <v>126</v>
      </c>
      <c r="N245" s="122"/>
      <c r="O245" s="122"/>
      <c r="P245" s="122"/>
      <c r="Q245" s="135"/>
      <c r="R245" s="135"/>
    </row>
    <row r="246" spans="1:18" s="154" customFormat="1" ht="91.5" customHeight="1" x14ac:dyDescent="0.25">
      <c r="A246" s="122">
        <v>244</v>
      </c>
      <c r="B246" s="134">
        <v>44708</v>
      </c>
      <c r="C246" s="138" t="s">
        <v>1178</v>
      </c>
      <c r="D246" s="137" t="s">
        <v>207</v>
      </c>
      <c r="E246" s="137"/>
      <c r="F246" s="143" t="s">
        <v>1199</v>
      </c>
      <c r="G246" s="122">
        <v>9163063717</v>
      </c>
      <c r="H246" s="122" t="s">
        <v>1187</v>
      </c>
      <c r="I246" s="134">
        <v>44707</v>
      </c>
      <c r="J246" s="122" t="s">
        <v>180</v>
      </c>
      <c r="K246" s="122" t="s">
        <v>125</v>
      </c>
      <c r="L246" s="142" t="s">
        <v>162</v>
      </c>
      <c r="M246" s="122" t="s">
        <v>188</v>
      </c>
      <c r="N246" s="122"/>
      <c r="O246" s="122"/>
      <c r="P246" s="122" t="s">
        <v>1200</v>
      </c>
      <c r="Q246" s="135"/>
      <c r="R246" s="135"/>
    </row>
    <row r="247" spans="1:18" s="154" customFormat="1" ht="91.5" customHeight="1" x14ac:dyDescent="0.25">
      <c r="A247" s="122">
        <v>245</v>
      </c>
      <c r="B247" s="134">
        <v>44708</v>
      </c>
      <c r="C247" s="122" t="s">
        <v>1207</v>
      </c>
      <c r="D247" s="137" t="s">
        <v>207</v>
      </c>
      <c r="E247" s="137" t="s">
        <v>205</v>
      </c>
      <c r="F247" s="143" t="s">
        <v>1208</v>
      </c>
      <c r="G247" s="144" t="s">
        <v>1209</v>
      </c>
      <c r="H247" s="122"/>
      <c r="I247" s="134"/>
      <c r="J247" s="122" t="s">
        <v>179</v>
      </c>
      <c r="K247" s="122" t="s">
        <v>6</v>
      </c>
      <c r="L247" s="142" t="s">
        <v>147</v>
      </c>
      <c r="M247" s="122"/>
      <c r="N247" s="153"/>
      <c r="O247" s="153"/>
      <c r="P247" s="153"/>
      <c r="Q247" s="135"/>
      <c r="R247" s="135"/>
    </row>
    <row r="248" spans="1:18" s="154" customFormat="1" ht="91.5" customHeight="1" x14ac:dyDescent="0.25">
      <c r="A248" s="122">
        <v>246</v>
      </c>
      <c r="B248" s="134">
        <v>44708</v>
      </c>
      <c r="C248" s="122" t="s">
        <v>1207</v>
      </c>
      <c r="D248" s="137" t="s">
        <v>207</v>
      </c>
      <c r="E248" s="137" t="s">
        <v>206</v>
      </c>
      <c r="F248" s="136" t="s">
        <v>1215</v>
      </c>
      <c r="G248" s="122">
        <v>9037805960</v>
      </c>
      <c r="H248" s="134" t="s">
        <v>1216</v>
      </c>
      <c r="I248" s="134">
        <v>44707</v>
      </c>
      <c r="J248" s="122" t="s">
        <v>180</v>
      </c>
      <c r="K248" s="122" t="s">
        <v>111</v>
      </c>
      <c r="L248" s="142" t="s">
        <v>165</v>
      </c>
      <c r="M248" s="122" t="s">
        <v>133</v>
      </c>
      <c r="N248" s="122" t="s">
        <v>183</v>
      </c>
      <c r="O248" s="122"/>
      <c r="P248" s="122"/>
      <c r="Q248" s="135"/>
      <c r="R248" s="135"/>
    </row>
    <row r="249" spans="1:18" s="154" customFormat="1" ht="91.5" customHeight="1" x14ac:dyDescent="0.25">
      <c r="A249" s="122">
        <v>247</v>
      </c>
      <c r="B249" s="134">
        <v>44708</v>
      </c>
      <c r="C249" s="122" t="s">
        <v>1207</v>
      </c>
      <c r="D249" s="137" t="s">
        <v>207</v>
      </c>
      <c r="E249" s="137"/>
      <c r="F249" s="143" t="s">
        <v>1217</v>
      </c>
      <c r="G249" s="122">
        <v>9166762175</v>
      </c>
      <c r="H249" s="122" t="s">
        <v>1218</v>
      </c>
      <c r="I249" s="134">
        <v>44707</v>
      </c>
      <c r="J249" s="122" t="s">
        <v>134</v>
      </c>
      <c r="K249" s="122" t="s">
        <v>111</v>
      </c>
      <c r="L249" s="142" t="s">
        <v>165</v>
      </c>
      <c r="M249" s="122" t="s">
        <v>154</v>
      </c>
      <c r="N249" s="122" t="s">
        <v>114</v>
      </c>
      <c r="O249" s="122"/>
      <c r="P249" s="122"/>
      <c r="Q249" s="135"/>
      <c r="R249" s="135"/>
    </row>
    <row r="250" spans="1:18" s="154" customFormat="1" ht="91.5" customHeight="1" x14ac:dyDescent="0.25">
      <c r="A250" s="122">
        <v>248</v>
      </c>
      <c r="B250" s="134">
        <v>44708</v>
      </c>
      <c r="C250" s="122" t="s">
        <v>1207</v>
      </c>
      <c r="D250" s="137" t="s">
        <v>207</v>
      </c>
      <c r="E250" s="137" t="s">
        <v>205</v>
      </c>
      <c r="F250" s="136" t="s">
        <v>1219</v>
      </c>
      <c r="G250" s="122">
        <v>9165655716</v>
      </c>
      <c r="H250" s="122" t="s">
        <v>1220</v>
      </c>
      <c r="I250" s="134">
        <v>44707</v>
      </c>
      <c r="J250" s="122" t="s">
        <v>180</v>
      </c>
      <c r="K250" s="122" t="s">
        <v>125</v>
      </c>
      <c r="L250" s="142" t="s">
        <v>162</v>
      </c>
      <c r="M250" s="122" t="s">
        <v>188</v>
      </c>
      <c r="N250" s="122"/>
      <c r="O250" s="122"/>
      <c r="P250" s="122" t="s">
        <v>1221</v>
      </c>
      <c r="Q250" s="135"/>
      <c r="R250" s="135"/>
    </row>
    <row r="251" spans="1:18" s="154" customFormat="1" ht="91.5" customHeight="1" x14ac:dyDescent="0.25">
      <c r="A251" s="122">
        <v>249</v>
      </c>
      <c r="B251" s="134">
        <v>44708</v>
      </c>
      <c r="C251" s="122" t="s">
        <v>1207</v>
      </c>
      <c r="D251" s="137" t="s">
        <v>207</v>
      </c>
      <c r="E251" s="137"/>
      <c r="F251" s="143" t="s">
        <v>1222</v>
      </c>
      <c r="G251" s="122">
        <v>9265231218</v>
      </c>
      <c r="H251" s="122" t="s">
        <v>306</v>
      </c>
      <c r="I251" s="134">
        <v>44707</v>
      </c>
      <c r="J251" s="122" t="s">
        <v>180</v>
      </c>
      <c r="K251" s="122" t="s">
        <v>111</v>
      </c>
      <c r="L251" s="142" t="s">
        <v>165</v>
      </c>
      <c r="M251" s="122" t="s">
        <v>154</v>
      </c>
      <c r="N251" s="153" t="s">
        <v>114</v>
      </c>
      <c r="O251" s="153"/>
      <c r="P251" s="122"/>
      <c r="Q251" s="135"/>
      <c r="R251" s="135"/>
    </row>
    <row r="252" spans="1:18" s="154" customFormat="1" ht="91.5" customHeight="1" x14ac:dyDescent="0.25">
      <c r="A252" s="122">
        <v>250</v>
      </c>
      <c r="B252" s="134">
        <v>44708</v>
      </c>
      <c r="C252" s="122" t="s">
        <v>1207</v>
      </c>
      <c r="D252" s="137" t="s">
        <v>207</v>
      </c>
      <c r="E252" s="137" t="s">
        <v>206</v>
      </c>
      <c r="F252" s="143" t="s">
        <v>1228</v>
      </c>
      <c r="G252" s="122">
        <v>9035986455</v>
      </c>
      <c r="H252" s="122"/>
      <c r="I252" s="134"/>
      <c r="J252" s="122" t="s">
        <v>179</v>
      </c>
      <c r="K252" s="122" t="s">
        <v>6</v>
      </c>
      <c r="L252" s="142" t="s">
        <v>147</v>
      </c>
      <c r="M252" s="122"/>
      <c r="N252" s="153"/>
      <c r="O252" s="153"/>
      <c r="P252" s="122"/>
      <c r="Q252" s="135"/>
      <c r="R252" s="135"/>
    </row>
    <row r="253" spans="1:18" s="154" customFormat="1" ht="91.5" customHeight="1" x14ac:dyDescent="0.25">
      <c r="A253" s="122">
        <v>251</v>
      </c>
      <c r="B253" s="134">
        <v>44708</v>
      </c>
      <c r="C253" s="122" t="s">
        <v>1207</v>
      </c>
      <c r="D253" s="137" t="s">
        <v>207</v>
      </c>
      <c r="E253" s="137"/>
      <c r="F253" s="143" t="s">
        <v>1229</v>
      </c>
      <c r="G253" s="122">
        <v>9852915900</v>
      </c>
      <c r="H253" s="122"/>
      <c r="I253" s="134"/>
      <c r="J253" s="122" t="s">
        <v>179</v>
      </c>
      <c r="K253" s="122" t="s">
        <v>85</v>
      </c>
      <c r="L253" s="142" t="s">
        <v>148</v>
      </c>
      <c r="M253" s="122" t="s">
        <v>129</v>
      </c>
      <c r="N253" s="153"/>
      <c r="O253" s="153"/>
      <c r="P253" s="153"/>
      <c r="Q253" s="135"/>
      <c r="R253" s="135"/>
    </row>
    <row r="254" spans="1:18" s="154" customFormat="1" ht="91.5" customHeight="1" x14ac:dyDescent="0.25">
      <c r="A254" s="122">
        <v>252</v>
      </c>
      <c r="B254" s="134">
        <v>44708</v>
      </c>
      <c r="C254" s="122" t="s">
        <v>1207</v>
      </c>
      <c r="D254" s="137" t="s">
        <v>207</v>
      </c>
      <c r="E254" s="137" t="s">
        <v>206</v>
      </c>
      <c r="F254" s="143" t="s">
        <v>1240</v>
      </c>
      <c r="G254" s="122" t="s">
        <v>1241</v>
      </c>
      <c r="H254" s="122"/>
      <c r="I254" s="134"/>
      <c r="J254" s="122" t="s">
        <v>180</v>
      </c>
      <c r="K254" s="122" t="s">
        <v>85</v>
      </c>
      <c r="L254" s="142" t="s">
        <v>148</v>
      </c>
      <c r="M254" s="122" t="s">
        <v>129</v>
      </c>
      <c r="N254" s="153"/>
      <c r="O254" s="153"/>
      <c r="P254" s="122"/>
      <c r="Q254" s="135"/>
      <c r="R254" s="135"/>
    </row>
    <row r="255" spans="1:18" s="154" customFormat="1" ht="91.5" customHeight="1" x14ac:dyDescent="0.25">
      <c r="A255" s="122">
        <v>253</v>
      </c>
      <c r="B255" s="134">
        <v>44708</v>
      </c>
      <c r="C255" s="122" t="s">
        <v>1242</v>
      </c>
      <c r="D255" s="137" t="s">
        <v>207</v>
      </c>
      <c r="E255" s="137"/>
      <c r="F255" s="138" t="s">
        <v>1245</v>
      </c>
      <c r="G255" s="122">
        <v>9031588869</v>
      </c>
      <c r="H255" s="122" t="s">
        <v>376</v>
      </c>
      <c r="I255" s="134">
        <v>44670</v>
      </c>
      <c r="J255" s="122" t="s">
        <v>180</v>
      </c>
      <c r="K255" s="122" t="s">
        <v>36</v>
      </c>
      <c r="L255" s="203" t="s">
        <v>1246</v>
      </c>
      <c r="M255" s="122"/>
      <c r="N255" s="153"/>
      <c r="O255" s="153"/>
      <c r="P255" s="122" t="s">
        <v>1247</v>
      </c>
      <c r="Q255" s="135"/>
      <c r="R255" s="135"/>
    </row>
    <row r="256" spans="1:18" s="154" customFormat="1" ht="91.5" customHeight="1" x14ac:dyDescent="0.25">
      <c r="A256" s="122">
        <v>254</v>
      </c>
      <c r="B256" s="134">
        <v>44708</v>
      </c>
      <c r="C256" s="122" t="s">
        <v>1242</v>
      </c>
      <c r="D256" s="137" t="s">
        <v>207</v>
      </c>
      <c r="E256" s="137"/>
      <c r="F256" s="138" t="s">
        <v>1248</v>
      </c>
      <c r="G256" s="122">
        <v>9055174349</v>
      </c>
      <c r="H256" s="122" t="s">
        <v>1249</v>
      </c>
      <c r="I256" s="134">
        <v>44707</v>
      </c>
      <c r="J256" s="122" t="s">
        <v>180</v>
      </c>
      <c r="K256" s="122" t="s">
        <v>111</v>
      </c>
      <c r="L256" s="142" t="s">
        <v>165</v>
      </c>
      <c r="M256" s="122" t="s">
        <v>133</v>
      </c>
      <c r="N256" s="153" t="s">
        <v>183</v>
      </c>
      <c r="O256" s="153" t="s">
        <v>207</v>
      </c>
      <c r="P256" s="122" t="s">
        <v>1250</v>
      </c>
      <c r="Q256" s="135"/>
      <c r="R256" s="135"/>
    </row>
    <row r="257" spans="1:18" s="154" customFormat="1" ht="91.5" customHeight="1" x14ac:dyDescent="0.25">
      <c r="A257" s="122">
        <v>255</v>
      </c>
      <c r="B257" s="134">
        <v>44708</v>
      </c>
      <c r="C257" s="122" t="s">
        <v>1242</v>
      </c>
      <c r="D257" s="137" t="s">
        <v>207</v>
      </c>
      <c r="E257" s="137"/>
      <c r="F257" s="138" t="s">
        <v>1251</v>
      </c>
      <c r="G257" s="122">
        <v>9152086713</v>
      </c>
      <c r="H257" s="122" t="s">
        <v>306</v>
      </c>
      <c r="I257" s="134">
        <v>44687</v>
      </c>
      <c r="J257" s="122" t="s">
        <v>180</v>
      </c>
      <c r="K257" s="122" t="s">
        <v>111</v>
      </c>
      <c r="L257" s="142" t="s">
        <v>165</v>
      </c>
      <c r="M257" s="122" t="s">
        <v>154</v>
      </c>
      <c r="N257" s="153"/>
      <c r="O257" s="153"/>
      <c r="P257" s="122" t="s">
        <v>1252</v>
      </c>
      <c r="Q257" s="135"/>
      <c r="R257" s="135"/>
    </row>
    <row r="258" spans="1:18" s="154" customFormat="1" ht="91.5" customHeight="1" x14ac:dyDescent="0.25">
      <c r="A258" s="122">
        <v>256</v>
      </c>
      <c r="B258" s="134">
        <v>44708</v>
      </c>
      <c r="C258" s="122" t="s">
        <v>1242</v>
      </c>
      <c r="D258" s="137" t="s">
        <v>207</v>
      </c>
      <c r="E258" s="137"/>
      <c r="F258" s="138" t="s">
        <v>1255</v>
      </c>
      <c r="G258" s="122">
        <v>9151429060</v>
      </c>
      <c r="H258" s="122" t="s">
        <v>321</v>
      </c>
      <c r="I258" s="134">
        <v>44699</v>
      </c>
      <c r="J258" s="122" t="s">
        <v>134</v>
      </c>
      <c r="K258" s="122" t="s">
        <v>125</v>
      </c>
      <c r="L258" s="142" t="s">
        <v>162</v>
      </c>
      <c r="M258" s="122" t="s">
        <v>154</v>
      </c>
      <c r="N258" s="153"/>
      <c r="O258" s="153"/>
      <c r="P258" s="134">
        <v>44700</v>
      </c>
      <c r="Q258" s="135"/>
      <c r="R258" s="135"/>
    </row>
    <row r="259" spans="1:18" s="154" customFormat="1" ht="91.5" customHeight="1" x14ac:dyDescent="0.25">
      <c r="A259" s="122">
        <v>257</v>
      </c>
      <c r="B259" s="134">
        <v>44708</v>
      </c>
      <c r="C259" s="122" t="s">
        <v>1293</v>
      </c>
      <c r="D259" s="137" t="s">
        <v>207</v>
      </c>
      <c r="E259" s="137" t="s">
        <v>206</v>
      </c>
      <c r="F259" s="136" t="s">
        <v>1294</v>
      </c>
      <c r="G259" s="136" t="s">
        <v>1295</v>
      </c>
      <c r="H259" s="122" t="s">
        <v>1296</v>
      </c>
      <c r="I259" s="134">
        <v>44698</v>
      </c>
      <c r="J259" s="122" t="s">
        <v>180</v>
      </c>
      <c r="K259" s="122" t="s">
        <v>111</v>
      </c>
      <c r="L259" s="142"/>
      <c r="M259" s="122" t="s">
        <v>133</v>
      </c>
      <c r="N259" s="153" t="s">
        <v>183</v>
      </c>
      <c r="O259" s="153"/>
      <c r="P259" s="122"/>
      <c r="Q259" s="135"/>
      <c r="R259" s="135"/>
    </row>
    <row r="260" spans="1:18" s="154" customFormat="1" ht="91.5" customHeight="1" x14ac:dyDescent="0.25">
      <c r="A260" s="122">
        <v>258</v>
      </c>
      <c r="B260" s="134">
        <v>44708</v>
      </c>
      <c r="C260" s="122" t="s">
        <v>1314</v>
      </c>
      <c r="D260" s="137" t="s">
        <v>207</v>
      </c>
      <c r="E260" s="137" t="s">
        <v>205</v>
      </c>
      <c r="F260" s="143" t="s">
        <v>1315</v>
      </c>
      <c r="G260" s="122">
        <v>89104163319</v>
      </c>
      <c r="H260" s="122" t="s">
        <v>1316</v>
      </c>
      <c r="I260" s="134">
        <v>44707</v>
      </c>
      <c r="J260" s="122" t="s">
        <v>134</v>
      </c>
      <c r="K260" s="122" t="s">
        <v>111</v>
      </c>
      <c r="L260" s="142" t="str">
        <f>IFERROR(_xlfn.IFNA(VLOOKUP($K260,[50]коммент!$B:$C,2,0),""),"")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60" s="122" t="s">
        <v>154</v>
      </c>
      <c r="N260" s="153" t="s">
        <v>114</v>
      </c>
      <c r="O260" s="153"/>
      <c r="P260" s="122"/>
      <c r="Q260" s="135"/>
      <c r="R260" s="135"/>
    </row>
    <row r="261" spans="1:18" s="154" customFormat="1" ht="91.5" customHeight="1" x14ac:dyDescent="0.25">
      <c r="A261" s="122">
        <v>259</v>
      </c>
      <c r="B261" s="134">
        <v>44708</v>
      </c>
      <c r="C261" s="122" t="s">
        <v>1328</v>
      </c>
      <c r="D261" s="137" t="s">
        <v>207</v>
      </c>
      <c r="E261" s="137" t="s">
        <v>204</v>
      </c>
      <c r="F261" s="138" t="s">
        <v>1333</v>
      </c>
      <c r="G261" s="122">
        <v>89262055594</v>
      </c>
      <c r="H261" s="122" t="s">
        <v>1332</v>
      </c>
      <c r="I261" s="134">
        <v>44678</v>
      </c>
      <c r="J261" s="122" t="s">
        <v>180</v>
      </c>
      <c r="K261" s="122" t="s">
        <v>125</v>
      </c>
      <c r="L261" s="142" t="s">
        <v>162</v>
      </c>
      <c r="M261" s="122" t="s">
        <v>126</v>
      </c>
      <c r="N261" s="153"/>
      <c r="O261" s="153"/>
      <c r="P261" s="153"/>
      <c r="Q261" s="135"/>
      <c r="R261" s="135"/>
    </row>
    <row r="262" spans="1:18" s="154" customFormat="1" ht="91.5" customHeight="1" x14ac:dyDescent="0.25">
      <c r="A262" s="122">
        <v>260</v>
      </c>
      <c r="B262" s="134">
        <v>44708</v>
      </c>
      <c r="C262" s="122" t="s">
        <v>1328</v>
      </c>
      <c r="D262" s="137" t="s">
        <v>207</v>
      </c>
      <c r="E262" s="137" t="s">
        <v>206</v>
      </c>
      <c r="F262" s="138" t="s">
        <v>1335</v>
      </c>
      <c r="G262" s="122">
        <v>89032992517</v>
      </c>
      <c r="H262" s="122" t="s">
        <v>133</v>
      </c>
      <c r="I262" s="134">
        <v>44692</v>
      </c>
      <c r="J262" s="122" t="s">
        <v>134</v>
      </c>
      <c r="K262" s="122" t="s">
        <v>125</v>
      </c>
      <c r="L262" s="142" t="str">
        <f>IFERROR(_xlfn.IFNA(VLOOKUP($K262,[15]коммент!$B:$C,2,0),""),"")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62" s="122" t="s">
        <v>126</v>
      </c>
      <c r="N262" s="153"/>
      <c r="O262" s="153"/>
      <c r="P262" s="153"/>
      <c r="Q262" s="135"/>
      <c r="R262" s="135"/>
    </row>
    <row r="263" spans="1:18" s="154" customFormat="1" ht="91.5" customHeight="1" x14ac:dyDescent="0.25">
      <c r="A263" s="122">
        <v>261</v>
      </c>
      <c r="B263" s="134">
        <v>44708</v>
      </c>
      <c r="C263" s="122" t="s">
        <v>1328</v>
      </c>
      <c r="D263" s="145" t="s">
        <v>207</v>
      </c>
      <c r="E263" s="145"/>
      <c r="F263" s="159" t="s">
        <v>1336</v>
      </c>
      <c r="G263" s="147">
        <v>89258483940</v>
      </c>
      <c r="H263" s="147" t="s">
        <v>1337</v>
      </c>
      <c r="I263" s="123">
        <v>44706</v>
      </c>
      <c r="J263" s="147" t="s">
        <v>180</v>
      </c>
      <c r="K263" s="147" t="s">
        <v>110</v>
      </c>
      <c r="L263" s="128" t="str">
        <f>IFERROR(_xlfn.IFNA(VLOOKUP($K263,[15]коммент!$B:$C,2,0),""),"")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263" s="147" t="s">
        <v>124</v>
      </c>
      <c r="N263" s="210"/>
      <c r="O263" s="210"/>
      <c r="P263" s="210" t="s">
        <v>1338</v>
      </c>
      <c r="Q263" s="135"/>
      <c r="R263" s="135"/>
    </row>
    <row r="264" spans="1:18" s="154" customFormat="1" ht="91.5" customHeight="1" x14ac:dyDescent="0.25">
      <c r="A264" s="122">
        <v>262</v>
      </c>
      <c r="B264" s="134">
        <v>44708</v>
      </c>
      <c r="C264" s="122" t="s">
        <v>1339</v>
      </c>
      <c r="D264" s="205" t="s">
        <v>207</v>
      </c>
      <c r="E264" s="205" t="s">
        <v>206</v>
      </c>
      <c r="F264" s="209" t="s">
        <v>1345</v>
      </c>
      <c r="G264" s="206">
        <v>9166839907</v>
      </c>
      <c r="H264" s="206" t="s">
        <v>1296</v>
      </c>
      <c r="I264" s="207">
        <v>44695</v>
      </c>
      <c r="J264" s="198" t="s">
        <v>180</v>
      </c>
      <c r="K264" s="198" t="s">
        <v>1</v>
      </c>
      <c r="L264" s="199" t="str">
        <f>IFERROR(_xlfn.IFNA(VLOOKUP($K264,[16]коммент!$B:$C,2,0),""),"")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64" s="198" t="s">
        <v>133</v>
      </c>
      <c r="N264" s="200"/>
      <c r="O264" s="200"/>
      <c r="P264" s="200"/>
      <c r="Q264" s="135"/>
      <c r="R264" s="135"/>
    </row>
    <row r="265" spans="1:18" s="154" customFormat="1" ht="91.5" customHeight="1" x14ac:dyDescent="0.25">
      <c r="A265" s="122">
        <v>263</v>
      </c>
      <c r="B265" s="134">
        <v>44708</v>
      </c>
      <c r="C265" s="147" t="s">
        <v>1396</v>
      </c>
      <c r="D265" s="145" t="s">
        <v>207</v>
      </c>
      <c r="E265" s="145" t="s">
        <v>202</v>
      </c>
      <c r="F265" s="146" t="s">
        <v>1407</v>
      </c>
      <c r="G265" s="147">
        <v>9037899248</v>
      </c>
      <c r="H265" s="147" t="s">
        <v>209</v>
      </c>
      <c r="I265" s="123">
        <v>44701</v>
      </c>
      <c r="J265" s="147" t="s">
        <v>134</v>
      </c>
      <c r="K265" s="147" t="s">
        <v>111</v>
      </c>
      <c r="L265" s="128" t="str">
        <f>IFERROR(_xlfn.IFNA(VLOOKUP($K265,[51]коммент!$B:$C,2,0),""),"")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65" s="147" t="s">
        <v>133</v>
      </c>
      <c r="N265" s="210" t="s">
        <v>114</v>
      </c>
      <c r="O265" s="153"/>
      <c r="P265" s="189" t="s">
        <v>1408</v>
      </c>
      <c r="Q265" s="135"/>
      <c r="R265" s="135"/>
    </row>
    <row r="266" spans="1:18" s="154" customFormat="1" ht="91.5" customHeight="1" x14ac:dyDescent="0.25">
      <c r="A266" s="122">
        <v>264</v>
      </c>
      <c r="B266" s="134">
        <v>44708</v>
      </c>
      <c r="C266" s="147" t="s">
        <v>1396</v>
      </c>
      <c r="D266" s="145" t="s">
        <v>207</v>
      </c>
      <c r="E266" s="145" t="s">
        <v>202</v>
      </c>
      <c r="F266" s="146" t="s">
        <v>1407</v>
      </c>
      <c r="G266" s="147">
        <v>9037899248</v>
      </c>
      <c r="H266" s="147" t="s">
        <v>209</v>
      </c>
      <c r="I266" s="123">
        <v>44701</v>
      </c>
      <c r="J266" s="147" t="s">
        <v>134</v>
      </c>
      <c r="K266" s="147" t="s">
        <v>1</v>
      </c>
      <c r="L266" s="128" t="str">
        <f>IFERROR(_xlfn.IFNA(VLOOKUP($K266,[51]коммент!$B:$C,2,0),""),"")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66" s="147" t="s">
        <v>134</v>
      </c>
      <c r="N266" s="210"/>
      <c r="O266" s="153"/>
      <c r="P266" s="189"/>
      <c r="Q266" s="135"/>
      <c r="R266" s="135"/>
    </row>
    <row r="267" spans="1:18" s="154" customFormat="1" ht="91.5" customHeight="1" x14ac:dyDescent="0.25">
      <c r="A267" s="122">
        <v>265</v>
      </c>
      <c r="B267" s="134">
        <v>44708</v>
      </c>
      <c r="C267" s="122" t="s">
        <v>1448</v>
      </c>
      <c r="D267" s="137" t="s">
        <v>207</v>
      </c>
      <c r="E267" s="137" t="s">
        <v>205</v>
      </c>
      <c r="F267" s="138" t="s">
        <v>1454</v>
      </c>
      <c r="G267" s="122">
        <v>9771295941</v>
      </c>
      <c r="H267" s="122" t="s">
        <v>1455</v>
      </c>
      <c r="I267" s="134">
        <v>44707</v>
      </c>
      <c r="J267" s="122" t="s">
        <v>180</v>
      </c>
      <c r="K267" s="122" t="s">
        <v>111</v>
      </c>
      <c r="L267" s="142" t="str">
        <f>IFERROR(_xlfn.IFNA(VLOOKUP($K267,[52]коммент!$B:$C,2,0),""),"")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67" s="122" t="s">
        <v>154</v>
      </c>
      <c r="N267" s="153"/>
      <c r="O267" s="153"/>
      <c r="P267" s="153"/>
      <c r="Q267" s="135"/>
      <c r="R267" s="135"/>
    </row>
    <row r="268" spans="1:18" s="154" customFormat="1" ht="91.5" customHeight="1" x14ac:dyDescent="0.25">
      <c r="A268" s="122">
        <v>266</v>
      </c>
      <c r="B268" s="134">
        <v>44708</v>
      </c>
      <c r="C268" s="122" t="s">
        <v>1448</v>
      </c>
      <c r="D268" s="137" t="s">
        <v>207</v>
      </c>
      <c r="E268" s="137" t="s">
        <v>205</v>
      </c>
      <c r="F268" s="138" t="s">
        <v>1456</v>
      </c>
      <c r="G268" s="122">
        <v>9031474243</v>
      </c>
      <c r="H268" s="122" t="s">
        <v>1457</v>
      </c>
      <c r="I268" s="134">
        <v>44707</v>
      </c>
      <c r="J268" s="122" t="s">
        <v>180</v>
      </c>
      <c r="K268" s="122" t="s">
        <v>36</v>
      </c>
      <c r="L268" s="142" t="str">
        <f>IFERROR(_xlfn.IFNA(VLOOKUP($K268,[52]коммент!$B:$C,2,0),""),"")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68" s="122"/>
      <c r="N268" s="153"/>
      <c r="O268" s="153"/>
      <c r="P268" s="153" t="s">
        <v>1458</v>
      </c>
      <c r="Q268" s="135"/>
      <c r="R268" s="135"/>
    </row>
    <row r="269" spans="1:18" s="154" customFormat="1" ht="91.5" customHeight="1" x14ac:dyDescent="0.25">
      <c r="A269" s="122">
        <v>267</v>
      </c>
      <c r="B269" s="134">
        <v>44708</v>
      </c>
      <c r="C269" s="122" t="s">
        <v>1460</v>
      </c>
      <c r="D269" s="137" t="s">
        <v>207</v>
      </c>
      <c r="E269" s="137"/>
      <c r="F269" s="138" t="s">
        <v>1461</v>
      </c>
      <c r="G269" s="122">
        <v>9055134563</v>
      </c>
      <c r="H269" s="122" t="s">
        <v>1462</v>
      </c>
      <c r="I269" s="134">
        <v>44700</v>
      </c>
      <c r="J269" s="122" t="s">
        <v>180</v>
      </c>
      <c r="K269" s="122" t="s">
        <v>111</v>
      </c>
      <c r="L269" s="142" t="str">
        <f>IFERROR(_xlfn.IFNA(VLOOKUP($K269,[53]коммент!$B:$C,2,0),""),"")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69" s="122" t="s">
        <v>133</v>
      </c>
      <c r="N269" s="153" t="s">
        <v>183</v>
      </c>
      <c r="O269" s="153" t="s">
        <v>207</v>
      </c>
      <c r="P269" s="153" t="s">
        <v>1463</v>
      </c>
      <c r="Q269" s="135"/>
      <c r="R269" s="135"/>
    </row>
    <row r="270" spans="1:18" s="154" customFormat="1" ht="91.5" customHeight="1" x14ac:dyDescent="0.25">
      <c r="A270" s="122">
        <v>268</v>
      </c>
      <c r="B270" s="134">
        <v>44708</v>
      </c>
      <c r="C270" s="122" t="s">
        <v>1448</v>
      </c>
      <c r="D270" s="137" t="s">
        <v>207</v>
      </c>
      <c r="E270" s="137"/>
      <c r="F270" s="138" t="s">
        <v>1464</v>
      </c>
      <c r="G270" s="122">
        <v>9165278510</v>
      </c>
      <c r="H270" s="122" t="s">
        <v>794</v>
      </c>
      <c r="I270" s="134">
        <v>44707</v>
      </c>
      <c r="J270" s="122" t="s">
        <v>180</v>
      </c>
      <c r="K270" s="122" t="s">
        <v>111</v>
      </c>
      <c r="L270" s="142" t="str">
        <f>IFERROR(_xlfn.IFNA(VLOOKUP($K270,[52]коммент!$B:$C,2,0),""),"")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70" s="122" t="s">
        <v>133</v>
      </c>
      <c r="N270" s="153" t="s">
        <v>183</v>
      </c>
      <c r="O270" s="153" t="s">
        <v>207</v>
      </c>
      <c r="P270" s="153" t="s">
        <v>1463</v>
      </c>
      <c r="Q270" s="135"/>
      <c r="R270" s="135"/>
    </row>
    <row r="271" spans="1:18" s="154" customFormat="1" ht="91.5" customHeight="1" x14ac:dyDescent="0.25">
      <c r="A271" s="122">
        <v>269</v>
      </c>
      <c r="B271" s="134">
        <v>44708</v>
      </c>
      <c r="C271" s="122" t="s">
        <v>1448</v>
      </c>
      <c r="D271" s="137" t="s">
        <v>207</v>
      </c>
      <c r="E271" s="137"/>
      <c r="F271" s="138" t="s">
        <v>1465</v>
      </c>
      <c r="G271" s="122">
        <v>9165590581</v>
      </c>
      <c r="H271" s="122" t="s">
        <v>1466</v>
      </c>
      <c r="I271" s="134">
        <v>44707</v>
      </c>
      <c r="J271" s="122" t="s">
        <v>180</v>
      </c>
      <c r="K271" s="122" t="s">
        <v>111</v>
      </c>
      <c r="L271" s="142" t="str">
        <f>IFERROR(_xlfn.IFNA(VLOOKUP($K271,[52]коммент!$B:$C,2,0),""),"")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71" s="122" t="s">
        <v>154</v>
      </c>
      <c r="N271" s="153"/>
      <c r="O271" s="153"/>
      <c r="P271" s="153"/>
      <c r="Q271" s="135"/>
      <c r="R271" s="135"/>
    </row>
    <row r="272" spans="1:18" s="154" customFormat="1" ht="91.5" customHeight="1" x14ac:dyDescent="0.25">
      <c r="A272" s="122">
        <v>270</v>
      </c>
      <c r="B272" s="134">
        <v>44708</v>
      </c>
      <c r="C272" s="122" t="s">
        <v>1469</v>
      </c>
      <c r="D272" s="137" t="s">
        <v>207</v>
      </c>
      <c r="E272" s="137"/>
      <c r="F272" s="138" t="s">
        <v>1470</v>
      </c>
      <c r="G272" s="122" t="s">
        <v>1471</v>
      </c>
      <c r="H272" s="122" t="s">
        <v>1269</v>
      </c>
      <c r="I272" s="134">
        <v>44698</v>
      </c>
      <c r="J272" s="122" t="s">
        <v>180</v>
      </c>
      <c r="K272" s="122" t="s">
        <v>111</v>
      </c>
      <c r="L272" s="142" t="s">
        <v>165</v>
      </c>
      <c r="M272" s="122" t="s">
        <v>133</v>
      </c>
      <c r="N272" s="153" t="s">
        <v>183</v>
      </c>
      <c r="O272" s="153" t="s">
        <v>207</v>
      </c>
      <c r="P272" s="153"/>
      <c r="Q272" s="135"/>
      <c r="R272" s="135"/>
    </row>
    <row r="273" spans="1:18" s="154" customFormat="1" ht="91.5" customHeight="1" x14ac:dyDescent="0.25">
      <c r="A273" s="122">
        <v>271</v>
      </c>
      <c r="B273" s="134">
        <v>44708</v>
      </c>
      <c r="C273" s="122" t="s">
        <v>1509</v>
      </c>
      <c r="D273" s="137" t="s">
        <v>207</v>
      </c>
      <c r="E273" s="137"/>
      <c r="F273" s="136" t="s">
        <v>1517</v>
      </c>
      <c r="G273" s="136" t="s">
        <v>1518</v>
      </c>
      <c r="H273" s="122" t="s">
        <v>1519</v>
      </c>
      <c r="I273" s="134">
        <v>44686</v>
      </c>
      <c r="J273" s="122" t="s">
        <v>180</v>
      </c>
      <c r="K273" s="152" t="s">
        <v>111</v>
      </c>
      <c r="L273" s="142" t="s">
        <v>165</v>
      </c>
      <c r="M273" s="122" t="s">
        <v>133</v>
      </c>
      <c r="N273" s="153" t="s">
        <v>183</v>
      </c>
      <c r="O273" s="153" t="s">
        <v>207</v>
      </c>
      <c r="P273" s="153" t="s">
        <v>1520</v>
      </c>
      <c r="Q273" s="135"/>
      <c r="R273" s="135"/>
    </row>
    <row r="274" spans="1:18" s="154" customFormat="1" ht="91.5" customHeight="1" x14ac:dyDescent="0.25">
      <c r="A274" s="122">
        <v>272</v>
      </c>
      <c r="B274" s="134">
        <v>44708</v>
      </c>
      <c r="C274" s="122" t="s">
        <v>385</v>
      </c>
      <c r="D274" s="145" t="s">
        <v>93</v>
      </c>
      <c r="E274" s="145"/>
      <c r="F274" s="150" t="s">
        <v>403</v>
      </c>
      <c r="G274" s="150" t="s">
        <v>404</v>
      </c>
      <c r="H274" s="147" t="s">
        <v>405</v>
      </c>
      <c r="I274" s="123">
        <v>44348</v>
      </c>
      <c r="J274" s="133" t="s">
        <v>184</v>
      </c>
      <c r="K274" s="133" t="s">
        <v>175</v>
      </c>
      <c r="L274" s="132" t="s">
        <v>406</v>
      </c>
      <c r="M274" s="147"/>
      <c r="N274" s="210"/>
      <c r="O274" s="210"/>
      <c r="P274" s="210" t="s">
        <v>407</v>
      </c>
      <c r="Q274" s="135"/>
      <c r="R274" s="135"/>
    </row>
    <row r="275" spans="1:18" s="154" customFormat="1" ht="91.5" customHeight="1" x14ac:dyDescent="0.25">
      <c r="A275" s="122">
        <v>273</v>
      </c>
      <c r="B275" s="134">
        <v>44708</v>
      </c>
      <c r="C275" s="122" t="s">
        <v>479</v>
      </c>
      <c r="D275" s="137" t="s">
        <v>93</v>
      </c>
      <c r="E275" s="137"/>
      <c r="F275" s="155" t="s">
        <v>492</v>
      </c>
      <c r="G275" s="152">
        <v>9163376315</v>
      </c>
      <c r="H275" s="152"/>
      <c r="I275" s="151"/>
      <c r="J275" s="152" t="s">
        <v>180</v>
      </c>
      <c r="K275" s="152" t="s">
        <v>111</v>
      </c>
      <c r="L275" s="142"/>
      <c r="M275" s="122" t="s">
        <v>118</v>
      </c>
      <c r="N275" s="153" t="s">
        <v>183</v>
      </c>
      <c r="O275" s="153" t="s">
        <v>207</v>
      </c>
      <c r="P275" s="153" t="s">
        <v>481</v>
      </c>
      <c r="Q275" s="135"/>
      <c r="R275" s="135"/>
    </row>
    <row r="276" spans="1:18" s="154" customFormat="1" ht="91.5" customHeight="1" x14ac:dyDescent="0.25">
      <c r="A276" s="122">
        <v>274</v>
      </c>
      <c r="B276" s="134">
        <v>44708</v>
      </c>
      <c r="C276" s="122" t="s">
        <v>479</v>
      </c>
      <c r="D276" s="137" t="s">
        <v>93</v>
      </c>
      <c r="E276" s="137"/>
      <c r="F276" s="138" t="s">
        <v>497</v>
      </c>
      <c r="G276" s="122">
        <v>9168877486</v>
      </c>
      <c r="H276" s="122" t="s">
        <v>498</v>
      </c>
      <c r="I276" s="134">
        <v>44692</v>
      </c>
      <c r="J276" s="122" t="s">
        <v>180</v>
      </c>
      <c r="K276" s="122" t="s">
        <v>6</v>
      </c>
      <c r="L276" s="142"/>
      <c r="M276" s="122"/>
      <c r="N276" s="153"/>
      <c r="O276" s="153"/>
      <c r="P276" s="153" t="s">
        <v>499</v>
      </c>
      <c r="Q276" s="135"/>
      <c r="R276" s="135"/>
    </row>
    <row r="277" spans="1:18" s="154" customFormat="1" ht="91.5" customHeight="1" x14ac:dyDescent="0.25">
      <c r="A277" s="122">
        <v>275</v>
      </c>
      <c r="B277" s="134">
        <v>44708</v>
      </c>
      <c r="C277" s="122" t="s">
        <v>479</v>
      </c>
      <c r="D277" s="137" t="s">
        <v>93</v>
      </c>
      <c r="E277" s="137"/>
      <c r="F277" s="138" t="s">
        <v>500</v>
      </c>
      <c r="G277" s="122">
        <v>9689105453</v>
      </c>
      <c r="H277" s="122" t="s">
        <v>501</v>
      </c>
      <c r="I277" s="134">
        <v>20932</v>
      </c>
      <c r="J277" s="122" t="s">
        <v>180</v>
      </c>
      <c r="K277" s="122" t="s">
        <v>85</v>
      </c>
      <c r="L277" s="142"/>
      <c r="M277" s="122" t="s">
        <v>129</v>
      </c>
      <c r="N277" s="153"/>
      <c r="O277" s="153"/>
      <c r="P277" s="153" t="s">
        <v>502</v>
      </c>
      <c r="Q277" s="135"/>
      <c r="R277" s="135"/>
    </row>
    <row r="278" spans="1:18" s="154" customFormat="1" ht="91.5" customHeight="1" x14ac:dyDescent="0.25">
      <c r="A278" s="122">
        <v>276</v>
      </c>
      <c r="B278" s="134">
        <v>44708</v>
      </c>
      <c r="C278" s="122" t="s">
        <v>479</v>
      </c>
      <c r="D278" s="137" t="s">
        <v>93</v>
      </c>
      <c r="E278" s="137"/>
      <c r="F278" s="187" t="s">
        <v>509</v>
      </c>
      <c r="G278" s="186">
        <v>9251868849</v>
      </c>
      <c r="H278" s="122" t="s">
        <v>510</v>
      </c>
      <c r="I278" s="134">
        <v>44708</v>
      </c>
      <c r="J278" s="122" t="s">
        <v>180</v>
      </c>
      <c r="K278" s="122" t="s">
        <v>111</v>
      </c>
      <c r="L278" s="142"/>
      <c r="M278" s="122" t="s">
        <v>129</v>
      </c>
      <c r="N278" s="153" t="s">
        <v>183</v>
      </c>
      <c r="O278" s="153" t="s">
        <v>207</v>
      </c>
      <c r="P278" s="153" t="s">
        <v>511</v>
      </c>
      <c r="Q278" s="135"/>
      <c r="R278" s="135"/>
    </row>
    <row r="279" spans="1:18" s="154" customFormat="1" ht="91.5" customHeight="1" x14ac:dyDescent="0.25">
      <c r="A279" s="122">
        <v>277</v>
      </c>
      <c r="B279" s="134">
        <v>44708</v>
      </c>
      <c r="C279" s="122" t="s">
        <v>479</v>
      </c>
      <c r="D279" s="137" t="s">
        <v>96</v>
      </c>
      <c r="E279" s="137"/>
      <c r="F279" s="155" t="s">
        <v>489</v>
      </c>
      <c r="G279" s="152">
        <v>9258920178</v>
      </c>
      <c r="H279" s="152" t="s">
        <v>490</v>
      </c>
      <c r="I279" s="151">
        <v>44705</v>
      </c>
      <c r="J279" s="152" t="s">
        <v>180</v>
      </c>
      <c r="K279" s="152" t="s">
        <v>111</v>
      </c>
      <c r="L279" s="142"/>
      <c r="M279" s="122" t="s">
        <v>130</v>
      </c>
      <c r="N279" s="153" t="s">
        <v>183</v>
      </c>
      <c r="O279" s="153" t="s">
        <v>207</v>
      </c>
      <c r="P279" s="153" t="s">
        <v>491</v>
      </c>
      <c r="Q279" s="135"/>
      <c r="R279" s="135"/>
    </row>
    <row r="280" spans="1:18" s="154" customFormat="1" ht="91.5" customHeight="1" x14ac:dyDescent="0.25">
      <c r="A280" s="122">
        <v>278</v>
      </c>
      <c r="B280" s="134">
        <v>44708</v>
      </c>
      <c r="C280" s="122" t="s">
        <v>479</v>
      </c>
      <c r="D280" s="137" t="s">
        <v>96</v>
      </c>
      <c r="E280" s="137"/>
      <c r="F280" s="138" t="s">
        <v>503</v>
      </c>
      <c r="G280" s="122">
        <v>9629550160</v>
      </c>
      <c r="H280" s="122" t="s">
        <v>504</v>
      </c>
      <c r="I280" s="134">
        <v>44704</v>
      </c>
      <c r="J280" s="122" t="s">
        <v>180</v>
      </c>
      <c r="K280" s="122" t="s">
        <v>6</v>
      </c>
      <c r="L280" s="142"/>
      <c r="M280" s="122"/>
      <c r="N280" s="153"/>
      <c r="O280" s="153"/>
      <c r="P280" s="153" t="s">
        <v>499</v>
      </c>
      <c r="Q280" s="135"/>
      <c r="R280" s="135"/>
    </row>
    <row r="281" spans="1:18" s="154" customFormat="1" ht="91.5" customHeight="1" x14ac:dyDescent="0.25">
      <c r="A281" s="122">
        <v>279</v>
      </c>
      <c r="B281" s="134">
        <v>44708</v>
      </c>
      <c r="C281" s="122" t="s">
        <v>479</v>
      </c>
      <c r="D281" s="137" t="s">
        <v>96</v>
      </c>
      <c r="E281" s="137"/>
      <c r="F281" s="138" t="s">
        <v>507</v>
      </c>
      <c r="G281" s="122">
        <v>9854555151</v>
      </c>
      <c r="H281" s="122"/>
      <c r="I281" s="134"/>
      <c r="J281" s="122" t="s">
        <v>180</v>
      </c>
      <c r="K281" s="122" t="s">
        <v>85</v>
      </c>
      <c r="L281" s="142"/>
      <c r="M281" s="122" t="s">
        <v>129</v>
      </c>
      <c r="N281" s="153"/>
      <c r="O281" s="153"/>
      <c r="P281" s="153" t="s">
        <v>508</v>
      </c>
      <c r="Q281" s="135"/>
      <c r="R281" s="135"/>
    </row>
    <row r="282" spans="1:18" s="154" customFormat="1" ht="91.5" customHeight="1" x14ac:dyDescent="0.25">
      <c r="A282" s="122">
        <v>280</v>
      </c>
      <c r="B282" s="134">
        <v>44708</v>
      </c>
      <c r="C282" s="122" t="s">
        <v>930</v>
      </c>
      <c r="D282" s="137" t="s">
        <v>96</v>
      </c>
      <c r="E282" s="137"/>
      <c r="F282" s="138" t="s">
        <v>934</v>
      </c>
      <c r="G282" s="138" t="s">
        <v>935</v>
      </c>
      <c r="H282" s="122"/>
      <c r="I282" s="134"/>
      <c r="J282" s="122" t="s">
        <v>179</v>
      </c>
      <c r="K282" s="152" t="s">
        <v>85</v>
      </c>
      <c r="L282" s="196" t="str">
        <f>IFERROR(_xlfn.IFNA(VLOOKUP($K282,[39]коммент!$B:$C,2,0),""),"")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82" s="122" t="s">
        <v>118</v>
      </c>
      <c r="N282" s="122" t="s">
        <v>183</v>
      </c>
      <c r="O282" s="122" t="s">
        <v>207</v>
      </c>
      <c r="P282" s="122"/>
      <c r="Q282" s="135"/>
      <c r="R282" s="135"/>
    </row>
    <row r="283" spans="1:18" s="154" customFormat="1" ht="91.5" customHeight="1" x14ac:dyDescent="0.25">
      <c r="A283" s="122">
        <v>281</v>
      </c>
      <c r="B283" s="134">
        <v>44708</v>
      </c>
      <c r="C283" s="122" t="s">
        <v>930</v>
      </c>
      <c r="D283" s="137" t="s">
        <v>96</v>
      </c>
      <c r="E283" s="137"/>
      <c r="F283" s="138" t="s">
        <v>940</v>
      </c>
      <c r="G283" s="122">
        <v>89161785327</v>
      </c>
      <c r="H283" s="122" t="s">
        <v>493</v>
      </c>
      <c r="I283" s="134">
        <v>44707</v>
      </c>
      <c r="J283" s="122" t="s">
        <v>180</v>
      </c>
      <c r="K283" s="152" t="s">
        <v>111</v>
      </c>
      <c r="L283" s="196" t="str">
        <f>IFERROR(_xlfn.IFNA(VLOOKUP($K283,[39]коммент!$B:$C,2,0),""),"")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83" s="122" t="s">
        <v>119</v>
      </c>
      <c r="N283" s="122" t="s">
        <v>114</v>
      </c>
      <c r="O283" s="122"/>
      <c r="P283" s="122" t="s">
        <v>941</v>
      </c>
      <c r="Q283" s="135"/>
      <c r="R283" s="135"/>
    </row>
    <row r="284" spans="1:18" s="154" customFormat="1" ht="91.5" customHeight="1" x14ac:dyDescent="0.25">
      <c r="A284" s="122">
        <v>282</v>
      </c>
      <c r="B284" s="134">
        <v>44708</v>
      </c>
      <c r="C284" s="122" t="s">
        <v>1172</v>
      </c>
      <c r="D284" s="137" t="s">
        <v>96</v>
      </c>
      <c r="E284" s="137"/>
      <c r="F284" s="138" t="s">
        <v>1176</v>
      </c>
      <c r="G284" s="138" t="s">
        <v>1177</v>
      </c>
      <c r="H284" s="122"/>
      <c r="I284" s="122"/>
      <c r="J284" s="122" t="s">
        <v>180</v>
      </c>
      <c r="K284" s="122" t="s">
        <v>6</v>
      </c>
      <c r="L284" s="142" t="s">
        <v>147</v>
      </c>
      <c r="M284" s="122"/>
      <c r="N284" s="153"/>
      <c r="O284" s="153"/>
      <c r="P284" s="153"/>
      <c r="Q284" s="135"/>
      <c r="R284" s="135"/>
    </row>
    <row r="285" spans="1:18" s="154" customFormat="1" ht="91.5" customHeight="1" x14ac:dyDescent="0.25">
      <c r="A285" s="122">
        <v>283</v>
      </c>
      <c r="B285" s="134">
        <v>44708</v>
      </c>
      <c r="C285" s="122" t="s">
        <v>479</v>
      </c>
      <c r="D285" s="137" t="s">
        <v>97</v>
      </c>
      <c r="E285" s="137"/>
      <c r="F285" s="138" t="s">
        <v>505</v>
      </c>
      <c r="G285" s="122">
        <v>4958277796</v>
      </c>
      <c r="H285" s="122" t="s">
        <v>506</v>
      </c>
      <c r="I285" s="134">
        <v>44706</v>
      </c>
      <c r="J285" s="122" t="s">
        <v>180</v>
      </c>
      <c r="K285" s="122" t="s">
        <v>6</v>
      </c>
      <c r="L285" s="142"/>
      <c r="M285" s="122"/>
      <c r="N285" s="153"/>
      <c r="O285" s="153"/>
      <c r="P285" s="153" t="s">
        <v>499</v>
      </c>
      <c r="Q285" s="135"/>
      <c r="R285" s="135"/>
    </row>
    <row r="286" spans="1:18" s="154" customFormat="1" ht="91.5" customHeight="1" x14ac:dyDescent="0.25">
      <c r="A286" s="122">
        <v>284</v>
      </c>
      <c r="B286" s="134">
        <v>44708</v>
      </c>
      <c r="C286" s="122" t="s">
        <v>742</v>
      </c>
      <c r="D286" s="137" t="s">
        <v>97</v>
      </c>
      <c r="E286" s="137"/>
      <c r="F286" s="138" t="s">
        <v>755</v>
      </c>
      <c r="G286" s="122">
        <v>9153308622</v>
      </c>
      <c r="H286" s="122"/>
      <c r="I286" s="134"/>
      <c r="J286" s="122" t="s">
        <v>179</v>
      </c>
      <c r="K286" s="122" t="s">
        <v>6</v>
      </c>
      <c r="L286" s="142" t="s">
        <v>147</v>
      </c>
      <c r="M286" s="122"/>
      <c r="N286" s="122"/>
      <c r="O286" s="122"/>
      <c r="P286" s="122"/>
      <c r="Q286" s="135"/>
      <c r="R286" s="135"/>
    </row>
    <row r="287" spans="1:18" s="154" customFormat="1" ht="91.5" customHeight="1" x14ac:dyDescent="0.25">
      <c r="A287" s="122">
        <v>285</v>
      </c>
      <c r="B287" s="134">
        <v>44708</v>
      </c>
      <c r="C287" s="122" t="s">
        <v>1100</v>
      </c>
      <c r="D287" s="137" t="s">
        <v>97</v>
      </c>
      <c r="E287" s="137"/>
      <c r="F287" s="138" t="s">
        <v>1104</v>
      </c>
      <c r="G287" s="122" t="s">
        <v>1105</v>
      </c>
      <c r="H287" s="122" t="s">
        <v>1106</v>
      </c>
      <c r="I287" s="134">
        <v>44613</v>
      </c>
      <c r="J287" s="122" t="s">
        <v>180</v>
      </c>
      <c r="K287" s="122" t="s">
        <v>85</v>
      </c>
      <c r="L287" s="142" t="s">
        <v>148</v>
      </c>
      <c r="M287" s="122" t="s">
        <v>129</v>
      </c>
      <c r="N287" s="122"/>
      <c r="O287" s="122"/>
      <c r="P287" s="122" t="s">
        <v>1107</v>
      </c>
      <c r="Q287" s="135"/>
      <c r="R287" s="135"/>
    </row>
    <row r="288" spans="1:18" s="154" customFormat="1" ht="91.5" customHeight="1" x14ac:dyDescent="0.25">
      <c r="A288" s="122">
        <v>286</v>
      </c>
      <c r="B288" s="134">
        <v>44708</v>
      </c>
      <c r="C288" s="122" t="s">
        <v>1100</v>
      </c>
      <c r="D288" s="137" t="s">
        <v>97</v>
      </c>
      <c r="E288" s="137"/>
      <c r="F288" s="138" t="s">
        <v>1114</v>
      </c>
      <c r="G288" s="122" t="s">
        <v>1115</v>
      </c>
      <c r="H288" s="122" t="s">
        <v>1116</v>
      </c>
      <c r="I288" s="134">
        <v>44550</v>
      </c>
      <c r="J288" s="122" t="s">
        <v>184</v>
      </c>
      <c r="K288" s="122" t="s">
        <v>175</v>
      </c>
      <c r="L288" s="142" t="s">
        <v>176</v>
      </c>
      <c r="M288" s="122"/>
      <c r="N288" s="153"/>
      <c r="O288" s="153"/>
      <c r="P288" s="153" t="s">
        <v>1117</v>
      </c>
      <c r="Q288" s="135"/>
      <c r="R288" s="135"/>
    </row>
    <row r="289" spans="1:18" s="154" customFormat="1" ht="91.5" customHeight="1" x14ac:dyDescent="0.25">
      <c r="A289" s="122">
        <v>287</v>
      </c>
      <c r="B289" s="134">
        <v>44708</v>
      </c>
      <c r="C289" s="122" t="s">
        <v>479</v>
      </c>
      <c r="D289" s="204" t="s">
        <v>94</v>
      </c>
      <c r="E289" s="137"/>
      <c r="F289" s="138" t="s">
        <v>480</v>
      </c>
      <c r="G289" s="122">
        <v>9772628900</v>
      </c>
      <c r="H289" s="122"/>
      <c r="I289" s="134"/>
      <c r="J289" s="122" t="s">
        <v>180</v>
      </c>
      <c r="K289" s="122" t="s">
        <v>111</v>
      </c>
      <c r="L289" s="142"/>
      <c r="M289" s="122" t="s">
        <v>118</v>
      </c>
      <c r="N289" s="153" t="s">
        <v>183</v>
      </c>
      <c r="O289" s="153" t="s">
        <v>201</v>
      </c>
      <c r="P289" s="153" t="s">
        <v>481</v>
      </c>
      <c r="Q289" s="135"/>
      <c r="R289" s="135"/>
    </row>
    <row r="290" spans="1:18" s="154" customFormat="1" ht="91.5" customHeight="1" x14ac:dyDescent="0.25">
      <c r="A290" s="122">
        <v>288</v>
      </c>
      <c r="B290" s="134">
        <v>44708</v>
      </c>
      <c r="C290" s="122" t="s">
        <v>742</v>
      </c>
      <c r="D290" s="137" t="s">
        <v>94</v>
      </c>
      <c r="E290" s="137"/>
      <c r="F290" s="138" t="s">
        <v>752</v>
      </c>
      <c r="G290" s="122">
        <v>9661077801</v>
      </c>
      <c r="H290" s="122" t="s">
        <v>753</v>
      </c>
      <c r="I290" s="134">
        <v>44585</v>
      </c>
      <c r="J290" s="122" t="s">
        <v>184</v>
      </c>
      <c r="K290" s="122" t="s">
        <v>36</v>
      </c>
      <c r="L290" s="142" t="s">
        <v>157</v>
      </c>
      <c r="M290" s="122"/>
      <c r="N290" s="153"/>
      <c r="O290" s="153"/>
      <c r="P290" s="153" t="s">
        <v>754</v>
      </c>
      <c r="Q290" s="135"/>
      <c r="R290" s="135"/>
    </row>
    <row r="291" spans="1:18" s="154" customFormat="1" ht="91.5" customHeight="1" x14ac:dyDescent="0.25">
      <c r="A291" s="122">
        <v>289</v>
      </c>
      <c r="B291" s="134">
        <v>44708</v>
      </c>
      <c r="C291" s="122" t="s">
        <v>1096</v>
      </c>
      <c r="D291" s="137" t="s">
        <v>94</v>
      </c>
      <c r="E291" s="137"/>
      <c r="F291" s="138" t="s">
        <v>1097</v>
      </c>
      <c r="G291" s="122">
        <v>9269569738</v>
      </c>
      <c r="H291" s="122"/>
      <c r="I291" s="134"/>
      <c r="J291" s="122" t="s">
        <v>179</v>
      </c>
      <c r="K291" s="122" t="s">
        <v>6</v>
      </c>
      <c r="L291" s="142" t="s">
        <v>147</v>
      </c>
      <c r="M291" s="122"/>
      <c r="N291" s="153"/>
      <c r="O291" s="153"/>
      <c r="P291" s="153"/>
      <c r="Q291" s="135"/>
      <c r="R291" s="135"/>
    </row>
    <row r="292" spans="1:18" s="154" customFormat="1" ht="91.5" customHeight="1" x14ac:dyDescent="0.25">
      <c r="A292" s="122">
        <v>290</v>
      </c>
      <c r="B292" s="134">
        <v>44708</v>
      </c>
      <c r="C292" s="122" t="s">
        <v>1100</v>
      </c>
      <c r="D292" s="137" t="s">
        <v>94</v>
      </c>
      <c r="E292" s="137"/>
      <c r="F292" s="138" t="s">
        <v>1101</v>
      </c>
      <c r="G292" s="122" t="s">
        <v>1102</v>
      </c>
      <c r="H292" s="122"/>
      <c r="I292" s="122"/>
      <c r="J292" s="122" t="s">
        <v>180</v>
      </c>
      <c r="K292" s="122" t="s">
        <v>113</v>
      </c>
      <c r="L292" s="142" t="s">
        <v>143</v>
      </c>
      <c r="M292" s="122"/>
      <c r="N292" s="153"/>
      <c r="O292" s="153"/>
      <c r="P292" s="153" t="s">
        <v>1103</v>
      </c>
      <c r="Q292" s="135"/>
      <c r="R292" s="135"/>
    </row>
    <row r="293" spans="1:18" s="154" customFormat="1" ht="91.5" customHeight="1" x14ac:dyDescent="0.25">
      <c r="A293" s="122">
        <v>291</v>
      </c>
      <c r="B293" s="134">
        <v>44708</v>
      </c>
      <c r="C293" s="122" t="s">
        <v>479</v>
      </c>
      <c r="D293" s="204" t="s">
        <v>95</v>
      </c>
      <c r="E293" s="137"/>
      <c r="F293" s="155" t="s">
        <v>482</v>
      </c>
      <c r="G293" s="152">
        <v>9654163464</v>
      </c>
      <c r="H293" s="122" t="s">
        <v>483</v>
      </c>
      <c r="I293" s="134">
        <v>44706</v>
      </c>
      <c r="J293" s="122" t="s">
        <v>180</v>
      </c>
      <c r="K293" s="122" t="s">
        <v>113</v>
      </c>
      <c r="L293" s="142"/>
      <c r="M293" s="122"/>
      <c r="N293" s="153"/>
      <c r="O293" s="153"/>
      <c r="P293" s="153" t="s">
        <v>484</v>
      </c>
      <c r="Q293" s="135"/>
      <c r="R293" s="135"/>
    </row>
    <row r="294" spans="1:18" s="154" customFormat="1" ht="91.5" customHeight="1" x14ac:dyDescent="0.25">
      <c r="A294" s="122">
        <v>292</v>
      </c>
      <c r="B294" s="134">
        <v>44708</v>
      </c>
      <c r="C294" s="122" t="s">
        <v>930</v>
      </c>
      <c r="D294" s="137" t="s">
        <v>95</v>
      </c>
      <c r="E294" s="137"/>
      <c r="F294" s="138" t="s">
        <v>931</v>
      </c>
      <c r="G294" s="122">
        <v>89163777062</v>
      </c>
      <c r="H294" s="122"/>
      <c r="I294" s="134"/>
      <c r="J294" s="122" t="s">
        <v>180</v>
      </c>
      <c r="K294" s="152" t="s">
        <v>113</v>
      </c>
      <c r="L294" s="196" t="str">
        <f>IFERROR(_xlfn.IFNA(VLOOKUP($K294,[39]коммент!$B:$C,2,0),""),"")</f>
        <v>Формат уведомления. С целью проведения внутреннего контроля качества.</v>
      </c>
      <c r="M294" s="122"/>
      <c r="N294" s="122"/>
      <c r="O294" s="122"/>
      <c r="P294" s="122" t="s">
        <v>932</v>
      </c>
      <c r="Q294" s="135"/>
      <c r="R294" s="135"/>
    </row>
    <row r="295" spans="1:18" s="154" customFormat="1" ht="91.5" customHeight="1" x14ac:dyDescent="0.25">
      <c r="A295" s="122">
        <v>293</v>
      </c>
      <c r="B295" s="134">
        <v>44708</v>
      </c>
      <c r="C295" s="122" t="s">
        <v>272</v>
      </c>
      <c r="D295" s="137" t="s">
        <v>185</v>
      </c>
      <c r="E295" s="137"/>
      <c r="F295" s="138" t="s">
        <v>296</v>
      </c>
      <c r="G295" s="122">
        <v>9032632106</v>
      </c>
      <c r="H295" s="122" t="s">
        <v>297</v>
      </c>
      <c r="I295" s="134">
        <v>44570</v>
      </c>
      <c r="J295" s="122" t="s">
        <v>184</v>
      </c>
      <c r="K295" s="122" t="s">
        <v>175</v>
      </c>
      <c r="L295" s="142" t="str">
        <f>IFERROR(_xlfn.IFNA(VLOOKUP($K295,[19]коммент!$B:$C,2,0),""),"")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95" s="122"/>
      <c r="N295" s="153"/>
      <c r="O295" s="153"/>
      <c r="P295" s="153" t="s">
        <v>298</v>
      </c>
      <c r="Q295" s="135"/>
      <c r="R295" s="135" t="s">
        <v>1566</v>
      </c>
    </row>
    <row r="296" spans="1:18" s="154" customFormat="1" ht="91.5" customHeight="1" x14ac:dyDescent="0.25">
      <c r="A296" s="122">
        <v>294</v>
      </c>
      <c r="B296" s="134">
        <v>44708</v>
      </c>
      <c r="C296" s="122" t="s">
        <v>462</v>
      </c>
      <c r="D296" s="137" t="s">
        <v>185</v>
      </c>
      <c r="E296" s="137"/>
      <c r="F296" s="138" t="s">
        <v>474</v>
      </c>
      <c r="G296" s="122" t="s">
        <v>475</v>
      </c>
      <c r="H296" s="122" t="s">
        <v>476</v>
      </c>
      <c r="I296" s="134">
        <v>44707</v>
      </c>
      <c r="J296" s="122" t="s">
        <v>184</v>
      </c>
      <c r="K296" s="122" t="s">
        <v>186</v>
      </c>
      <c r="L296" s="142" t="str">
        <f>IFERROR(_xlfn.IFNA(VLOOKUP($K296,[4]коммент!$B:$C,2,0),""),"")</f>
        <v>Прошу Вас предоставить информацию на текущий запрос</v>
      </c>
      <c r="M296" s="122"/>
      <c r="N296" s="122"/>
      <c r="O296" s="122"/>
      <c r="P296" s="122" t="s">
        <v>477</v>
      </c>
      <c r="Q296" s="135"/>
      <c r="R296" s="135" t="s">
        <v>1567</v>
      </c>
    </row>
    <row r="297" spans="1:18" s="154" customFormat="1" ht="91.5" customHeight="1" x14ac:dyDescent="0.25">
      <c r="A297" s="122">
        <v>295</v>
      </c>
      <c r="B297" s="134">
        <v>44708</v>
      </c>
      <c r="C297" s="139" t="s">
        <v>950</v>
      </c>
      <c r="D297" s="137" t="s">
        <v>185</v>
      </c>
      <c r="E297" s="137"/>
      <c r="F297" s="138" t="s">
        <v>953</v>
      </c>
      <c r="G297" s="122" t="s">
        <v>954</v>
      </c>
      <c r="H297" s="122"/>
      <c r="I297" s="122"/>
      <c r="J297" s="122" t="s">
        <v>180</v>
      </c>
      <c r="K297" s="122" t="s">
        <v>186</v>
      </c>
      <c r="L297" s="142" t="str">
        <f>IFERROR(_xlfn.IFNA(VLOOKUP($K297,[54]коммент!$B:$C,2,0),""),"")</f>
        <v>Прошу Вас предоставить информацию на текущий запрос</v>
      </c>
      <c r="M297" s="122"/>
      <c r="N297" s="153"/>
      <c r="O297" s="153"/>
      <c r="P297" s="153" t="s">
        <v>955</v>
      </c>
      <c r="Q297" s="135"/>
      <c r="R297" s="135" t="s">
        <v>1568</v>
      </c>
    </row>
    <row r="298" spans="1:18" s="154" customFormat="1" ht="91.5" customHeight="1" x14ac:dyDescent="0.25">
      <c r="A298" s="122">
        <v>296</v>
      </c>
      <c r="B298" s="134">
        <v>44708</v>
      </c>
      <c r="C298" s="122" t="s">
        <v>966</v>
      </c>
      <c r="D298" s="137" t="s">
        <v>185</v>
      </c>
      <c r="E298" s="137"/>
      <c r="F298" s="138" t="s">
        <v>967</v>
      </c>
      <c r="G298" s="122" t="s">
        <v>968</v>
      </c>
      <c r="H298" s="122"/>
      <c r="I298" s="122"/>
      <c r="J298" s="122" t="s">
        <v>180</v>
      </c>
      <c r="K298" s="122" t="s">
        <v>125</v>
      </c>
      <c r="L298" s="142" t="str">
        <f>IFERROR(_xlfn.IFNA(VLOOKUP($K298,[55]коммент!$B:$C,2,0),""),"")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98" s="122" t="s">
        <v>189</v>
      </c>
      <c r="N298" s="153"/>
      <c r="O298" s="153"/>
      <c r="P298" s="153"/>
      <c r="Q298" s="135"/>
      <c r="R298" s="135" t="s">
        <v>1569</v>
      </c>
    </row>
    <row r="299" spans="1:18" s="154" customFormat="1" ht="91.5" customHeight="1" x14ac:dyDescent="0.25">
      <c r="A299" s="122">
        <v>297</v>
      </c>
      <c r="B299" s="134">
        <v>44708</v>
      </c>
      <c r="C299" s="122" t="s">
        <v>966</v>
      </c>
      <c r="D299" s="137" t="s">
        <v>185</v>
      </c>
      <c r="E299" s="137"/>
      <c r="F299" s="138" t="s">
        <v>969</v>
      </c>
      <c r="G299" s="216" t="s">
        <v>970</v>
      </c>
      <c r="H299" s="122"/>
      <c r="I299" s="122"/>
      <c r="J299" s="122" t="s">
        <v>180</v>
      </c>
      <c r="K299" s="122" t="s">
        <v>125</v>
      </c>
      <c r="L299" s="142" t="str">
        <f>IFERROR(_xlfn.IFNA(VLOOKUP($K299,[40]коммент!$B:$C,2,0),""),"")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99" s="122" t="s">
        <v>189</v>
      </c>
      <c r="N299" s="153"/>
      <c r="O299" s="153"/>
      <c r="P299" s="153"/>
      <c r="Q299" s="135"/>
      <c r="R299" s="135" t="s">
        <v>1567</v>
      </c>
    </row>
    <row r="300" spans="1:18" s="154" customFormat="1" ht="91.5" customHeight="1" x14ac:dyDescent="0.25">
      <c r="A300" s="122">
        <v>298</v>
      </c>
      <c r="B300" s="134">
        <v>44708</v>
      </c>
      <c r="C300" s="122" t="s">
        <v>966</v>
      </c>
      <c r="D300" s="204" t="s">
        <v>185</v>
      </c>
      <c r="E300" s="137"/>
      <c r="F300" s="138" t="s">
        <v>971</v>
      </c>
      <c r="G300" s="122" t="s">
        <v>972</v>
      </c>
      <c r="H300" s="122"/>
      <c r="I300" s="122"/>
      <c r="J300" s="122" t="s">
        <v>184</v>
      </c>
      <c r="K300" s="122" t="s">
        <v>125</v>
      </c>
      <c r="L300" s="142" t="str">
        <f>IFERROR(_xlfn.IFNA(VLOOKUP($K300,[40]коммент!$B:$C,2,0),""),"")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00" s="122" t="s">
        <v>189</v>
      </c>
      <c r="N300" s="153"/>
      <c r="O300" s="153"/>
      <c r="P300" s="153"/>
      <c r="Q300" s="135"/>
      <c r="R300" s="135" t="s">
        <v>1567</v>
      </c>
    </row>
    <row r="301" spans="1:18" s="154" customFormat="1" ht="91.5" customHeight="1" x14ac:dyDescent="0.25">
      <c r="A301" s="122">
        <v>299</v>
      </c>
      <c r="B301" s="134">
        <v>44708</v>
      </c>
      <c r="C301" s="122" t="s">
        <v>966</v>
      </c>
      <c r="D301" s="137" t="s">
        <v>185</v>
      </c>
      <c r="E301" s="137"/>
      <c r="F301" s="138" t="s">
        <v>973</v>
      </c>
      <c r="G301" s="122" t="s">
        <v>974</v>
      </c>
      <c r="H301" s="122"/>
      <c r="I301" s="122"/>
      <c r="J301" s="122" t="s">
        <v>184</v>
      </c>
      <c r="K301" s="122" t="s">
        <v>125</v>
      </c>
      <c r="L301" s="142" t="str">
        <f>IFERROR(_xlfn.IFNA(VLOOKUP($K301,[40]коммент!$B:$C,2,0),""),"")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01" s="122" t="s">
        <v>189</v>
      </c>
      <c r="N301" s="153"/>
      <c r="O301" s="153"/>
      <c r="P301" s="153"/>
      <c r="Q301" s="135"/>
      <c r="R301" s="135" t="s">
        <v>1570</v>
      </c>
    </row>
    <row r="302" spans="1:18" s="154" customFormat="1" ht="91.5" customHeight="1" x14ac:dyDescent="0.25">
      <c r="A302" s="122">
        <v>300</v>
      </c>
      <c r="B302" s="134">
        <v>44708</v>
      </c>
      <c r="C302" s="122" t="s">
        <v>966</v>
      </c>
      <c r="D302" s="137" t="s">
        <v>185</v>
      </c>
      <c r="E302" s="137"/>
      <c r="F302" s="138" t="s">
        <v>981</v>
      </c>
      <c r="G302" s="122" t="s">
        <v>982</v>
      </c>
      <c r="H302" s="122"/>
      <c r="I302" s="122"/>
      <c r="J302" s="122" t="s">
        <v>184</v>
      </c>
      <c r="K302" s="122" t="s">
        <v>125</v>
      </c>
      <c r="L302" s="142" t="str">
        <f>IFERROR(_xlfn.IFNA(VLOOKUP($K302,[40]коммент!$B:$C,2,0),""),"")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02" s="122" t="s">
        <v>189</v>
      </c>
      <c r="N302" s="122"/>
      <c r="O302" s="122"/>
      <c r="P302" s="122"/>
      <c r="Q302" s="135"/>
      <c r="R302" s="135" t="s">
        <v>1568</v>
      </c>
    </row>
    <row r="303" spans="1:18" s="154" customFormat="1" ht="91.5" customHeight="1" x14ac:dyDescent="0.25">
      <c r="A303" s="122">
        <v>301</v>
      </c>
      <c r="B303" s="134">
        <v>44708</v>
      </c>
      <c r="C303" s="122" t="s">
        <v>706</v>
      </c>
      <c r="D303" s="137" t="s">
        <v>55</v>
      </c>
      <c r="E303" s="137"/>
      <c r="F303" s="138" t="s">
        <v>707</v>
      </c>
      <c r="G303" s="122" t="s">
        <v>708</v>
      </c>
      <c r="H303" s="122"/>
      <c r="I303" s="134"/>
      <c r="J303" s="122" t="s">
        <v>180</v>
      </c>
      <c r="K303" s="122" t="s">
        <v>6</v>
      </c>
      <c r="L303" s="142" t="s">
        <v>147</v>
      </c>
      <c r="M303" s="122"/>
      <c r="N303" s="122"/>
      <c r="O303" s="122"/>
      <c r="P303" s="122"/>
      <c r="Q303" s="135"/>
      <c r="R303" s="135"/>
    </row>
    <row r="304" spans="1:18" s="154" customFormat="1" ht="91.5" customHeight="1" x14ac:dyDescent="0.25">
      <c r="A304" s="122">
        <v>302</v>
      </c>
      <c r="B304" s="134">
        <v>44708</v>
      </c>
      <c r="C304" s="122" t="s">
        <v>1270</v>
      </c>
      <c r="D304" s="137" t="s">
        <v>55</v>
      </c>
      <c r="E304" s="137"/>
      <c r="F304" s="138" t="s">
        <v>1271</v>
      </c>
      <c r="G304" s="122"/>
      <c r="H304" s="122"/>
      <c r="I304" s="122"/>
      <c r="J304" s="122" t="s">
        <v>180</v>
      </c>
      <c r="K304" s="122" t="s">
        <v>113</v>
      </c>
      <c r="L304" s="142" t="s">
        <v>143</v>
      </c>
      <c r="M304" s="122"/>
      <c r="N304" s="122"/>
      <c r="O304" s="122"/>
      <c r="P304" s="122" t="s">
        <v>1272</v>
      </c>
      <c r="Q304" s="135"/>
      <c r="R304" s="135"/>
    </row>
    <row r="305" spans="1:18" s="154" customFormat="1" ht="91.5" customHeight="1" x14ac:dyDescent="0.25">
      <c r="A305" s="122">
        <v>303</v>
      </c>
      <c r="B305" s="134">
        <v>44708</v>
      </c>
      <c r="C305" s="122" t="s">
        <v>1270</v>
      </c>
      <c r="D305" s="137" t="s">
        <v>55</v>
      </c>
      <c r="E305" s="137"/>
      <c r="F305" s="143" t="s">
        <v>1276</v>
      </c>
      <c r="G305" s="122">
        <v>89162577380</v>
      </c>
      <c r="H305" s="122" t="s">
        <v>1264</v>
      </c>
      <c r="I305" s="134">
        <v>44693</v>
      </c>
      <c r="J305" s="122" t="s">
        <v>179</v>
      </c>
      <c r="K305" s="122" t="s">
        <v>111</v>
      </c>
      <c r="L305" s="142" t="s">
        <v>165</v>
      </c>
      <c r="M305" s="122" t="s">
        <v>130</v>
      </c>
      <c r="N305" s="122" t="s">
        <v>114</v>
      </c>
      <c r="O305" s="122"/>
      <c r="P305" s="122" t="s">
        <v>1277</v>
      </c>
      <c r="Q305" s="135"/>
      <c r="R305" s="135"/>
    </row>
    <row r="306" spans="1:18" s="154" customFormat="1" ht="91.5" customHeight="1" x14ac:dyDescent="0.25">
      <c r="A306" s="122">
        <v>304</v>
      </c>
      <c r="B306" s="134">
        <v>44708</v>
      </c>
      <c r="C306" s="122" t="s">
        <v>913</v>
      </c>
      <c r="D306" s="137" t="s">
        <v>46</v>
      </c>
      <c r="E306" s="137"/>
      <c r="F306" s="143" t="s">
        <v>920</v>
      </c>
      <c r="G306" s="122">
        <v>9168196523</v>
      </c>
      <c r="H306" s="122"/>
      <c r="I306" s="134"/>
      <c r="J306" s="122" t="s">
        <v>184</v>
      </c>
      <c r="K306" s="122" t="s">
        <v>85</v>
      </c>
      <c r="L306" s="142" t="str">
        <f>IFERROR(_xlfn.IFNA(VLOOKUP($K306,[38]коммент!$B:$C,2,0),""),"")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06" s="122" t="s">
        <v>130</v>
      </c>
      <c r="N306" s="122"/>
      <c r="O306" s="122"/>
      <c r="P306" s="122"/>
      <c r="Q306" s="135"/>
      <c r="R306" s="135"/>
    </row>
    <row r="307" spans="1:18" s="154" customFormat="1" ht="91.5" customHeight="1" x14ac:dyDescent="0.25">
      <c r="A307" s="122">
        <v>305</v>
      </c>
      <c r="B307" s="134">
        <v>44708</v>
      </c>
      <c r="C307" s="122" t="s">
        <v>1122</v>
      </c>
      <c r="D307" s="137" t="s">
        <v>46</v>
      </c>
      <c r="E307" s="137"/>
      <c r="F307" s="138" t="s">
        <v>1136</v>
      </c>
      <c r="G307" s="122" t="s">
        <v>1137</v>
      </c>
      <c r="H307" s="122" t="s">
        <v>1138</v>
      </c>
      <c r="I307" s="134">
        <v>44707</v>
      </c>
      <c r="J307" s="122" t="s">
        <v>180</v>
      </c>
      <c r="K307" s="122" t="s">
        <v>111</v>
      </c>
      <c r="L307" s="142" t="s">
        <v>165</v>
      </c>
      <c r="M307" s="122" t="s">
        <v>130</v>
      </c>
      <c r="N307" s="122" t="s">
        <v>114</v>
      </c>
      <c r="O307" s="122"/>
      <c r="P307" s="122" t="s">
        <v>1139</v>
      </c>
      <c r="Q307" s="135"/>
      <c r="R307" s="135"/>
    </row>
    <row r="308" spans="1:18" s="154" customFormat="1" ht="91.5" customHeight="1" x14ac:dyDescent="0.25">
      <c r="A308" s="122">
        <v>306</v>
      </c>
      <c r="B308" s="134">
        <v>44708</v>
      </c>
      <c r="C308" s="122" t="s">
        <v>1310</v>
      </c>
      <c r="D308" s="137" t="s">
        <v>46</v>
      </c>
      <c r="E308" s="137"/>
      <c r="F308" s="136" t="s">
        <v>1311</v>
      </c>
      <c r="G308" s="136" t="s">
        <v>1312</v>
      </c>
      <c r="H308" s="122" t="s">
        <v>718</v>
      </c>
      <c r="I308" s="134">
        <v>44569</v>
      </c>
      <c r="J308" s="122" t="s">
        <v>184</v>
      </c>
      <c r="K308" s="122" t="s">
        <v>175</v>
      </c>
      <c r="L308" s="142" t="str">
        <f>IFERROR(_xlfn.IFNA(VLOOKUP($K308,[56]коммент!$B:$C,2,0),""),"")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08" s="122"/>
      <c r="N308" s="122"/>
      <c r="O308" s="122"/>
      <c r="P308" s="122" t="s">
        <v>1313</v>
      </c>
      <c r="Q308" s="135"/>
      <c r="R308" s="135"/>
    </row>
    <row r="309" spans="1:18" s="154" customFormat="1" ht="91.5" customHeight="1" x14ac:dyDescent="0.25">
      <c r="A309" s="122">
        <v>307</v>
      </c>
      <c r="B309" s="134">
        <v>44708</v>
      </c>
      <c r="C309" s="122" t="s">
        <v>1314</v>
      </c>
      <c r="D309" s="137" t="s">
        <v>46</v>
      </c>
      <c r="E309" s="137"/>
      <c r="F309" s="143" t="s">
        <v>1318</v>
      </c>
      <c r="G309" s="122">
        <v>89166021141</v>
      </c>
      <c r="H309" s="122"/>
      <c r="I309" s="122"/>
      <c r="J309" s="122" t="s">
        <v>180</v>
      </c>
      <c r="K309" s="122" t="s">
        <v>6</v>
      </c>
      <c r="L309" s="142" t="str">
        <f>IFERROR(_xlfn.IFNA(VLOOKUP($K309,[50]коммент!$B:$C,2,0),""),"")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09" s="122"/>
      <c r="N309" s="122"/>
      <c r="O309" s="122"/>
      <c r="P309" s="122"/>
      <c r="Q309" s="135"/>
      <c r="R309" s="135"/>
    </row>
    <row r="310" spans="1:18" s="154" customFormat="1" ht="91.5" customHeight="1" x14ac:dyDescent="0.25">
      <c r="A310" s="122">
        <v>308</v>
      </c>
      <c r="B310" s="134">
        <v>44708</v>
      </c>
      <c r="C310" s="122" t="s">
        <v>1509</v>
      </c>
      <c r="D310" s="137" t="s">
        <v>46</v>
      </c>
      <c r="E310" s="137"/>
      <c r="F310" s="136" t="s">
        <v>1521</v>
      </c>
      <c r="G310" s="136" t="s">
        <v>1522</v>
      </c>
      <c r="H310" s="122" t="s">
        <v>1523</v>
      </c>
      <c r="I310" s="134">
        <v>44707</v>
      </c>
      <c r="J310" s="122" t="s">
        <v>180</v>
      </c>
      <c r="K310" s="152" t="s">
        <v>111</v>
      </c>
      <c r="L310" s="142" t="s">
        <v>165</v>
      </c>
      <c r="M310" s="122" t="s">
        <v>130</v>
      </c>
      <c r="N310" s="122" t="s">
        <v>114</v>
      </c>
      <c r="O310" s="122"/>
      <c r="P310" s="122" t="s">
        <v>1524</v>
      </c>
      <c r="Q310" s="135"/>
      <c r="R310" s="135"/>
    </row>
    <row r="311" spans="1:18" s="154" customFormat="1" ht="91.5" customHeight="1" x14ac:dyDescent="0.25">
      <c r="A311" s="122">
        <v>309</v>
      </c>
      <c r="B311" s="134">
        <v>44708</v>
      </c>
      <c r="C311" s="122" t="s">
        <v>1509</v>
      </c>
      <c r="D311" s="137" t="s">
        <v>46</v>
      </c>
      <c r="E311" s="137"/>
      <c r="F311" s="136" t="s">
        <v>1525</v>
      </c>
      <c r="G311" s="136" t="s">
        <v>1526</v>
      </c>
      <c r="H311" s="122" t="s">
        <v>1527</v>
      </c>
      <c r="I311" s="134">
        <v>44645</v>
      </c>
      <c r="J311" s="122" t="s">
        <v>180</v>
      </c>
      <c r="K311" s="152" t="s">
        <v>175</v>
      </c>
      <c r="L311" s="142" t="s">
        <v>176</v>
      </c>
      <c r="M311" s="122"/>
      <c r="N311" s="122"/>
      <c r="O311" s="122"/>
      <c r="P311" s="122" t="s">
        <v>1528</v>
      </c>
      <c r="Q311" s="135"/>
      <c r="R311" s="135"/>
    </row>
    <row r="312" spans="1:18" s="154" customFormat="1" ht="91.5" customHeight="1" x14ac:dyDescent="0.25">
      <c r="A312" s="122">
        <v>310</v>
      </c>
      <c r="B312" s="134">
        <v>44708</v>
      </c>
      <c r="C312" s="122" t="s">
        <v>1509</v>
      </c>
      <c r="D312" s="137" t="s">
        <v>46</v>
      </c>
      <c r="E312" s="137"/>
      <c r="F312" s="136" t="s">
        <v>1532</v>
      </c>
      <c r="G312" s="136" t="s">
        <v>1533</v>
      </c>
      <c r="H312" s="122"/>
      <c r="I312" s="134"/>
      <c r="J312" s="122" t="s">
        <v>134</v>
      </c>
      <c r="K312" s="152" t="s">
        <v>6</v>
      </c>
      <c r="L312" s="142" t="s">
        <v>147</v>
      </c>
      <c r="M312" s="122"/>
      <c r="N312" s="153"/>
      <c r="O312" s="153"/>
      <c r="P312" s="153" t="s">
        <v>1534</v>
      </c>
      <c r="Q312" s="135"/>
      <c r="R312" s="135"/>
    </row>
    <row r="313" spans="1:18" s="154" customFormat="1" ht="91.5" customHeight="1" x14ac:dyDescent="0.25">
      <c r="A313" s="122">
        <v>311</v>
      </c>
      <c r="B313" s="134">
        <v>44708</v>
      </c>
      <c r="C313" s="122" t="s">
        <v>1509</v>
      </c>
      <c r="D313" s="137" t="s">
        <v>46</v>
      </c>
      <c r="E313" s="137"/>
      <c r="F313" s="136" t="s">
        <v>1555</v>
      </c>
      <c r="G313" s="136" t="s">
        <v>1556</v>
      </c>
      <c r="H313" s="122" t="s">
        <v>1557</v>
      </c>
      <c r="I313" s="134">
        <v>44631</v>
      </c>
      <c r="J313" s="122" t="s">
        <v>179</v>
      </c>
      <c r="K313" s="152" t="s">
        <v>175</v>
      </c>
      <c r="L313" s="142" t="s">
        <v>176</v>
      </c>
      <c r="M313" s="122"/>
      <c r="N313" s="122"/>
      <c r="O313" s="122"/>
      <c r="P313" s="122" t="s">
        <v>1558</v>
      </c>
      <c r="Q313" s="135"/>
      <c r="R313" s="135"/>
    </row>
    <row r="314" spans="1:18" s="154" customFormat="1" ht="91.5" customHeight="1" x14ac:dyDescent="0.25">
      <c r="A314" s="122">
        <v>312</v>
      </c>
      <c r="B314" s="134">
        <v>44708</v>
      </c>
      <c r="C314" s="122" t="s">
        <v>1509</v>
      </c>
      <c r="D314" s="137" t="s">
        <v>46</v>
      </c>
      <c r="E314" s="137"/>
      <c r="F314" s="144" t="s">
        <v>1559</v>
      </c>
      <c r="G314" s="144" t="s">
        <v>1560</v>
      </c>
      <c r="H314" s="122" t="s">
        <v>1561</v>
      </c>
      <c r="I314" s="134">
        <v>44704</v>
      </c>
      <c r="J314" s="122" t="s">
        <v>180</v>
      </c>
      <c r="K314" s="152" t="s">
        <v>111</v>
      </c>
      <c r="L314" s="142" t="s">
        <v>165</v>
      </c>
      <c r="M314" s="122" t="s">
        <v>130</v>
      </c>
      <c r="N314" s="153" t="s">
        <v>183</v>
      </c>
      <c r="O314" s="153" t="s">
        <v>46</v>
      </c>
      <c r="P314" s="153" t="s">
        <v>1562</v>
      </c>
      <c r="Q314" s="135"/>
      <c r="R314" s="135"/>
    </row>
    <row r="315" spans="1:18" s="154" customFormat="1" ht="91.5" customHeight="1" x14ac:dyDescent="0.25">
      <c r="A315" s="122">
        <v>313</v>
      </c>
      <c r="B315" s="134">
        <v>44708</v>
      </c>
      <c r="C315" s="122" t="s">
        <v>1509</v>
      </c>
      <c r="D315" s="137" t="s">
        <v>46</v>
      </c>
      <c r="E315" s="137"/>
      <c r="F315" s="136" t="s">
        <v>1563</v>
      </c>
      <c r="G315" s="136" t="s">
        <v>1564</v>
      </c>
      <c r="H315" s="122"/>
      <c r="I315" s="134"/>
      <c r="J315" s="122" t="s">
        <v>180</v>
      </c>
      <c r="K315" s="152" t="s">
        <v>85</v>
      </c>
      <c r="L315" s="142" t="s">
        <v>148</v>
      </c>
      <c r="M315" s="122" t="s">
        <v>129</v>
      </c>
      <c r="N315" s="153" t="s">
        <v>114</v>
      </c>
      <c r="O315" s="153"/>
      <c r="P315" s="153" t="s">
        <v>1565</v>
      </c>
      <c r="Q315" s="135"/>
      <c r="R315" s="135"/>
    </row>
    <row r="316" spans="1:18" s="154" customFormat="1" ht="91.5" customHeight="1" x14ac:dyDescent="0.25">
      <c r="A316" s="122">
        <v>314</v>
      </c>
      <c r="B316" s="134">
        <v>44708</v>
      </c>
      <c r="C316" s="122" t="s">
        <v>759</v>
      </c>
      <c r="D316" s="137" t="s">
        <v>90</v>
      </c>
      <c r="E316" s="137"/>
      <c r="F316" s="138" t="s">
        <v>760</v>
      </c>
      <c r="G316" s="122" t="s">
        <v>761</v>
      </c>
      <c r="H316" s="122" t="s">
        <v>762</v>
      </c>
      <c r="I316" s="134">
        <v>44529</v>
      </c>
      <c r="J316" s="122" t="s">
        <v>180</v>
      </c>
      <c r="K316" s="122" t="s">
        <v>113</v>
      </c>
      <c r="L316" s="142" t="s">
        <v>143</v>
      </c>
      <c r="M316" s="122"/>
      <c r="N316" s="122"/>
      <c r="O316" s="122"/>
      <c r="P316" s="122" t="s">
        <v>763</v>
      </c>
      <c r="Q316" s="135"/>
      <c r="R316" s="135"/>
    </row>
    <row r="317" spans="1:18" s="154" customFormat="1" ht="91.5" customHeight="1" x14ac:dyDescent="0.25">
      <c r="A317" s="122">
        <v>315</v>
      </c>
      <c r="B317" s="134">
        <v>44708</v>
      </c>
      <c r="C317" s="147" t="s">
        <v>1498</v>
      </c>
      <c r="D317" s="137" t="s">
        <v>90</v>
      </c>
      <c r="E317" s="137"/>
      <c r="F317" s="138" t="s">
        <v>1504</v>
      </c>
      <c r="G317" s="122">
        <v>9779387011</v>
      </c>
      <c r="H317" s="122" t="s">
        <v>1505</v>
      </c>
      <c r="I317" s="134">
        <v>44582</v>
      </c>
      <c r="J317" s="122" t="s">
        <v>184</v>
      </c>
      <c r="K317" s="122" t="s">
        <v>175</v>
      </c>
      <c r="L317" s="142" t="s">
        <v>176</v>
      </c>
      <c r="M317" s="122"/>
      <c r="N317" s="122"/>
      <c r="O317" s="122"/>
      <c r="P317" s="122" t="s">
        <v>1506</v>
      </c>
      <c r="Q317" s="135"/>
      <c r="R317" s="135"/>
    </row>
    <row r="318" spans="1:18" s="154" customFormat="1" ht="91.5" customHeight="1" x14ac:dyDescent="0.25">
      <c r="A318" s="122">
        <v>316</v>
      </c>
      <c r="B318" s="134">
        <v>44708</v>
      </c>
      <c r="C318" s="147" t="s">
        <v>1498</v>
      </c>
      <c r="D318" s="137" t="s">
        <v>90</v>
      </c>
      <c r="E318" s="137"/>
      <c r="F318" s="138" t="s">
        <v>1507</v>
      </c>
      <c r="G318" s="122">
        <v>9099120410</v>
      </c>
      <c r="H318" s="122" t="s">
        <v>1505</v>
      </c>
      <c r="I318" s="134">
        <v>44554</v>
      </c>
      <c r="J318" s="122" t="s">
        <v>184</v>
      </c>
      <c r="K318" s="122" t="s">
        <v>175</v>
      </c>
      <c r="L318" s="142" t="s">
        <v>176</v>
      </c>
      <c r="M318" s="122"/>
      <c r="N318" s="153"/>
      <c r="O318" s="153"/>
      <c r="P318" s="153" t="s">
        <v>1508</v>
      </c>
      <c r="Q318" s="135"/>
      <c r="R318" s="135"/>
    </row>
    <row r="319" spans="1:18" s="154" customFormat="1" ht="91.5" customHeight="1" x14ac:dyDescent="0.25">
      <c r="A319" s="122">
        <v>317</v>
      </c>
      <c r="B319" s="134">
        <v>44708</v>
      </c>
      <c r="C319" s="122" t="s">
        <v>311</v>
      </c>
      <c r="D319" s="137" t="s">
        <v>30</v>
      </c>
      <c r="E319" s="137"/>
      <c r="F319" s="138" t="s">
        <v>333</v>
      </c>
      <c r="G319" s="122" t="s">
        <v>334</v>
      </c>
      <c r="H319" s="122"/>
      <c r="I319" s="134"/>
      <c r="J319" s="122" t="s">
        <v>180</v>
      </c>
      <c r="K319" s="122" t="s">
        <v>6</v>
      </c>
      <c r="L319" s="142" t="str">
        <f>IFERROR(_xlfn.IFNA(VLOOKUP($K319,[10]коммент!$B:$C,2,0),""),"")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19" s="122"/>
      <c r="N319" s="153"/>
      <c r="O319" s="153"/>
      <c r="P319" s="153"/>
      <c r="Q319" s="135"/>
      <c r="R319" s="135"/>
    </row>
    <row r="320" spans="1:18" s="154" customFormat="1" ht="91.5" customHeight="1" x14ac:dyDescent="0.25">
      <c r="A320" s="122">
        <v>318</v>
      </c>
      <c r="B320" s="134">
        <v>44708</v>
      </c>
      <c r="C320" s="122" t="s">
        <v>311</v>
      </c>
      <c r="D320" s="137" t="s">
        <v>30</v>
      </c>
      <c r="E320" s="137"/>
      <c r="F320" s="136" t="s">
        <v>337</v>
      </c>
      <c r="G320" s="136" t="s">
        <v>338</v>
      </c>
      <c r="H320" s="122"/>
      <c r="I320" s="122"/>
      <c r="J320" s="122" t="s">
        <v>184</v>
      </c>
      <c r="K320" s="122" t="s">
        <v>6</v>
      </c>
      <c r="L320" s="142" t="str">
        <f>IFERROR(_xlfn.IFNA(VLOOKUP($K320,[10]коммент!$B:$C,2,0),""),"")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0" s="122"/>
      <c r="N320" s="153"/>
      <c r="O320" s="153"/>
      <c r="P320" s="153"/>
      <c r="Q320" s="135"/>
      <c r="R320" s="135"/>
    </row>
    <row r="321" spans="1:18" s="154" customFormat="1" ht="91.5" customHeight="1" x14ac:dyDescent="0.25">
      <c r="A321" s="122">
        <v>319</v>
      </c>
      <c r="B321" s="134">
        <v>44708</v>
      </c>
      <c r="C321" s="147" t="s">
        <v>626</v>
      </c>
      <c r="D321" s="145" t="s">
        <v>30</v>
      </c>
      <c r="E321" s="145"/>
      <c r="F321" s="146" t="s">
        <v>633</v>
      </c>
      <c r="G321" s="147">
        <v>9266203770</v>
      </c>
      <c r="H321" s="147" t="s">
        <v>634</v>
      </c>
      <c r="I321" s="123">
        <v>44569</v>
      </c>
      <c r="J321" s="147" t="s">
        <v>184</v>
      </c>
      <c r="K321" s="122" t="s">
        <v>36</v>
      </c>
      <c r="L321" s="142" t="str">
        <f>IFERROR(_xlfn.IFNA(VLOOKUP($K321,[13]коммент!$B:$C,2,0),""),"")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321" s="122"/>
      <c r="N321" s="153"/>
      <c r="O321" s="153"/>
      <c r="P321" s="153" t="s">
        <v>635</v>
      </c>
      <c r="Q321" s="135"/>
      <c r="R321" s="135"/>
    </row>
    <row r="322" spans="1:18" s="154" customFormat="1" ht="91.5" customHeight="1" x14ac:dyDescent="0.25">
      <c r="A322" s="122">
        <v>320</v>
      </c>
      <c r="B322" s="134">
        <v>44708</v>
      </c>
      <c r="C322" s="122" t="s">
        <v>651</v>
      </c>
      <c r="D322" s="137" t="s">
        <v>30</v>
      </c>
      <c r="E322" s="137"/>
      <c r="F322" s="138" t="s">
        <v>652</v>
      </c>
      <c r="G322" s="122" t="s">
        <v>653</v>
      </c>
      <c r="H322" s="122"/>
      <c r="I322" s="122"/>
      <c r="J322" s="122" t="s">
        <v>180</v>
      </c>
      <c r="K322" s="122" t="s">
        <v>6</v>
      </c>
      <c r="L322" s="142" t="str">
        <f>IFERROR(_xlfn.IFNA(VLOOKUP($K322,[57]коммент!$B:$C,2,0),""),"")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2" s="122"/>
      <c r="N322" s="153"/>
      <c r="O322" s="153"/>
      <c r="P322" s="153"/>
      <c r="Q322" s="135"/>
      <c r="R322" s="135"/>
    </row>
    <row r="323" spans="1:18" s="154" customFormat="1" ht="91.5" customHeight="1" x14ac:dyDescent="0.25">
      <c r="A323" s="122">
        <v>321</v>
      </c>
      <c r="B323" s="134">
        <v>44708</v>
      </c>
      <c r="C323" s="122" t="s">
        <v>759</v>
      </c>
      <c r="D323" s="137" t="s">
        <v>45</v>
      </c>
      <c r="E323" s="137"/>
      <c r="F323" s="138" t="s">
        <v>768</v>
      </c>
      <c r="G323" s="122" t="s">
        <v>769</v>
      </c>
      <c r="H323" s="122" t="s">
        <v>770</v>
      </c>
      <c r="I323" s="134">
        <v>44703</v>
      </c>
      <c r="J323" s="122" t="s">
        <v>180</v>
      </c>
      <c r="K323" s="122" t="s">
        <v>85</v>
      </c>
      <c r="L323" s="142" t="s">
        <v>148</v>
      </c>
      <c r="M323" s="122" t="s">
        <v>129</v>
      </c>
      <c r="N323" s="153"/>
      <c r="O323" s="153"/>
      <c r="P323" s="153"/>
      <c r="Q323" s="135"/>
      <c r="R323" s="135"/>
    </row>
    <row r="324" spans="1:18" s="154" customFormat="1" ht="91.5" customHeight="1" x14ac:dyDescent="0.25">
      <c r="A324" s="122">
        <v>322</v>
      </c>
      <c r="B324" s="134">
        <v>44708</v>
      </c>
      <c r="C324" s="122" t="s">
        <v>1207</v>
      </c>
      <c r="D324" s="137" t="s">
        <v>45</v>
      </c>
      <c r="E324" s="137"/>
      <c r="F324" s="143" t="s">
        <v>1208</v>
      </c>
      <c r="G324" s="144" t="s">
        <v>1209</v>
      </c>
      <c r="H324" s="122"/>
      <c r="I324" s="134"/>
      <c r="J324" s="122" t="s">
        <v>179</v>
      </c>
      <c r="K324" s="122" t="s">
        <v>6</v>
      </c>
      <c r="L324" s="142" t="s">
        <v>147</v>
      </c>
      <c r="M324" s="122"/>
      <c r="N324" s="153"/>
      <c r="O324" s="153"/>
      <c r="P324" s="153"/>
      <c r="Q324" s="135"/>
      <c r="R324" s="135"/>
    </row>
    <row r="325" spans="1:18" s="154" customFormat="1" ht="91.5" customHeight="1" x14ac:dyDescent="0.25">
      <c r="A325" s="122">
        <v>323</v>
      </c>
      <c r="B325" s="134">
        <v>44708</v>
      </c>
      <c r="C325" s="122" t="s">
        <v>1207</v>
      </c>
      <c r="D325" s="137" t="s">
        <v>45</v>
      </c>
      <c r="E325" s="137"/>
      <c r="F325" s="143" t="s">
        <v>1213</v>
      </c>
      <c r="G325" s="122">
        <v>9258288406</v>
      </c>
      <c r="H325" s="122"/>
      <c r="I325" s="134"/>
      <c r="J325" s="122" t="s">
        <v>179</v>
      </c>
      <c r="K325" s="122" t="s">
        <v>175</v>
      </c>
      <c r="L325" s="142" t="s">
        <v>176</v>
      </c>
      <c r="M325" s="122"/>
      <c r="N325" s="153"/>
      <c r="O325" s="153"/>
      <c r="P325" s="153" t="s">
        <v>1214</v>
      </c>
      <c r="Q325" s="135"/>
      <c r="R325" s="135"/>
    </row>
    <row r="326" spans="1:18" s="154" customFormat="1" ht="91.5" customHeight="1" x14ac:dyDescent="0.25">
      <c r="A326" s="122">
        <v>324</v>
      </c>
      <c r="B326" s="134">
        <v>44708</v>
      </c>
      <c r="C326" s="122" t="s">
        <v>1207</v>
      </c>
      <c r="D326" s="137" t="s">
        <v>45</v>
      </c>
      <c r="E326" s="137"/>
      <c r="F326" s="138" t="s">
        <v>1226</v>
      </c>
      <c r="G326" s="122" t="s">
        <v>1227</v>
      </c>
      <c r="H326" s="122"/>
      <c r="I326" s="134"/>
      <c r="J326" s="122" t="s">
        <v>184</v>
      </c>
      <c r="K326" s="122" t="s">
        <v>175</v>
      </c>
      <c r="L326" s="142" t="s">
        <v>176</v>
      </c>
      <c r="M326" s="122"/>
      <c r="N326" s="153"/>
      <c r="O326" s="153"/>
      <c r="P326" s="153" t="s">
        <v>528</v>
      </c>
      <c r="Q326" s="135"/>
      <c r="R326" s="135"/>
    </row>
    <row r="327" spans="1:18" s="154" customFormat="1" ht="91.5" customHeight="1" x14ac:dyDescent="0.25">
      <c r="A327" s="122">
        <v>325</v>
      </c>
      <c r="B327" s="134">
        <v>44708</v>
      </c>
      <c r="C327" s="122" t="s">
        <v>1207</v>
      </c>
      <c r="D327" s="137" t="s">
        <v>45</v>
      </c>
      <c r="E327" s="137"/>
      <c r="F327" s="143" t="s">
        <v>1240</v>
      </c>
      <c r="G327" s="122" t="s">
        <v>1241</v>
      </c>
      <c r="H327" s="122"/>
      <c r="I327" s="134"/>
      <c r="J327" s="122" t="s">
        <v>180</v>
      </c>
      <c r="K327" s="122" t="s">
        <v>85</v>
      </c>
      <c r="L327" s="142" t="s">
        <v>148</v>
      </c>
      <c r="M327" s="122" t="s">
        <v>129</v>
      </c>
      <c r="N327" s="153"/>
      <c r="O327" s="153"/>
      <c r="P327" s="153"/>
      <c r="Q327" s="135"/>
      <c r="R327" s="135"/>
    </row>
    <row r="328" spans="1:18" s="154" customFormat="1" ht="91.5" customHeight="1" x14ac:dyDescent="0.25">
      <c r="A328" s="122">
        <v>326</v>
      </c>
      <c r="B328" s="134">
        <v>44708</v>
      </c>
      <c r="C328" s="131" t="s">
        <v>1314</v>
      </c>
      <c r="D328" s="131" t="s">
        <v>45</v>
      </c>
      <c r="E328" s="131"/>
      <c r="F328" s="188" t="s">
        <v>1320</v>
      </c>
      <c r="G328" s="131">
        <v>89039685977</v>
      </c>
      <c r="H328" s="131" t="s">
        <v>1321</v>
      </c>
      <c r="I328" s="167">
        <v>44701</v>
      </c>
      <c r="J328" s="131" t="s">
        <v>179</v>
      </c>
      <c r="K328" s="131" t="s">
        <v>111</v>
      </c>
      <c r="L328" s="142" t="str">
        <f>IFERROR(_xlfn.IFNA(VLOOKUP($K328,[58]коммент!$B:$C,2,0),""),"")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28" s="122" t="s">
        <v>130</v>
      </c>
      <c r="N328" s="153" t="s">
        <v>114</v>
      </c>
      <c r="O328" s="153"/>
      <c r="P328" s="153" t="s">
        <v>1322</v>
      </c>
      <c r="Q328" s="135"/>
      <c r="R328" s="135"/>
    </row>
    <row r="329" spans="1:18" s="154" customFormat="1" ht="91.5" customHeight="1" x14ac:dyDescent="0.25">
      <c r="A329" s="122">
        <v>327</v>
      </c>
      <c r="B329" s="134">
        <v>44708</v>
      </c>
      <c r="C329" s="147" t="s">
        <v>1396</v>
      </c>
      <c r="D329" s="145" t="s">
        <v>45</v>
      </c>
      <c r="E329" s="145"/>
      <c r="F329" s="146" t="s">
        <v>1399</v>
      </c>
      <c r="G329" s="147">
        <v>9152101112</v>
      </c>
      <c r="H329" s="147" t="s">
        <v>1400</v>
      </c>
      <c r="I329" s="123">
        <v>44533</v>
      </c>
      <c r="J329" s="147" t="s">
        <v>184</v>
      </c>
      <c r="K329" s="133" t="s">
        <v>175</v>
      </c>
      <c r="L329" s="132" t="str">
        <f>IFERROR(_xlfn.IFNA(VLOOKUP($K329,[59]коммент!$B:$C,2,0),""),"")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29" s="147"/>
      <c r="N329" s="210"/>
      <c r="O329" s="153"/>
      <c r="P329" s="153" t="s">
        <v>1401</v>
      </c>
      <c r="Q329" s="135"/>
      <c r="R329" s="135"/>
    </row>
    <row r="330" spans="1:18" s="154" customFormat="1" ht="91.5" customHeight="1" x14ac:dyDescent="0.25">
      <c r="A330" s="122">
        <v>328</v>
      </c>
      <c r="B330" s="134">
        <v>44708</v>
      </c>
      <c r="C330" s="122" t="s">
        <v>573</v>
      </c>
      <c r="D330" s="137" t="s">
        <v>81</v>
      </c>
      <c r="E330" s="137"/>
      <c r="F330" s="143" t="s">
        <v>578</v>
      </c>
      <c r="G330" s="122" t="s">
        <v>579</v>
      </c>
      <c r="H330" s="122" t="s">
        <v>580</v>
      </c>
      <c r="I330" s="122" t="s">
        <v>581</v>
      </c>
      <c r="J330" s="122" t="s">
        <v>179</v>
      </c>
      <c r="K330" s="122" t="s">
        <v>111</v>
      </c>
      <c r="L330" s="142" t="str">
        <f>IFERROR(_xlfn.IFNA(VLOOKUP($K330,[36]коммент!$B:$C,2,0),""),"")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30" s="122" t="s">
        <v>130</v>
      </c>
      <c r="N330" s="153" t="s">
        <v>183</v>
      </c>
      <c r="O330" s="153" t="s">
        <v>81</v>
      </c>
      <c r="P330" s="153" t="s">
        <v>582</v>
      </c>
      <c r="Q330" s="135"/>
      <c r="R330" s="135"/>
    </row>
    <row r="331" spans="1:18" s="154" customFormat="1" ht="91.5" customHeight="1" x14ac:dyDescent="0.25">
      <c r="A331" s="122">
        <v>329</v>
      </c>
      <c r="B331" s="134">
        <v>44708</v>
      </c>
      <c r="C331" s="122" t="s">
        <v>676</v>
      </c>
      <c r="D331" s="137" t="s">
        <v>81</v>
      </c>
      <c r="E331" s="137"/>
      <c r="F331" s="138" t="s">
        <v>685</v>
      </c>
      <c r="G331" s="122" t="s">
        <v>686</v>
      </c>
      <c r="H331" s="122"/>
      <c r="I331" s="134"/>
      <c r="J331" s="122" t="s">
        <v>134</v>
      </c>
      <c r="K331" s="122" t="s">
        <v>6</v>
      </c>
      <c r="L331" s="142" t="str">
        <f>IFERROR(_xlfn.IFNA(VLOOKUP($K331,[37]коммент!$B:$C,2,0),""),"")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31" s="122"/>
      <c r="N331" s="153"/>
      <c r="O331" s="153"/>
      <c r="P331" s="153" t="s">
        <v>687</v>
      </c>
      <c r="Q331" s="135"/>
      <c r="R331" s="135"/>
    </row>
    <row r="332" spans="1:18" s="154" customFormat="1" ht="91.5" customHeight="1" x14ac:dyDescent="0.25">
      <c r="A332" s="122">
        <v>330</v>
      </c>
      <c r="B332" s="134">
        <v>44708</v>
      </c>
      <c r="C332" s="122" t="s">
        <v>827</v>
      </c>
      <c r="D332" s="137" t="s">
        <v>81</v>
      </c>
      <c r="E332" s="137"/>
      <c r="F332" s="138" t="s">
        <v>855</v>
      </c>
      <c r="G332" s="122" t="s">
        <v>856</v>
      </c>
      <c r="H332" s="122" t="s">
        <v>857</v>
      </c>
      <c r="I332" s="134">
        <v>44706</v>
      </c>
      <c r="J332" s="122" t="s">
        <v>180</v>
      </c>
      <c r="K332" s="122" t="s">
        <v>111</v>
      </c>
      <c r="L332" s="142" t="s">
        <v>165</v>
      </c>
      <c r="M332" s="122" t="s">
        <v>130</v>
      </c>
      <c r="N332" s="153" t="s">
        <v>183</v>
      </c>
      <c r="O332" s="153" t="s">
        <v>81</v>
      </c>
      <c r="P332" s="153" t="s">
        <v>858</v>
      </c>
      <c r="Q332" s="135"/>
      <c r="R332" s="135"/>
    </row>
    <row r="333" spans="1:18" s="154" customFormat="1" ht="91.5" customHeight="1" x14ac:dyDescent="0.25">
      <c r="A333" s="122">
        <v>331</v>
      </c>
      <c r="B333" s="134">
        <v>44708</v>
      </c>
      <c r="C333" s="122" t="s">
        <v>864</v>
      </c>
      <c r="D333" s="137" t="s">
        <v>81</v>
      </c>
      <c r="E333" s="137"/>
      <c r="F333" s="138" t="s">
        <v>868</v>
      </c>
      <c r="G333" s="122" t="s">
        <v>869</v>
      </c>
      <c r="H333" s="122" t="s">
        <v>870</v>
      </c>
      <c r="I333" s="134">
        <v>44707</v>
      </c>
      <c r="J333" s="122" t="s">
        <v>180</v>
      </c>
      <c r="K333" s="122" t="s">
        <v>111</v>
      </c>
      <c r="L333" s="142" t="s">
        <v>165</v>
      </c>
      <c r="M333" s="122" t="s">
        <v>130</v>
      </c>
      <c r="N333" s="153" t="s">
        <v>183</v>
      </c>
      <c r="O333" s="153" t="s">
        <v>81</v>
      </c>
      <c r="P333" s="153" t="s">
        <v>871</v>
      </c>
      <c r="Q333" s="135"/>
      <c r="R333" s="135"/>
    </row>
    <row r="334" spans="1:18" s="154" customFormat="1" ht="91.5" customHeight="1" x14ac:dyDescent="0.25">
      <c r="A334" s="122">
        <v>332</v>
      </c>
      <c r="B334" s="134">
        <v>44708</v>
      </c>
      <c r="C334" s="122" t="s">
        <v>966</v>
      </c>
      <c r="D334" s="137" t="s">
        <v>81</v>
      </c>
      <c r="E334" s="137"/>
      <c r="F334" s="138" t="s">
        <v>975</v>
      </c>
      <c r="G334" s="122" t="s">
        <v>976</v>
      </c>
      <c r="H334" s="122"/>
      <c r="I334" s="122"/>
      <c r="J334" s="122" t="s">
        <v>180</v>
      </c>
      <c r="K334" s="122" t="s">
        <v>85</v>
      </c>
      <c r="L334" s="142" t="str">
        <f>IFERROR(_xlfn.IFNA(VLOOKUP($K334,[40]коммент!$B:$C,2,0),""),"")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34" s="122" t="s">
        <v>129</v>
      </c>
      <c r="N334" s="153"/>
      <c r="O334" s="153"/>
      <c r="P334" s="153"/>
      <c r="Q334" s="135"/>
      <c r="R334" s="135"/>
    </row>
    <row r="335" spans="1:18" s="154" customFormat="1" ht="91.5" customHeight="1" x14ac:dyDescent="0.25">
      <c r="A335" s="122">
        <v>333</v>
      </c>
      <c r="B335" s="134">
        <v>44708</v>
      </c>
      <c r="C335" s="122" t="s">
        <v>999</v>
      </c>
      <c r="D335" s="137" t="s">
        <v>81</v>
      </c>
      <c r="E335" s="137"/>
      <c r="F335" s="143" t="s">
        <v>1033</v>
      </c>
      <c r="G335" s="122" t="s">
        <v>1034</v>
      </c>
      <c r="H335" s="122"/>
      <c r="I335" s="122"/>
      <c r="J335" s="122" t="s">
        <v>179</v>
      </c>
      <c r="K335" s="122" t="s">
        <v>6</v>
      </c>
      <c r="L335" s="142" t="str">
        <f>IFERROR(_xlfn.IFNA(VLOOKUP($K335,[28]коммент!$B:$C,2,0),""),"")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35" s="122"/>
      <c r="N335" s="153"/>
      <c r="O335" s="153"/>
      <c r="P335" s="153"/>
      <c r="Q335" s="135"/>
      <c r="R335" s="135"/>
    </row>
    <row r="336" spans="1:18" s="154" customFormat="1" ht="91.5" customHeight="1" x14ac:dyDescent="0.25">
      <c r="A336" s="122">
        <v>334</v>
      </c>
      <c r="B336" s="134">
        <v>44708</v>
      </c>
      <c r="C336" s="122" t="s">
        <v>1060</v>
      </c>
      <c r="D336" s="137" t="s">
        <v>81</v>
      </c>
      <c r="E336" s="137"/>
      <c r="F336" s="155" t="s">
        <v>1069</v>
      </c>
      <c r="G336" s="152">
        <v>9852330320</v>
      </c>
      <c r="H336" s="151"/>
      <c r="I336" s="151"/>
      <c r="J336" s="122" t="s">
        <v>179</v>
      </c>
      <c r="K336" s="152" t="s">
        <v>113</v>
      </c>
      <c r="L336" s="196" t="str">
        <f>IFERROR(_xlfn.IFNA(VLOOKUP($K336,[44]коммент!$B:$C,2,0),""),"")</f>
        <v>Формат уведомления. С целью проведения внутреннего контроля качества.</v>
      </c>
      <c r="M336" s="122"/>
      <c r="N336" s="153"/>
      <c r="O336" s="153"/>
      <c r="P336" s="153" t="s">
        <v>1070</v>
      </c>
      <c r="Q336" s="135"/>
      <c r="R336" s="135"/>
    </row>
    <row r="337" spans="1:18" s="154" customFormat="1" ht="91.5" customHeight="1" x14ac:dyDescent="0.25">
      <c r="A337" s="122">
        <v>335</v>
      </c>
      <c r="B337" s="134">
        <v>44708</v>
      </c>
      <c r="C337" s="122" t="s">
        <v>1060</v>
      </c>
      <c r="D337" s="137" t="s">
        <v>81</v>
      </c>
      <c r="E337" s="137"/>
      <c r="F337" s="138" t="s">
        <v>1074</v>
      </c>
      <c r="G337" s="122" t="s">
        <v>1075</v>
      </c>
      <c r="H337" s="122"/>
      <c r="I337" s="134"/>
      <c r="J337" s="152" t="s">
        <v>179</v>
      </c>
      <c r="K337" s="152" t="s">
        <v>6</v>
      </c>
      <c r="L337" s="196" t="str">
        <f>IFERROR(_xlfn.IFNA(VLOOKUP($K337,[44]коммент!$B:$C,2,0),""),"")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37" s="122"/>
      <c r="N337" s="153"/>
      <c r="O337" s="153"/>
      <c r="P337" s="153"/>
      <c r="Q337" s="135"/>
      <c r="R337" s="135"/>
    </row>
    <row r="338" spans="1:18" s="154" customFormat="1" ht="91.5" customHeight="1" x14ac:dyDescent="0.25">
      <c r="A338" s="122">
        <v>336</v>
      </c>
      <c r="B338" s="134">
        <v>44708</v>
      </c>
      <c r="C338" s="122" t="s">
        <v>1060</v>
      </c>
      <c r="D338" s="137" t="s">
        <v>81</v>
      </c>
      <c r="E338" s="137"/>
      <c r="F338" s="176" t="s">
        <v>1076</v>
      </c>
      <c r="G338" s="175" t="s">
        <v>1077</v>
      </c>
      <c r="H338" s="174"/>
      <c r="I338" s="174"/>
      <c r="J338" s="147" t="s">
        <v>134</v>
      </c>
      <c r="K338" s="152" t="s">
        <v>6</v>
      </c>
      <c r="L338" s="196" t="str">
        <f>IFERROR(_xlfn.IFNA(VLOOKUP($K338,[44]коммент!$B:$C,2,0),""),"")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38" s="122"/>
      <c r="N338" s="153"/>
      <c r="O338" s="153"/>
      <c r="P338" s="153"/>
      <c r="Q338" s="135"/>
      <c r="R338" s="135"/>
    </row>
    <row r="339" spans="1:18" s="154" customFormat="1" ht="91.5" customHeight="1" x14ac:dyDescent="0.25">
      <c r="A339" s="122">
        <v>337</v>
      </c>
      <c r="B339" s="134">
        <v>44708</v>
      </c>
      <c r="C339" s="122" t="s">
        <v>787</v>
      </c>
      <c r="D339" s="137" t="s">
        <v>80</v>
      </c>
      <c r="E339" s="137"/>
      <c r="F339" s="138" t="s">
        <v>795</v>
      </c>
      <c r="G339" s="122">
        <v>9169288966</v>
      </c>
      <c r="H339" s="122" t="s">
        <v>277</v>
      </c>
      <c r="I339" s="134">
        <v>44651</v>
      </c>
      <c r="J339" s="122" t="s">
        <v>180</v>
      </c>
      <c r="K339" s="122" t="s">
        <v>6</v>
      </c>
      <c r="L339" s="142" t="s">
        <v>147</v>
      </c>
      <c r="M339" s="122"/>
      <c r="N339" s="153"/>
      <c r="O339" s="153"/>
      <c r="P339" s="153" t="s">
        <v>796</v>
      </c>
      <c r="Q339" s="135"/>
      <c r="R339" s="135"/>
    </row>
    <row r="340" spans="1:18" s="154" customFormat="1" ht="91.5" customHeight="1" x14ac:dyDescent="0.25">
      <c r="A340" s="122">
        <v>338</v>
      </c>
      <c r="B340" s="134">
        <v>44708</v>
      </c>
      <c r="C340" s="122" t="s">
        <v>999</v>
      </c>
      <c r="D340" s="137" t="s">
        <v>80</v>
      </c>
      <c r="E340" s="137"/>
      <c r="F340" s="144" t="s">
        <v>1002</v>
      </c>
      <c r="G340" s="122" t="s">
        <v>1003</v>
      </c>
      <c r="H340" s="122"/>
      <c r="I340" s="122"/>
      <c r="J340" s="122" t="s">
        <v>180</v>
      </c>
      <c r="K340" s="122" t="s">
        <v>121</v>
      </c>
      <c r="L340" s="142" t="str">
        <f>IFERROR(_xlfn.IFNA(VLOOKUP($K340,[60]коммент!$B:$C,2,0),""),"")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340" s="122"/>
      <c r="N340" s="153"/>
      <c r="O340" s="153"/>
      <c r="P340" s="153"/>
      <c r="Q340" s="135"/>
      <c r="R340" s="135"/>
    </row>
    <row r="341" spans="1:18" s="154" customFormat="1" ht="91.5" customHeight="1" x14ac:dyDescent="0.25">
      <c r="A341" s="122">
        <v>339</v>
      </c>
      <c r="B341" s="134">
        <v>44708</v>
      </c>
      <c r="C341" s="122" t="s">
        <v>999</v>
      </c>
      <c r="D341" s="137" t="s">
        <v>80</v>
      </c>
      <c r="E341" s="137"/>
      <c r="F341" s="143" t="s">
        <v>1035</v>
      </c>
      <c r="G341" s="122" t="s">
        <v>1036</v>
      </c>
      <c r="H341" s="122"/>
      <c r="I341" s="122"/>
      <c r="J341" s="122" t="s">
        <v>180</v>
      </c>
      <c r="K341" s="122" t="s">
        <v>6</v>
      </c>
      <c r="L341" s="142" t="str">
        <f>IFERROR(_xlfn.IFNA(VLOOKUP($K341,[28]коммент!$B:$C,2,0),""),"")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41" s="122"/>
      <c r="N341" s="153"/>
      <c r="O341" s="153"/>
      <c r="P341" s="153"/>
      <c r="Q341" s="135"/>
      <c r="R341" s="135"/>
    </row>
    <row r="342" spans="1:18" s="154" customFormat="1" ht="91.5" customHeight="1" x14ac:dyDescent="0.25">
      <c r="A342" s="122">
        <v>340</v>
      </c>
      <c r="B342" s="134">
        <v>44708</v>
      </c>
      <c r="C342" s="122" t="s">
        <v>272</v>
      </c>
      <c r="D342" s="137" t="s">
        <v>79</v>
      </c>
      <c r="E342" s="137"/>
      <c r="F342" s="138" t="s">
        <v>308</v>
      </c>
      <c r="G342" s="122">
        <v>4954536463</v>
      </c>
      <c r="H342" s="122" t="s">
        <v>309</v>
      </c>
      <c r="I342" s="134">
        <v>44671</v>
      </c>
      <c r="J342" s="122" t="s">
        <v>134</v>
      </c>
      <c r="K342" s="122" t="s">
        <v>121</v>
      </c>
      <c r="L342" s="142" t="str">
        <f>IFERROR(_xlfn.IFNA(VLOOKUP($K342,[19]коммент!$B:$C,2,0),""),"")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342" s="122"/>
      <c r="N342" s="153"/>
      <c r="O342" s="153"/>
      <c r="P342" s="153" t="s">
        <v>310</v>
      </c>
      <c r="Q342" s="135"/>
      <c r="R342" s="135"/>
    </row>
    <row r="343" spans="1:18" s="154" customFormat="1" ht="91.5" customHeight="1" x14ac:dyDescent="0.25">
      <c r="A343" s="122">
        <v>341</v>
      </c>
      <c r="B343" s="134">
        <v>44708</v>
      </c>
      <c r="C343" s="122" t="s">
        <v>272</v>
      </c>
      <c r="D343" s="137" t="s">
        <v>78</v>
      </c>
      <c r="E343" s="137"/>
      <c r="F343" s="138" t="s">
        <v>282</v>
      </c>
      <c r="G343" s="122">
        <v>9166204546</v>
      </c>
      <c r="H343" s="122" t="s">
        <v>283</v>
      </c>
      <c r="I343" s="134">
        <v>44530</v>
      </c>
      <c r="J343" s="122" t="s">
        <v>179</v>
      </c>
      <c r="K343" s="122" t="s">
        <v>111</v>
      </c>
      <c r="L343" s="142" t="str">
        <f>IFERROR(_xlfn.IFNA(VLOOKUP($K343,[19]коммент!$B:$C,2,0),""),"")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43" s="122" t="s">
        <v>130</v>
      </c>
      <c r="N343" s="122" t="s">
        <v>114</v>
      </c>
      <c r="O343" s="122"/>
      <c r="P343" s="122" t="s">
        <v>284</v>
      </c>
      <c r="Q343" s="135"/>
      <c r="R343" s="135"/>
    </row>
    <row r="344" spans="1:18" s="154" customFormat="1" ht="91.5" customHeight="1" x14ac:dyDescent="0.25">
      <c r="A344" s="122">
        <v>342</v>
      </c>
      <c r="B344" s="134">
        <v>44708</v>
      </c>
      <c r="C344" s="122" t="s">
        <v>676</v>
      </c>
      <c r="D344" s="137" t="s">
        <v>78</v>
      </c>
      <c r="E344" s="137"/>
      <c r="F344" s="138" t="s">
        <v>688</v>
      </c>
      <c r="G344" s="122" t="s">
        <v>689</v>
      </c>
      <c r="H344" s="122" t="s">
        <v>283</v>
      </c>
      <c r="I344" s="134">
        <v>44707</v>
      </c>
      <c r="J344" s="122" t="s">
        <v>179</v>
      </c>
      <c r="K344" s="122" t="s">
        <v>113</v>
      </c>
      <c r="L344" s="142" t="str">
        <f>IFERROR(_xlfn.IFNA(VLOOKUP($K344,[37]коммент!$B:$C,2,0),""),"")</f>
        <v>Формат уведомления. С целью проведения внутреннего контроля качества.</v>
      </c>
      <c r="M344" s="122"/>
      <c r="N344" s="122"/>
      <c r="O344" s="122"/>
      <c r="P344" s="122" t="s">
        <v>690</v>
      </c>
      <c r="Q344" s="135"/>
      <c r="R344" s="135"/>
    </row>
    <row r="345" spans="1:18" s="154" customFormat="1" ht="91.5" customHeight="1" x14ac:dyDescent="0.25">
      <c r="A345" s="122">
        <v>343</v>
      </c>
      <c r="B345" s="134">
        <v>44708</v>
      </c>
      <c r="C345" s="122" t="s">
        <v>676</v>
      </c>
      <c r="D345" s="137" t="s">
        <v>78</v>
      </c>
      <c r="E345" s="137"/>
      <c r="F345" s="138" t="s">
        <v>701</v>
      </c>
      <c r="G345" s="122" t="s">
        <v>702</v>
      </c>
      <c r="H345" s="122" t="s">
        <v>703</v>
      </c>
      <c r="I345" s="134">
        <v>44694</v>
      </c>
      <c r="J345" s="122" t="s">
        <v>179</v>
      </c>
      <c r="K345" s="122" t="s">
        <v>111</v>
      </c>
      <c r="L345" s="142" t="s">
        <v>165</v>
      </c>
      <c r="M345" s="122" t="s">
        <v>130</v>
      </c>
      <c r="N345" s="122" t="s">
        <v>183</v>
      </c>
      <c r="O345" s="122" t="s">
        <v>78</v>
      </c>
      <c r="P345" s="122" t="s">
        <v>704</v>
      </c>
      <c r="Q345" s="135">
        <v>44707</v>
      </c>
      <c r="R345" s="135" t="s">
        <v>705</v>
      </c>
    </row>
    <row r="346" spans="1:18" s="154" customFormat="1" ht="91.5" customHeight="1" x14ac:dyDescent="0.25">
      <c r="A346" s="122">
        <v>344</v>
      </c>
      <c r="B346" s="134">
        <v>44708</v>
      </c>
      <c r="C346" s="122" t="s">
        <v>803</v>
      </c>
      <c r="D346" s="137" t="s">
        <v>78</v>
      </c>
      <c r="E346" s="137"/>
      <c r="F346" s="138" t="s">
        <v>823</v>
      </c>
      <c r="G346" s="122">
        <v>9168812325</v>
      </c>
      <c r="H346" s="122"/>
      <c r="I346" s="134"/>
      <c r="J346" s="122" t="s">
        <v>134</v>
      </c>
      <c r="K346" s="122" t="s">
        <v>85</v>
      </c>
      <c r="L346" s="142" t="s">
        <v>148</v>
      </c>
      <c r="M346" s="122" t="s">
        <v>129</v>
      </c>
      <c r="N346" s="122"/>
      <c r="O346" s="122"/>
      <c r="P346" s="122"/>
      <c r="Q346" s="135"/>
      <c r="R346" s="135"/>
    </row>
    <row r="347" spans="1:18" s="154" customFormat="1" ht="91.5" customHeight="1" x14ac:dyDescent="0.25">
      <c r="A347" s="122">
        <v>345</v>
      </c>
      <c r="B347" s="134">
        <v>44708</v>
      </c>
      <c r="C347" s="122" t="s">
        <v>827</v>
      </c>
      <c r="D347" s="137" t="s">
        <v>78</v>
      </c>
      <c r="E347" s="137"/>
      <c r="F347" s="138" t="s">
        <v>845</v>
      </c>
      <c r="G347" s="122" t="s">
        <v>846</v>
      </c>
      <c r="H347" s="122" t="s">
        <v>847</v>
      </c>
      <c r="I347" s="134">
        <v>44705</v>
      </c>
      <c r="J347" s="122" t="s">
        <v>179</v>
      </c>
      <c r="K347" s="122" t="s">
        <v>111</v>
      </c>
      <c r="L347" s="142" t="s">
        <v>165</v>
      </c>
      <c r="M347" s="122" t="s">
        <v>130</v>
      </c>
      <c r="N347" s="122" t="s">
        <v>183</v>
      </c>
      <c r="O347" s="122" t="s">
        <v>78</v>
      </c>
      <c r="P347" s="122" t="s">
        <v>848</v>
      </c>
      <c r="Q347" s="135"/>
      <c r="R347" s="135"/>
    </row>
    <row r="348" spans="1:18" s="154" customFormat="1" ht="91.5" customHeight="1" x14ac:dyDescent="0.25">
      <c r="A348" s="122">
        <v>346</v>
      </c>
      <c r="B348" s="134">
        <v>44708</v>
      </c>
      <c r="C348" s="122" t="s">
        <v>827</v>
      </c>
      <c r="D348" s="137" t="s">
        <v>78</v>
      </c>
      <c r="E348" s="137"/>
      <c r="F348" s="138" t="s">
        <v>845</v>
      </c>
      <c r="G348" s="122" t="s">
        <v>846</v>
      </c>
      <c r="H348" s="122" t="s">
        <v>847</v>
      </c>
      <c r="I348" s="134">
        <v>44705</v>
      </c>
      <c r="J348" s="122" t="s">
        <v>179</v>
      </c>
      <c r="K348" s="122" t="s">
        <v>111</v>
      </c>
      <c r="L348" s="142" t="s">
        <v>165</v>
      </c>
      <c r="M348" s="122" t="s">
        <v>130</v>
      </c>
      <c r="N348" s="122" t="s">
        <v>114</v>
      </c>
      <c r="O348" s="122"/>
      <c r="P348" s="122" t="s">
        <v>863</v>
      </c>
      <c r="Q348" s="135"/>
      <c r="R348" s="135"/>
    </row>
    <row r="349" spans="1:18" s="154" customFormat="1" ht="91.5" customHeight="1" x14ac:dyDescent="0.25">
      <c r="A349" s="122">
        <v>347</v>
      </c>
      <c r="B349" s="134">
        <v>44708</v>
      </c>
      <c r="C349" s="122" t="s">
        <v>827</v>
      </c>
      <c r="D349" s="137" t="s">
        <v>78</v>
      </c>
      <c r="E349" s="137"/>
      <c r="F349" s="138" t="s">
        <v>845</v>
      </c>
      <c r="G349" s="122" t="s">
        <v>846</v>
      </c>
      <c r="H349" s="122" t="s">
        <v>847</v>
      </c>
      <c r="I349" s="134">
        <v>44705</v>
      </c>
      <c r="J349" s="122" t="s">
        <v>179</v>
      </c>
      <c r="K349" s="122" t="s">
        <v>111</v>
      </c>
      <c r="L349" s="142" t="s">
        <v>165</v>
      </c>
      <c r="M349" s="122" t="s">
        <v>130</v>
      </c>
      <c r="N349" s="122" t="s">
        <v>183</v>
      </c>
      <c r="O349" s="122" t="s">
        <v>56</v>
      </c>
      <c r="P349" s="122" t="s">
        <v>836</v>
      </c>
      <c r="Q349" s="135"/>
      <c r="R349" s="135"/>
    </row>
    <row r="350" spans="1:18" s="154" customFormat="1" ht="91.5" customHeight="1" x14ac:dyDescent="0.25">
      <c r="A350" s="122">
        <v>348</v>
      </c>
      <c r="B350" s="134">
        <v>44708</v>
      </c>
      <c r="C350" s="122" t="s">
        <v>999</v>
      </c>
      <c r="D350" s="137" t="s">
        <v>78</v>
      </c>
      <c r="E350" s="137"/>
      <c r="F350" s="143" t="s">
        <v>1000</v>
      </c>
      <c r="G350" s="122" t="s">
        <v>1001</v>
      </c>
      <c r="H350" s="122"/>
      <c r="I350" s="122"/>
      <c r="J350" s="122" t="s">
        <v>134</v>
      </c>
      <c r="K350" s="122" t="s">
        <v>6</v>
      </c>
      <c r="L350" s="142" t="s">
        <v>147</v>
      </c>
      <c r="M350" s="122"/>
      <c r="N350" s="122"/>
      <c r="O350" s="122"/>
      <c r="P350" s="122"/>
      <c r="Q350" s="135"/>
      <c r="R350" s="135"/>
    </row>
    <row r="351" spans="1:18" s="154" customFormat="1" ht="91.5" customHeight="1" x14ac:dyDescent="0.25">
      <c r="A351" s="122">
        <v>349</v>
      </c>
      <c r="B351" s="134">
        <v>44708</v>
      </c>
      <c r="C351" s="122" t="s">
        <v>999</v>
      </c>
      <c r="D351" s="145" t="s">
        <v>78</v>
      </c>
      <c r="E351" s="145"/>
      <c r="F351" s="146" t="s">
        <v>1004</v>
      </c>
      <c r="G351" s="147" t="s">
        <v>1005</v>
      </c>
      <c r="H351" s="122"/>
      <c r="I351" s="122"/>
      <c r="J351" s="122" t="s">
        <v>179</v>
      </c>
      <c r="K351" s="122" t="s">
        <v>6</v>
      </c>
      <c r="L351" s="142" t="str">
        <f>IFERROR(_xlfn.IFNA(VLOOKUP($K351,[28]коммент!$B:$C,2,0),""),"")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51" s="122"/>
      <c r="N351" s="122"/>
      <c r="O351" s="122"/>
      <c r="P351" s="122"/>
      <c r="Q351" s="135"/>
      <c r="R351" s="135"/>
    </row>
    <row r="352" spans="1:18" s="154" customFormat="1" ht="91.5" customHeight="1" x14ac:dyDescent="0.25">
      <c r="A352" s="122">
        <v>350</v>
      </c>
      <c r="B352" s="134">
        <v>44708</v>
      </c>
      <c r="C352" s="122" t="s">
        <v>999</v>
      </c>
      <c r="D352" s="145" t="s">
        <v>78</v>
      </c>
      <c r="E352" s="145"/>
      <c r="F352" s="146" t="s">
        <v>1006</v>
      </c>
      <c r="G352" s="147" t="s">
        <v>1007</v>
      </c>
      <c r="H352" s="147"/>
      <c r="I352" s="147"/>
      <c r="J352" s="147" t="s">
        <v>179</v>
      </c>
      <c r="K352" s="147" t="s">
        <v>6</v>
      </c>
      <c r="L352" s="142" t="str">
        <f>IFERROR(_xlfn.IFNA(VLOOKUP($K352,[28]коммент!$B:$C,2,0),""),"")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52" s="122"/>
      <c r="N352" s="122"/>
      <c r="O352" s="122"/>
      <c r="P352" s="122"/>
      <c r="Q352" s="135"/>
      <c r="R352" s="135"/>
    </row>
    <row r="353" spans="1:18" s="154" customFormat="1" ht="91.5" customHeight="1" x14ac:dyDescent="0.25">
      <c r="A353" s="122">
        <v>351</v>
      </c>
      <c r="B353" s="134">
        <v>44708</v>
      </c>
      <c r="C353" s="122" t="s">
        <v>999</v>
      </c>
      <c r="D353" s="145" t="s">
        <v>78</v>
      </c>
      <c r="E353" s="145"/>
      <c r="F353" s="146" t="s">
        <v>1008</v>
      </c>
      <c r="G353" s="147" t="s">
        <v>1009</v>
      </c>
      <c r="H353" s="147" t="s">
        <v>294</v>
      </c>
      <c r="I353" s="123">
        <v>44517</v>
      </c>
      <c r="J353" s="147" t="s">
        <v>179</v>
      </c>
      <c r="K353" s="147" t="s">
        <v>175</v>
      </c>
      <c r="L353" s="128" t="str">
        <f>IFERROR(_xlfn.IFNA(VLOOKUP($K353,[61]коммент!$B:$C,2,0),""),"")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53" s="147"/>
      <c r="N353" s="147"/>
      <c r="O353" s="147"/>
      <c r="P353" s="147" t="s">
        <v>1010</v>
      </c>
      <c r="Q353" s="135"/>
      <c r="R353" s="135"/>
    </row>
    <row r="354" spans="1:18" s="154" customFormat="1" ht="91.5" customHeight="1" x14ac:dyDescent="0.25">
      <c r="A354" s="122">
        <v>352</v>
      </c>
      <c r="B354" s="134">
        <v>44708</v>
      </c>
      <c r="C354" s="122" t="s">
        <v>999</v>
      </c>
      <c r="D354" s="145" t="s">
        <v>78</v>
      </c>
      <c r="E354" s="145"/>
      <c r="F354" s="146" t="s">
        <v>1031</v>
      </c>
      <c r="G354" s="147" t="s">
        <v>1032</v>
      </c>
      <c r="H354" s="147"/>
      <c r="I354" s="147"/>
      <c r="J354" s="147" t="s">
        <v>180</v>
      </c>
      <c r="K354" s="147" t="s">
        <v>6</v>
      </c>
      <c r="L354" s="128" t="str">
        <f>IFERROR(_xlfn.IFNA(VLOOKUP($K354,[62]коммент!$B:$C,2,0),""),"")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54" s="147"/>
      <c r="N354" s="147"/>
      <c r="O354" s="147"/>
      <c r="P354" s="147"/>
      <c r="Q354" s="135"/>
      <c r="R354" s="135"/>
    </row>
    <row r="355" spans="1:18" s="154" customFormat="1" ht="91.5" customHeight="1" x14ac:dyDescent="0.25">
      <c r="A355" s="122">
        <v>353</v>
      </c>
      <c r="B355" s="134">
        <v>44708</v>
      </c>
      <c r="C355" s="122" t="s">
        <v>999</v>
      </c>
      <c r="D355" s="145" t="s">
        <v>78</v>
      </c>
      <c r="E355" s="145"/>
      <c r="F355" s="143" t="s">
        <v>1041</v>
      </c>
      <c r="G355" s="122" t="s">
        <v>1042</v>
      </c>
      <c r="H355" s="122" t="s">
        <v>294</v>
      </c>
      <c r="I355" s="134">
        <v>44596</v>
      </c>
      <c r="J355" s="122" t="s">
        <v>179</v>
      </c>
      <c r="K355" s="122" t="s">
        <v>175</v>
      </c>
      <c r="L355" s="142" t="str">
        <f>IFERROR(_xlfn.IFNA(VLOOKUP($K355,[28]коммент!$B:$C,2,0),""),"")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55" s="122"/>
      <c r="N355" s="122"/>
      <c r="O355" s="122"/>
      <c r="P355" s="122" t="s">
        <v>539</v>
      </c>
      <c r="Q355" s="135"/>
      <c r="R355" s="135"/>
    </row>
    <row r="356" spans="1:18" s="154" customFormat="1" ht="91.5" customHeight="1" x14ac:dyDescent="0.25">
      <c r="A356" s="122">
        <v>354</v>
      </c>
      <c r="B356" s="134">
        <v>44708</v>
      </c>
      <c r="C356" s="122" t="s">
        <v>999</v>
      </c>
      <c r="D356" s="145" t="s">
        <v>78</v>
      </c>
      <c r="E356" s="173"/>
      <c r="F356" s="146" t="s">
        <v>1051</v>
      </c>
      <c r="G356" s="147" t="s">
        <v>1052</v>
      </c>
      <c r="H356" s="147" t="s">
        <v>1053</v>
      </c>
      <c r="I356" s="123">
        <v>44706</v>
      </c>
      <c r="J356" s="133" t="s">
        <v>180</v>
      </c>
      <c r="K356" s="133" t="s">
        <v>111</v>
      </c>
      <c r="L356" s="132" t="str">
        <f>IFERROR(_xlfn.IFNA(VLOOKUP($K356,[42]коммент!$B:$C,2,0),""),"")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56" s="147" t="s">
        <v>130</v>
      </c>
      <c r="N356" s="147" t="s">
        <v>114</v>
      </c>
      <c r="O356" s="147"/>
      <c r="P356" s="147" t="s">
        <v>1054</v>
      </c>
      <c r="Q356" s="135"/>
      <c r="R356" s="135"/>
    </row>
    <row r="357" spans="1:18" s="154" customFormat="1" ht="91.5" customHeight="1" x14ac:dyDescent="0.25">
      <c r="A357" s="122">
        <v>355</v>
      </c>
      <c r="B357" s="134">
        <v>44708</v>
      </c>
      <c r="C357" s="122" t="s">
        <v>1156</v>
      </c>
      <c r="D357" s="137" t="s">
        <v>78</v>
      </c>
      <c r="E357" s="137"/>
      <c r="F357" s="138" t="s">
        <v>1164</v>
      </c>
      <c r="G357" s="122">
        <v>9166498582</v>
      </c>
      <c r="H357" s="122"/>
      <c r="I357" s="122"/>
      <c r="J357" s="122" t="s">
        <v>179</v>
      </c>
      <c r="K357" s="122" t="s">
        <v>6</v>
      </c>
      <c r="L357" s="142" t="s">
        <v>147</v>
      </c>
      <c r="M357" s="122"/>
      <c r="N357" s="122"/>
      <c r="O357" s="122"/>
      <c r="P357" s="122"/>
      <c r="Q357" s="135"/>
      <c r="R357" s="135"/>
    </row>
    <row r="358" spans="1:18" s="154" customFormat="1" ht="91.5" customHeight="1" x14ac:dyDescent="0.25">
      <c r="A358" s="122">
        <v>356</v>
      </c>
      <c r="B358" s="134">
        <v>44708</v>
      </c>
      <c r="C358" s="122" t="s">
        <v>1156</v>
      </c>
      <c r="D358" s="137" t="s">
        <v>78</v>
      </c>
      <c r="E358" s="137"/>
      <c r="F358" s="138" t="s">
        <v>1167</v>
      </c>
      <c r="G358" s="122">
        <v>9037857270</v>
      </c>
      <c r="H358" s="122" t="s">
        <v>1168</v>
      </c>
      <c r="I358" s="134">
        <v>44697</v>
      </c>
      <c r="J358" s="122" t="s">
        <v>179</v>
      </c>
      <c r="K358" s="122" t="s">
        <v>111</v>
      </c>
      <c r="L358" s="142" t="str">
        <f>IFERROR(_xlfn.IFNA(VLOOKUP($K358,[30]коммент!$B:$C,2,0),""),"")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58" s="122" t="s">
        <v>130</v>
      </c>
      <c r="N358" s="122" t="s">
        <v>114</v>
      </c>
      <c r="O358" s="122"/>
      <c r="P358" s="122" t="s">
        <v>1169</v>
      </c>
      <c r="Q358" s="135"/>
      <c r="R358" s="135"/>
    </row>
    <row r="359" spans="1:18" s="154" customFormat="1" ht="91.5" customHeight="1" x14ac:dyDescent="0.25">
      <c r="A359" s="122">
        <v>357</v>
      </c>
      <c r="B359" s="134">
        <v>44708</v>
      </c>
      <c r="C359" s="122" t="s">
        <v>251</v>
      </c>
      <c r="D359" s="137" t="s">
        <v>91</v>
      </c>
      <c r="E359" s="137"/>
      <c r="F359" s="138" t="s">
        <v>256</v>
      </c>
      <c r="G359" s="122" t="s">
        <v>257</v>
      </c>
      <c r="H359" s="122"/>
      <c r="I359" s="122"/>
      <c r="J359" s="122" t="s">
        <v>179</v>
      </c>
      <c r="K359" s="122" t="s">
        <v>6</v>
      </c>
      <c r="L359" s="142" t="str">
        <f>IFERROR(_xlfn.IFNA(VLOOKUP($K359,[2]коммент!$B:$C,2,0),""),"")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59" s="122"/>
      <c r="N359" s="122"/>
      <c r="O359" s="122"/>
      <c r="P359" s="122"/>
      <c r="Q359" s="135"/>
      <c r="R359" s="135"/>
    </row>
    <row r="360" spans="1:18" s="154" customFormat="1" ht="91.5" customHeight="1" x14ac:dyDescent="0.25">
      <c r="A360" s="122">
        <v>358</v>
      </c>
      <c r="B360" s="134">
        <v>44708</v>
      </c>
      <c r="C360" s="122" t="s">
        <v>1283</v>
      </c>
      <c r="D360" s="137" t="s">
        <v>91</v>
      </c>
      <c r="E360" s="137"/>
      <c r="F360" s="138" t="s">
        <v>1288</v>
      </c>
      <c r="G360" s="122" t="s">
        <v>1289</v>
      </c>
      <c r="H360" s="122"/>
      <c r="I360" s="122"/>
      <c r="J360" s="122" t="s">
        <v>179</v>
      </c>
      <c r="K360" s="122" t="s">
        <v>6</v>
      </c>
      <c r="L360" s="142" t="s">
        <v>147</v>
      </c>
      <c r="M360" s="122"/>
      <c r="N360" s="122"/>
      <c r="O360" s="122"/>
      <c r="P360" s="122"/>
      <c r="Q360" s="135"/>
      <c r="R360" s="135"/>
    </row>
    <row r="361" spans="1:18" s="154" customFormat="1" ht="91.5" customHeight="1" x14ac:dyDescent="0.25">
      <c r="A361" s="122">
        <v>359</v>
      </c>
      <c r="B361" s="134">
        <v>44708</v>
      </c>
      <c r="C361" s="147" t="s">
        <v>1498</v>
      </c>
      <c r="D361" s="137" t="s">
        <v>91</v>
      </c>
      <c r="E361" s="137"/>
      <c r="F361" s="138" t="s">
        <v>1501</v>
      </c>
      <c r="G361" s="122">
        <v>9779808168</v>
      </c>
      <c r="H361" s="122"/>
      <c r="I361" s="122"/>
      <c r="J361" s="122" t="s">
        <v>180</v>
      </c>
      <c r="K361" s="122" t="s">
        <v>6</v>
      </c>
      <c r="L361" s="142" t="s">
        <v>147</v>
      </c>
      <c r="M361" s="122"/>
      <c r="N361" s="122"/>
      <c r="O361" s="122"/>
      <c r="P361" s="122"/>
      <c r="Q361" s="135"/>
      <c r="R361" s="135"/>
    </row>
    <row r="362" spans="1:18" s="154" customFormat="1" ht="91.5" customHeight="1" x14ac:dyDescent="0.25">
      <c r="A362" s="122">
        <v>360</v>
      </c>
      <c r="B362" s="134">
        <v>44708</v>
      </c>
      <c r="C362" s="122" t="s">
        <v>385</v>
      </c>
      <c r="D362" s="137" t="s">
        <v>77</v>
      </c>
      <c r="E362" s="137"/>
      <c r="F362" s="144" t="s">
        <v>414</v>
      </c>
      <c r="G362" s="144" t="s">
        <v>415</v>
      </c>
      <c r="H362" s="122"/>
      <c r="I362" s="122"/>
      <c r="J362" s="122" t="s">
        <v>179</v>
      </c>
      <c r="K362" s="122" t="s">
        <v>6</v>
      </c>
      <c r="L362" s="142" t="str">
        <f>IFERROR(_xlfn.IFNA(VLOOKUP($K362,[33]коммент!$B:$C,2,0),""),"")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2" s="122"/>
      <c r="N362" s="122"/>
      <c r="O362" s="122"/>
      <c r="P362" s="122"/>
      <c r="Q362" s="135"/>
      <c r="R362" s="135"/>
    </row>
    <row r="363" spans="1:18" s="154" customFormat="1" ht="91.5" customHeight="1" x14ac:dyDescent="0.25">
      <c r="A363" s="122">
        <v>361</v>
      </c>
      <c r="B363" s="134">
        <v>44708</v>
      </c>
      <c r="C363" s="122" t="s">
        <v>423</v>
      </c>
      <c r="D363" s="137" t="s">
        <v>89</v>
      </c>
      <c r="E363" s="137"/>
      <c r="F363" s="138" t="s">
        <v>454</v>
      </c>
      <c r="G363" s="122">
        <v>9175587098</v>
      </c>
      <c r="H363" s="122" t="s">
        <v>455</v>
      </c>
      <c r="I363" s="134">
        <v>44641</v>
      </c>
      <c r="J363" s="122" t="s">
        <v>179</v>
      </c>
      <c r="K363" s="122" t="s">
        <v>6</v>
      </c>
      <c r="L363" s="142" t="str">
        <f>IFERROR(_xlfn.IFNA(VLOOKUP($K363,[3]коммент!$B:$C,2,0),""),"")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3" s="122"/>
      <c r="N363" s="122"/>
      <c r="O363" s="122"/>
      <c r="P363" s="122"/>
      <c r="Q363" s="135"/>
      <c r="R363" s="135"/>
    </row>
    <row r="364" spans="1:18" s="154" customFormat="1" ht="91.5" customHeight="1" x14ac:dyDescent="0.25">
      <c r="A364" s="122">
        <v>362</v>
      </c>
      <c r="B364" s="134">
        <v>44708</v>
      </c>
      <c r="C364" s="122" t="s">
        <v>1392</v>
      </c>
      <c r="D364" s="137" t="s">
        <v>89</v>
      </c>
      <c r="E364" s="137"/>
      <c r="F364" s="143" t="s">
        <v>1394</v>
      </c>
      <c r="G364" s="122" t="s">
        <v>1395</v>
      </c>
      <c r="H364" s="122"/>
      <c r="I364" s="122"/>
      <c r="J364" s="122" t="s">
        <v>179</v>
      </c>
      <c r="K364" s="122" t="s">
        <v>6</v>
      </c>
      <c r="L364" s="142" t="str">
        <f>IFERROR(_xlfn.IFNA(VLOOKUP($K364,[63]коммент!$B:$C,2,0),""),"")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4" s="122"/>
      <c r="N364" s="122"/>
      <c r="O364" s="122"/>
      <c r="P364" s="122"/>
      <c r="Q364" s="135"/>
      <c r="R364" s="135"/>
    </row>
    <row r="365" spans="1:18" s="154" customFormat="1" ht="91.5" customHeight="1" x14ac:dyDescent="0.25">
      <c r="A365" s="122">
        <v>363</v>
      </c>
      <c r="B365" s="134">
        <v>44708</v>
      </c>
      <c r="C365" s="122" t="s">
        <v>1411</v>
      </c>
      <c r="D365" s="137" t="s">
        <v>89</v>
      </c>
      <c r="E365" s="137"/>
      <c r="F365" s="138" t="s">
        <v>1422</v>
      </c>
      <c r="G365" s="122">
        <v>89629587002</v>
      </c>
      <c r="H365" s="122" t="s">
        <v>1423</v>
      </c>
      <c r="I365" s="134">
        <v>44678</v>
      </c>
      <c r="J365" s="122" t="s">
        <v>179</v>
      </c>
      <c r="K365" s="122" t="s">
        <v>85</v>
      </c>
      <c r="L365" s="142" t="str">
        <f>IFERROR(_xlfn.IFNA(VLOOKUP($K365,[7]коммент!$B:$C,2,0),""),"")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65" s="122" t="s">
        <v>129</v>
      </c>
      <c r="N365" s="122" t="s">
        <v>114</v>
      </c>
      <c r="O365" s="122"/>
      <c r="P365" s="122" t="s">
        <v>1424</v>
      </c>
      <c r="Q365" s="135"/>
      <c r="R365" s="135"/>
    </row>
    <row r="366" spans="1:18" s="154" customFormat="1" ht="91.5" customHeight="1" x14ac:dyDescent="0.25">
      <c r="A366" s="122">
        <v>364</v>
      </c>
      <c r="B366" s="134">
        <v>44708</v>
      </c>
      <c r="C366" s="122" t="s">
        <v>272</v>
      </c>
      <c r="D366" s="137" t="s">
        <v>76</v>
      </c>
      <c r="E366" s="137"/>
      <c r="F366" s="138" t="s">
        <v>276</v>
      </c>
      <c r="G366" s="122">
        <v>9254007811</v>
      </c>
      <c r="H366" s="122" t="s">
        <v>277</v>
      </c>
      <c r="I366" s="134">
        <v>44594</v>
      </c>
      <c r="J366" s="122" t="s">
        <v>184</v>
      </c>
      <c r="K366" s="122" t="s">
        <v>175</v>
      </c>
      <c r="L366" s="142" t="str">
        <f>IFERROR(_xlfn.IFNA(VLOOKUP($K366,[19]коммент!$B:$C,2,0),""),"")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66" s="122"/>
      <c r="N366" s="122"/>
      <c r="O366" s="122"/>
      <c r="P366" s="122" t="s">
        <v>278</v>
      </c>
      <c r="Q366" s="135"/>
      <c r="R366" s="135"/>
    </row>
    <row r="367" spans="1:18" s="154" customFormat="1" ht="91.5" customHeight="1" x14ac:dyDescent="0.25">
      <c r="A367" s="122">
        <v>365</v>
      </c>
      <c r="B367" s="134">
        <v>44708</v>
      </c>
      <c r="C367" s="122" t="s">
        <v>272</v>
      </c>
      <c r="D367" s="137" t="s">
        <v>76</v>
      </c>
      <c r="E367" s="137"/>
      <c r="F367" s="138" t="s">
        <v>279</v>
      </c>
      <c r="G367" s="122">
        <v>9166423453</v>
      </c>
      <c r="H367" s="122" t="s">
        <v>280</v>
      </c>
      <c r="I367" s="134">
        <v>44673</v>
      </c>
      <c r="J367" s="122" t="s">
        <v>179</v>
      </c>
      <c r="K367" s="122" t="s">
        <v>111</v>
      </c>
      <c r="L367" s="142" t="str">
        <f>IFERROR(_xlfn.IFNA(VLOOKUP($K367,[19]коммент!$B:$C,2,0),""),"")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67" s="122" t="s">
        <v>130</v>
      </c>
      <c r="N367" s="122" t="s">
        <v>114</v>
      </c>
      <c r="O367" s="122"/>
      <c r="P367" s="122" t="s">
        <v>281</v>
      </c>
      <c r="Q367" s="135"/>
      <c r="R367" s="135"/>
    </row>
    <row r="368" spans="1:18" s="154" customFormat="1" ht="91.5" customHeight="1" x14ac:dyDescent="0.25">
      <c r="A368" s="122">
        <v>366</v>
      </c>
      <c r="B368" s="134">
        <v>44708</v>
      </c>
      <c r="C368" s="139" t="s">
        <v>662</v>
      </c>
      <c r="D368" s="137" t="s">
        <v>76</v>
      </c>
      <c r="E368" s="137"/>
      <c r="F368" s="143" t="s">
        <v>663</v>
      </c>
      <c r="G368" s="139">
        <v>9032086239</v>
      </c>
      <c r="H368" s="139" t="s">
        <v>664</v>
      </c>
      <c r="I368" s="165">
        <v>44629</v>
      </c>
      <c r="J368" s="139" t="s">
        <v>184</v>
      </c>
      <c r="K368" s="139" t="s">
        <v>175</v>
      </c>
      <c r="L368" s="140" t="str">
        <f>IFERROR(_xlfn.IFNA(VLOOKUP($K368,[14]коммент!$B:$C,2,0),""),"")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68" s="122"/>
      <c r="N368" s="122"/>
      <c r="O368" s="122"/>
      <c r="P368" s="122" t="s">
        <v>665</v>
      </c>
      <c r="Q368" s="135"/>
      <c r="R368" s="135"/>
    </row>
    <row r="369" spans="1:18" s="154" customFormat="1" ht="91.5" customHeight="1" x14ac:dyDescent="0.25">
      <c r="A369" s="122">
        <v>367</v>
      </c>
      <c r="B369" s="134">
        <v>44708</v>
      </c>
      <c r="C369" s="122" t="s">
        <v>676</v>
      </c>
      <c r="D369" s="137" t="s">
        <v>76</v>
      </c>
      <c r="E369" s="137"/>
      <c r="F369" s="138" t="s">
        <v>696</v>
      </c>
      <c r="G369" s="122" t="s">
        <v>697</v>
      </c>
      <c r="H369" s="122"/>
      <c r="I369" s="134"/>
      <c r="J369" s="122" t="s">
        <v>179</v>
      </c>
      <c r="K369" s="122" t="s">
        <v>6</v>
      </c>
      <c r="L369" s="142" t="str">
        <f>IFERROR(_xlfn.IFNA(VLOOKUP($K369,[37]коммент!$B:$C,2,0),""),"")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9" s="122"/>
      <c r="N369" s="122"/>
      <c r="O369" s="122"/>
      <c r="P369" s="122" t="s">
        <v>698</v>
      </c>
      <c r="Q369" s="135"/>
      <c r="R369" s="135"/>
    </row>
    <row r="370" spans="1:18" s="154" customFormat="1" ht="91.5" customHeight="1" x14ac:dyDescent="0.25">
      <c r="A370" s="122">
        <v>368</v>
      </c>
      <c r="B370" s="134">
        <v>44708</v>
      </c>
      <c r="C370" s="122" t="s">
        <v>803</v>
      </c>
      <c r="D370" s="137" t="s">
        <v>76</v>
      </c>
      <c r="E370" s="137"/>
      <c r="F370" s="138" t="s">
        <v>807</v>
      </c>
      <c r="G370" s="122">
        <v>9099357155</v>
      </c>
      <c r="H370" s="122"/>
      <c r="I370" s="134"/>
      <c r="J370" s="122" t="s">
        <v>184</v>
      </c>
      <c r="K370" s="122" t="s">
        <v>6</v>
      </c>
      <c r="L370" s="142" t="s">
        <v>147</v>
      </c>
      <c r="M370" s="122"/>
      <c r="N370" s="122"/>
      <c r="O370" s="122"/>
      <c r="P370" s="122"/>
      <c r="Q370" s="135"/>
      <c r="R370" s="135"/>
    </row>
    <row r="371" spans="1:18" s="154" customFormat="1" ht="91.5" customHeight="1" x14ac:dyDescent="0.25">
      <c r="A371" s="122">
        <v>369</v>
      </c>
      <c r="B371" s="134">
        <v>44708</v>
      </c>
      <c r="C371" s="122" t="s">
        <v>803</v>
      </c>
      <c r="D371" s="137" t="s">
        <v>76</v>
      </c>
      <c r="E371" s="137"/>
      <c r="F371" s="138" t="s">
        <v>808</v>
      </c>
      <c r="G371" s="122" t="s">
        <v>809</v>
      </c>
      <c r="H371" s="122"/>
      <c r="I371" s="134"/>
      <c r="J371" s="122" t="s">
        <v>180</v>
      </c>
      <c r="K371" s="122" t="s">
        <v>85</v>
      </c>
      <c r="L371" s="142" t="s">
        <v>148</v>
      </c>
      <c r="M371" s="122" t="s">
        <v>129</v>
      </c>
      <c r="N371" s="122"/>
      <c r="O371" s="122"/>
      <c r="P371" s="122" t="s">
        <v>810</v>
      </c>
      <c r="Q371" s="135"/>
      <c r="R371" s="135"/>
    </row>
    <row r="372" spans="1:18" s="154" customFormat="1" ht="91.5" customHeight="1" x14ac:dyDescent="0.25">
      <c r="A372" s="122">
        <v>370</v>
      </c>
      <c r="B372" s="134">
        <v>44708</v>
      </c>
      <c r="C372" s="122" t="s">
        <v>803</v>
      </c>
      <c r="D372" s="137" t="s">
        <v>76</v>
      </c>
      <c r="E372" s="137"/>
      <c r="F372" s="138" t="s">
        <v>821</v>
      </c>
      <c r="G372" s="122" t="s">
        <v>822</v>
      </c>
      <c r="H372" s="122"/>
      <c r="I372" s="134"/>
      <c r="J372" s="122" t="s">
        <v>184</v>
      </c>
      <c r="K372" s="122" t="s">
        <v>85</v>
      </c>
      <c r="L372" s="142" t="s">
        <v>148</v>
      </c>
      <c r="M372" s="122" t="s">
        <v>129</v>
      </c>
      <c r="N372" s="122"/>
      <c r="O372" s="122"/>
      <c r="P372" s="122"/>
      <c r="Q372" s="135"/>
      <c r="R372" s="135"/>
    </row>
    <row r="373" spans="1:18" s="154" customFormat="1" ht="91.5" customHeight="1" x14ac:dyDescent="0.25">
      <c r="A373" s="122">
        <v>371</v>
      </c>
      <c r="B373" s="134">
        <v>44708</v>
      </c>
      <c r="C373" s="122" t="s">
        <v>827</v>
      </c>
      <c r="D373" s="137" t="s">
        <v>76</v>
      </c>
      <c r="E373" s="137"/>
      <c r="F373" s="138" t="s">
        <v>849</v>
      </c>
      <c r="G373" s="122" t="s">
        <v>850</v>
      </c>
      <c r="H373" s="122"/>
      <c r="I373" s="134"/>
      <c r="J373" s="122" t="s">
        <v>180</v>
      </c>
      <c r="K373" s="122" t="s">
        <v>113</v>
      </c>
      <c r="L373" s="142" t="s">
        <v>143</v>
      </c>
      <c r="M373" s="122"/>
      <c r="N373" s="122"/>
      <c r="O373" s="122"/>
      <c r="P373" s="122" t="s">
        <v>851</v>
      </c>
      <c r="Q373" s="135"/>
      <c r="R373" s="135"/>
    </row>
    <row r="374" spans="1:18" s="154" customFormat="1" ht="91.5" customHeight="1" x14ac:dyDescent="0.25">
      <c r="A374" s="122">
        <v>372</v>
      </c>
      <c r="B374" s="134">
        <v>44708</v>
      </c>
      <c r="C374" s="122" t="s">
        <v>827</v>
      </c>
      <c r="D374" s="137" t="s">
        <v>76</v>
      </c>
      <c r="E374" s="137"/>
      <c r="F374" s="138" t="s">
        <v>859</v>
      </c>
      <c r="G374" s="122" t="s">
        <v>860</v>
      </c>
      <c r="H374" s="122" t="s">
        <v>861</v>
      </c>
      <c r="I374" s="134">
        <v>44708</v>
      </c>
      <c r="J374" s="122" t="s">
        <v>179</v>
      </c>
      <c r="K374" s="122" t="s">
        <v>111</v>
      </c>
      <c r="L374" s="142" t="s">
        <v>165</v>
      </c>
      <c r="M374" s="122" t="s">
        <v>130</v>
      </c>
      <c r="N374" s="122" t="s">
        <v>114</v>
      </c>
      <c r="O374" s="122"/>
      <c r="P374" s="122" t="s">
        <v>862</v>
      </c>
      <c r="Q374" s="135"/>
      <c r="R374" s="135"/>
    </row>
    <row r="375" spans="1:18" s="154" customFormat="1" ht="91.5" customHeight="1" x14ac:dyDescent="0.25">
      <c r="A375" s="122">
        <v>373</v>
      </c>
      <c r="B375" s="134">
        <v>44708</v>
      </c>
      <c r="C375" s="122" t="s">
        <v>864</v>
      </c>
      <c r="D375" s="137" t="s">
        <v>76</v>
      </c>
      <c r="E375" s="137"/>
      <c r="F375" s="138" t="s">
        <v>875</v>
      </c>
      <c r="G375" s="122">
        <v>9154677046</v>
      </c>
      <c r="H375" s="122"/>
      <c r="I375" s="134"/>
      <c r="J375" s="122" t="s">
        <v>184</v>
      </c>
      <c r="K375" s="122" t="s">
        <v>6</v>
      </c>
      <c r="L375" s="142" t="s">
        <v>147</v>
      </c>
      <c r="M375" s="122"/>
      <c r="N375" s="122"/>
      <c r="O375" s="122"/>
      <c r="P375" s="122"/>
      <c r="Q375" s="135"/>
      <c r="R375" s="135"/>
    </row>
    <row r="376" spans="1:18" s="154" customFormat="1" ht="91.5" customHeight="1" x14ac:dyDescent="0.25">
      <c r="A376" s="122">
        <v>374</v>
      </c>
      <c r="B376" s="134">
        <v>44708</v>
      </c>
      <c r="C376" s="122" t="s">
        <v>999</v>
      </c>
      <c r="D376" s="137" t="s">
        <v>76</v>
      </c>
      <c r="E376" s="137"/>
      <c r="F376" s="136" t="s">
        <v>1014</v>
      </c>
      <c r="G376" s="122" t="s">
        <v>1015</v>
      </c>
      <c r="H376" s="122"/>
      <c r="I376" s="122"/>
      <c r="J376" s="122" t="s">
        <v>180</v>
      </c>
      <c r="K376" s="122" t="s">
        <v>121</v>
      </c>
      <c r="L376" s="142" t="str">
        <f>IFERROR(_xlfn.IFNA(VLOOKUP($K376,[28]коммент!$B:$C,2,0),""),"")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376" s="122"/>
      <c r="N376" s="122"/>
      <c r="O376" s="122"/>
      <c r="P376" s="122"/>
      <c r="Q376" s="135"/>
      <c r="R376" s="135"/>
    </row>
    <row r="377" spans="1:18" s="154" customFormat="1" ht="91.5" customHeight="1" x14ac:dyDescent="0.25">
      <c r="A377" s="122">
        <v>375</v>
      </c>
      <c r="B377" s="134">
        <v>44708</v>
      </c>
      <c r="C377" s="122" t="s">
        <v>999</v>
      </c>
      <c r="D377" s="137" t="s">
        <v>76</v>
      </c>
      <c r="E377" s="137"/>
      <c r="F377" s="144" t="s">
        <v>1027</v>
      </c>
      <c r="G377" s="122" t="s">
        <v>1028</v>
      </c>
      <c r="H377" s="122"/>
      <c r="I377" s="122"/>
      <c r="J377" s="122" t="s">
        <v>180</v>
      </c>
      <c r="K377" s="122" t="s">
        <v>6</v>
      </c>
      <c r="L377" s="142" t="s">
        <v>147</v>
      </c>
      <c r="M377" s="122"/>
      <c r="N377" s="122"/>
      <c r="O377" s="122"/>
      <c r="P377" s="122"/>
      <c r="Q377" s="135"/>
      <c r="R377" s="135"/>
    </row>
    <row r="378" spans="1:18" s="154" customFormat="1" ht="91.5" customHeight="1" x14ac:dyDescent="0.25">
      <c r="A378" s="122">
        <v>376</v>
      </c>
      <c r="B378" s="134">
        <v>44708</v>
      </c>
      <c r="C378" s="122" t="s">
        <v>1060</v>
      </c>
      <c r="D378" s="145" t="s">
        <v>76</v>
      </c>
      <c r="E378" s="137"/>
      <c r="F378" s="138" t="s">
        <v>1066</v>
      </c>
      <c r="G378" s="122">
        <v>9129185108</v>
      </c>
      <c r="H378" s="122" t="s">
        <v>664</v>
      </c>
      <c r="I378" s="134">
        <v>44630</v>
      </c>
      <c r="J378" s="122" t="s">
        <v>179</v>
      </c>
      <c r="K378" s="152" t="s">
        <v>111</v>
      </c>
      <c r="L378" s="196" t="str">
        <f>IFERROR(_xlfn.IFNA(VLOOKUP($K378,[44]коммент!$B:$C,2,0),""),"")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78" s="122" t="s">
        <v>130</v>
      </c>
      <c r="N378" s="122" t="s">
        <v>114</v>
      </c>
      <c r="O378" s="122"/>
      <c r="P378" s="122" t="s">
        <v>1067</v>
      </c>
      <c r="Q378" s="135"/>
      <c r="R378" s="135"/>
    </row>
    <row r="379" spans="1:18" s="154" customFormat="1" ht="91.5" customHeight="1" x14ac:dyDescent="0.25">
      <c r="A379" s="122">
        <v>377</v>
      </c>
      <c r="B379" s="134">
        <v>44708</v>
      </c>
      <c r="C379" s="122" t="s">
        <v>1060</v>
      </c>
      <c r="D379" s="145" t="s">
        <v>76</v>
      </c>
      <c r="E379" s="137"/>
      <c r="F379" s="138" t="s">
        <v>1068</v>
      </c>
      <c r="G379" s="122">
        <v>9169417115</v>
      </c>
      <c r="H379" s="122"/>
      <c r="I379" s="134"/>
      <c r="J379" s="122" t="s">
        <v>180</v>
      </c>
      <c r="K379" s="152" t="s">
        <v>6</v>
      </c>
      <c r="L379" s="196" t="str">
        <f>IFERROR(_xlfn.IFNA(VLOOKUP($K379,[44]коммент!$B:$C,2,0),""),"")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9" s="122"/>
      <c r="N379" s="122"/>
      <c r="O379" s="122"/>
      <c r="P379" s="122"/>
      <c r="Q379" s="135"/>
      <c r="R379" s="135"/>
    </row>
    <row r="380" spans="1:18" s="154" customFormat="1" ht="91.5" customHeight="1" x14ac:dyDescent="0.25">
      <c r="A380" s="122">
        <v>378</v>
      </c>
      <c r="B380" s="134">
        <v>44708</v>
      </c>
      <c r="C380" s="122" t="s">
        <v>1060</v>
      </c>
      <c r="D380" s="145" t="s">
        <v>76</v>
      </c>
      <c r="E380" s="137"/>
      <c r="F380" s="155" t="s">
        <v>1071</v>
      </c>
      <c r="G380" s="152">
        <v>9150537979</v>
      </c>
      <c r="H380" s="151"/>
      <c r="I380" s="134"/>
      <c r="J380" s="152" t="s">
        <v>180</v>
      </c>
      <c r="K380" s="152" t="s">
        <v>6</v>
      </c>
      <c r="L380" s="196" t="str">
        <f>IFERROR(_xlfn.IFNA(VLOOKUP($K380,[44]коммент!$B:$C,2,0),""),"")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80" s="122"/>
      <c r="N380" s="122"/>
      <c r="O380" s="122"/>
      <c r="P380" s="122"/>
      <c r="Q380" s="135"/>
      <c r="R380" s="135"/>
    </row>
    <row r="381" spans="1:18" s="154" customFormat="1" ht="91.5" customHeight="1" x14ac:dyDescent="0.25">
      <c r="A381" s="122">
        <v>379</v>
      </c>
      <c r="B381" s="134">
        <v>44708</v>
      </c>
      <c r="C381" s="122" t="s">
        <v>1060</v>
      </c>
      <c r="D381" s="145" t="s">
        <v>76</v>
      </c>
      <c r="E381" s="137"/>
      <c r="F381" s="138" t="s">
        <v>1072</v>
      </c>
      <c r="G381" s="122">
        <v>9773882069</v>
      </c>
      <c r="H381" s="122"/>
      <c r="I381" s="134"/>
      <c r="J381" s="122" t="s">
        <v>180</v>
      </c>
      <c r="K381" s="152" t="s">
        <v>111</v>
      </c>
      <c r="L381" s="196" t="str">
        <f>IFERROR(_xlfn.IFNA(VLOOKUP($K381,[44]коммент!$B:$C,2,0),""),"")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81" s="122" t="s">
        <v>130</v>
      </c>
      <c r="N381" s="122" t="s">
        <v>114</v>
      </c>
      <c r="O381" s="122"/>
      <c r="P381" s="122" t="s">
        <v>1073</v>
      </c>
      <c r="Q381" s="135"/>
      <c r="R381" s="135"/>
    </row>
    <row r="382" spans="1:18" s="154" customFormat="1" ht="91.5" customHeight="1" x14ac:dyDescent="0.25">
      <c r="A382" s="122">
        <v>380</v>
      </c>
      <c r="B382" s="134">
        <v>44708</v>
      </c>
      <c r="C382" s="122" t="s">
        <v>1156</v>
      </c>
      <c r="D382" s="137" t="s">
        <v>76</v>
      </c>
      <c r="E382" s="137"/>
      <c r="F382" s="138" t="s">
        <v>1165</v>
      </c>
      <c r="G382" s="122">
        <v>9160404773</v>
      </c>
      <c r="H382" s="122" t="s">
        <v>1166</v>
      </c>
      <c r="I382" s="134">
        <v>44673</v>
      </c>
      <c r="J382" s="122" t="s">
        <v>179</v>
      </c>
      <c r="K382" s="122" t="s">
        <v>175</v>
      </c>
      <c r="L382" s="142" t="str">
        <f>IFERROR(_xlfn.IFNA(VLOOKUP($K382,[30]коммент!$B:$C,2,0),""),"")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82" s="122"/>
      <c r="N382" s="122"/>
      <c r="O382" s="122"/>
      <c r="P382" s="122" t="s">
        <v>491</v>
      </c>
      <c r="Q382" s="135"/>
      <c r="R382" s="135"/>
    </row>
    <row r="383" spans="1:18" s="154" customFormat="1" ht="91.5" customHeight="1" x14ac:dyDescent="0.25">
      <c r="A383" s="122">
        <v>381</v>
      </c>
      <c r="B383" s="134">
        <v>44708</v>
      </c>
      <c r="C383" s="147" t="s">
        <v>1156</v>
      </c>
      <c r="D383" s="145" t="s">
        <v>76</v>
      </c>
      <c r="E383" s="145"/>
      <c r="F383" s="159" t="s">
        <v>1170</v>
      </c>
      <c r="G383" s="147">
        <v>9175098571</v>
      </c>
      <c r="H383" s="147" t="s">
        <v>703</v>
      </c>
      <c r="I383" s="123">
        <v>44673</v>
      </c>
      <c r="J383" s="147" t="s">
        <v>179</v>
      </c>
      <c r="K383" s="147" t="s">
        <v>113</v>
      </c>
      <c r="L383" s="128" t="str">
        <f>IFERROR(_xlfn.IFNA(VLOOKUP($K383,[64]коммент!$B:$C,2,0),""),"")</f>
        <v>Формат уведомления. С целью проведения внутреннего контроля качества.</v>
      </c>
      <c r="M383" s="147"/>
      <c r="N383" s="147"/>
      <c r="O383" s="147"/>
      <c r="P383" s="147" t="s">
        <v>1171</v>
      </c>
      <c r="Q383" s="135"/>
      <c r="R383" s="135"/>
    </row>
    <row r="384" spans="1:18" s="154" customFormat="1" ht="91.5" customHeight="1" x14ac:dyDescent="0.25">
      <c r="A384" s="122">
        <v>382</v>
      </c>
      <c r="B384" s="134">
        <v>44708</v>
      </c>
      <c r="C384" s="122" t="s">
        <v>1283</v>
      </c>
      <c r="D384" s="137" t="s">
        <v>76</v>
      </c>
      <c r="E384" s="137"/>
      <c r="F384" s="138" t="s">
        <v>1290</v>
      </c>
      <c r="G384" s="122">
        <v>9645508060</v>
      </c>
      <c r="H384" s="122" t="s">
        <v>1053</v>
      </c>
      <c r="I384" s="134">
        <v>44367</v>
      </c>
      <c r="J384" s="122" t="s">
        <v>179</v>
      </c>
      <c r="K384" s="122" t="s">
        <v>111</v>
      </c>
      <c r="L384" s="142" t="s">
        <v>165</v>
      </c>
      <c r="M384" s="122" t="s">
        <v>130</v>
      </c>
      <c r="N384" s="122" t="s">
        <v>114</v>
      </c>
      <c r="O384" s="122"/>
      <c r="P384" s="122" t="s">
        <v>1291</v>
      </c>
      <c r="Q384" s="135"/>
      <c r="R384" s="135"/>
    </row>
    <row r="385" spans="1:18" s="154" customFormat="1" ht="91.5" customHeight="1" x14ac:dyDescent="0.25">
      <c r="A385" s="122">
        <v>383</v>
      </c>
      <c r="B385" s="134">
        <v>44708</v>
      </c>
      <c r="C385" s="122" t="s">
        <v>1283</v>
      </c>
      <c r="D385" s="137" t="s">
        <v>76</v>
      </c>
      <c r="E385" s="137"/>
      <c r="F385" s="138" t="s">
        <v>1290</v>
      </c>
      <c r="G385" s="122">
        <v>9645508060</v>
      </c>
      <c r="H385" s="122" t="s">
        <v>1053</v>
      </c>
      <c r="I385" s="134">
        <v>44367</v>
      </c>
      <c r="J385" s="122" t="s">
        <v>179</v>
      </c>
      <c r="K385" s="122" t="s">
        <v>111</v>
      </c>
      <c r="L385" s="142" t="s">
        <v>165</v>
      </c>
      <c r="M385" s="122" t="s">
        <v>130</v>
      </c>
      <c r="N385" s="122" t="s">
        <v>183</v>
      </c>
      <c r="O385" s="122" t="s">
        <v>21</v>
      </c>
      <c r="P385" s="122" t="s">
        <v>491</v>
      </c>
      <c r="Q385" s="135"/>
      <c r="R385" s="135"/>
    </row>
    <row r="386" spans="1:18" s="154" customFormat="1" ht="91.5" customHeight="1" x14ac:dyDescent="0.25">
      <c r="A386" s="122">
        <v>384</v>
      </c>
      <c r="B386" s="134">
        <v>44708</v>
      </c>
      <c r="C386" s="122" t="s">
        <v>1469</v>
      </c>
      <c r="D386" s="137" t="s">
        <v>76</v>
      </c>
      <c r="E386" s="137"/>
      <c r="F386" s="138" t="s">
        <v>1472</v>
      </c>
      <c r="G386" s="122" t="s">
        <v>1473</v>
      </c>
      <c r="H386" s="122"/>
      <c r="I386" s="134"/>
      <c r="J386" s="122" t="s">
        <v>180</v>
      </c>
      <c r="K386" s="122" t="s">
        <v>6</v>
      </c>
      <c r="L386" s="142" t="s">
        <v>147</v>
      </c>
      <c r="M386" s="122"/>
      <c r="N386" s="122"/>
      <c r="O386" s="122"/>
      <c r="P386" s="122" t="s">
        <v>1474</v>
      </c>
      <c r="Q386" s="135"/>
      <c r="R386" s="135"/>
    </row>
    <row r="387" spans="1:18" s="154" customFormat="1" ht="91.5" customHeight="1" x14ac:dyDescent="0.25">
      <c r="A387" s="122">
        <v>385</v>
      </c>
      <c r="B387" s="134">
        <v>44708</v>
      </c>
      <c r="C387" s="122" t="s">
        <v>220</v>
      </c>
      <c r="D387" s="137" t="s">
        <v>88</v>
      </c>
      <c r="E387" s="137"/>
      <c r="F387" s="138" t="s">
        <v>230</v>
      </c>
      <c r="G387" s="122">
        <v>89164582988</v>
      </c>
      <c r="H387" s="122" t="s">
        <v>231</v>
      </c>
      <c r="I387" s="134">
        <v>44603</v>
      </c>
      <c r="J387" s="122" t="s">
        <v>184</v>
      </c>
      <c r="K387" s="131" t="s">
        <v>175</v>
      </c>
      <c r="L387" s="142" t="str">
        <f>IFERROR(_xlfn.IFNA(VLOOKUP($K387,[1]коммент!$B:$C,2,0),""),"")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87" s="122"/>
      <c r="N387" s="122"/>
      <c r="O387" s="122"/>
      <c r="P387" s="135" t="s">
        <v>232</v>
      </c>
      <c r="Q387" s="135"/>
      <c r="R387" s="135"/>
    </row>
    <row r="388" spans="1:18" s="154" customFormat="1" ht="91.5" customHeight="1" x14ac:dyDescent="0.25">
      <c r="A388" s="122">
        <v>386</v>
      </c>
      <c r="B388" s="134">
        <v>44708</v>
      </c>
      <c r="C388" s="122" t="s">
        <v>251</v>
      </c>
      <c r="D388" s="137" t="s">
        <v>88</v>
      </c>
      <c r="E388" s="137"/>
      <c r="F388" s="138" t="s">
        <v>252</v>
      </c>
      <c r="G388" s="122" t="s">
        <v>253</v>
      </c>
      <c r="H388" s="122"/>
      <c r="I388" s="134"/>
      <c r="J388" s="122" t="s">
        <v>179</v>
      </c>
      <c r="K388" s="122" t="s">
        <v>6</v>
      </c>
      <c r="L388" s="142" t="str">
        <f>IFERROR(_xlfn.IFNA(VLOOKUP($K388,[2]коммент!$B:$C,2,0),""),"")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88" s="122"/>
      <c r="N388" s="122"/>
      <c r="O388" s="122"/>
      <c r="P388" s="122"/>
      <c r="Q388" s="135"/>
      <c r="R388" s="135"/>
    </row>
    <row r="389" spans="1:18" s="154" customFormat="1" ht="91.5" customHeight="1" x14ac:dyDescent="0.25">
      <c r="A389" s="122">
        <v>387</v>
      </c>
      <c r="B389" s="134">
        <v>44708</v>
      </c>
      <c r="C389" s="122" t="s">
        <v>251</v>
      </c>
      <c r="D389" s="137" t="s">
        <v>88</v>
      </c>
      <c r="E389" s="137"/>
      <c r="F389" s="138" t="s">
        <v>269</v>
      </c>
      <c r="G389" s="122" t="s">
        <v>270</v>
      </c>
      <c r="H389" s="122"/>
      <c r="I389" s="122"/>
      <c r="J389" s="122" t="s">
        <v>180</v>
      </c>
      <c r="K389" s="122" t="s">
        <v>113</v>
      </c>
      <c r="L389" s="142" t="str">
        <f>IFERROR(_xlfn.IFNA(VLOOKUP($K389,[2]коммент!$B:$C,2,0),""),"")</f>
        <v>Формат уведомления. С целью проведения внутреннего контроля качества.</v>
      </c>
      <c r="M389" s="122"/>
      <c r="N389" s="122"/>
      <c r="O389" s="122"/>
      <c r="P389" s="122" t="s">
        <v>271</v>
      </c>
      <c r="Q389" s="135"/>
      <c r="R389" s="135"/>
    </row>
    <row r="390" spans="1:18" s="154" customFormat="1" ht="91.5" customHeight="1" x14ac:dyDescent="0.25">
      <c r="A390" s="122">
        <v>388</v>
      </c>
      <c r="B390" s="134">
        <v>44708</v>
      </c>
      <c r="C390" s="122" t="s">
        <v>423</v>
      </c>
      <c r="D390" s="137" t="s">
        <v>88</v>
      </c>
      <c r="E390" s="137"/>
      <c r="F390" s="138" t="s">
        <v>424</v>
      </c>
      <c r="G390" s="122">
        <v>9268635170</v>
      </c>
      <c r="H390" s="122" t="s">
        <v>425</v>
      </c>
      <c r="I390" s="134">
        <v>44697</v>
      </c>
      <c r="J390" s="122" t="s">
        <v>134</v>
      </c>
      <c r="K390" s="122" t="s">
        <v>6</v>
      </c>
      <c r="L390" s="142" t="str">
        <f>IFERROR(_xlfn.IFNA(VLOOKUP($K390,[3]коммент!$B:$C,2,0),""),"")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90" s="122"/>
      <c r="N390" s="122"/>
      <c r="O390" s="122"/>
      <c r="P390" s="122"/>
      <c r="Q390" s="135"/>
      <c r="R390" s="135"/>
    </row>
    <row r="391" spans="1:18" s="154" customFormat="1" ht="91.5" customHeight="1" x14ac:dyDescent="0.25">
      <c r="A391" s="122">
        <v>389</v>
      </c>
      <c r="B391" s="134">
        <v>44708</v>
      </c>
      <c r="C391" s="122" t="s">
        <v>423</v>
      </c>
      <c r="D391" s="137" t="s">
        <v>88</v>
      </c>
      <c r="E391" s="137"/>
      <c r="F391" s="155" t="s">
        <v>426</v>
      </c>
      <c r="G391" s="152" t="s">
        <v>427</v>
      </c>
      <c r="H391" s="152" t="s">
        <v>428</v>
      </c>
      <c r="I391" s="151">
        <v>44564</v>
      </c>
      <c r="J391" s="152" t="s">
        <v>180</v>
      </c>
      <c r="K391" s="152" t="s">
        <v>6</v>
      </c>
      <c r="L391" s="196" t="str">
        <f>IFERROR(_xlfn.IFNA(VLOOKUP($K391,[3]коммент!$B:$C,2,0),""),"")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91" s="122"/>
      <c r="N391" s="122"/>
      <c r="O391" s="122"/>
      <c r="P391" s="122"/>
      <c r="Q391" s="135"/>
      <c r="R391" s="135"/>
    </row>
    <row r="392" spans="1:18" s="154" customFormat="1" ht="91.5" customHeight="1" x14ac:dyDescent="0.25">
      <c r="A392" s="122">
        <v>390</v>
      </c>
      <c r="B392" s="134">
        <v>44708</v>
      </c>
      <c r="C392" s="122" t="s">
        <v>462</v>
      </c>
      <c r="D392" s="137" t="s">
        <v>88</v>
      </c>
      <c r="E392" s="137"/>
      <c r="F392" s="138" t="s">
        <v>464</v>
      </c>
      <c r="G392" s="122" t="s">
        <v>465</v>
      </c>
      <c r="H392" s="122" t="s">
        <v>466</v>
      </c>
      <c r="I392" s="134">
        <v>44537</v>
      </c>
      <c r="J392" s="122" t="s">
        <v>184</v>
      </c>
      <c r="K392" s="122" t="s">
        <v>175</v>
      </c>
      <c r="L392" s="142" t="str">
        <f>IFERROR(_xlfn.IFNA(VLOOKUP($K392,[4]коммент!$B:$C,2,0),""),"")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92" s="122"/>
      <c r="N392" s="122"/>
      <c r="O392" s="122"/>
      <c r="P392" s="147" t="s">
        <v>467</v>
      </c>
      <c r="Q392" s="135"/>
      <c r="R392" s="135"/>
    </row>
    <row r="393" spans="1:18" s="154" customFormat="1" ht="91.5" customHeight="1" x14ac:dyDescent="0.25">
      <c r="A393" s="122">
        <v>391</v>
      </c>
      <c r="B393" s="134">
        <v>44708</v>
      </c>
      <c r="C393" s="122" t="s">
        <v>462</v>
      </c>
      <c r="D393" s="137" t="s">
        <v>88</v>
      </c>
      <c r="E393" s="137"/>
      <c r="F393" s="138" t="s">
        <v>472</v>
      </c>
      <c r="G393" s="122" t="s">
        <v>473</v>
      </c>
      <c r="H393" s="122"/>
      <c r="I393" s="122"/>
      <c r="J393" s="122" t="s">
        <v>179</v>
      </c>
      <c r="K393" s="122" t="s">
        <v>85</v>
      </c>
      <c r="L393" s="142" t="str">
        <f>IFERROR(_xlfn.IFNA(VLOOKUP($K393,[4]коммент!$B:$C,2,0),""),"")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93" s="122" t="s">
        <v>129</v>
      </c>
      <c r="N393" s="122"/>
      <c r="O393" s="122"/>
      <c r="P393" s="122"/>
      <c r="Q393" s="135"/>
      <c r="R393" s="135"/>
    </row>
    <row r="394" spans="1:18" s="154" customFormat="1" ht="91.5" customHeight="1" x14ac:dyDescent="0.25">
      <c r="A394" s="122">
        <v>392</v>
      </c>
      <c r="B394" s="134">
        <v>44708</v>
      </c>
      <c r="C394" s="122" t="s">
        <v>462</v>
      </c>
      <c r="D394" s="137" t="s">
        <v>88</v>
      </c>
      <c r="E394" s="137"/>
      <c r="F394" s="138" t="s">
        <v>478</v>
      </c>
      <c r="G394" s="122">
        <v>9031645907</v>
      </c>
      <c r="H394" s="122"/>
      <c r="I394" s="122"/>
      <c r="J394" s="122" t="s">
        <v>179</v>
      </c>
      <c r="K394" s="122" t="s">
        <v>6</v>
      </c>
      <c r="L394" s="142" t="str">
        <f>IFERROR(_xlfn.IFNA(VLOOKUP($K394,[4]коммент!$B:$C,2,0),""),"")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94" s="122"/>
      <c r="N394" s="122"/>
      <c r="O394" s="122"/>
      <c r="P394" s="122"/>
      <c r="Q394" s="135"/>
      <c r="R394" s="135"/>
    </row>
    <row r="395" spans="1:18" s="154" customFormat="1" ht="91.5" customHeight="1" x14ac:dyDescent="0.25">
      <c r="A395" s="122">
        <v>393</v>
      </c>
      <c r="B395" s="134">
        <v>44708</v>
      </c>
      <c r="C395" s="122" t="s">
        <v>803</v>
      </c>
      <c r="D395" s="137" t="s">
        <v>88</v>
      </c>
      <c r="E395" s="137"/>
      <c r="F395" s="138" t="s">
        <v>813</v>
      </c>
      <c r="G395" s="122" t="s">
        <v>814</v>
      </c>
      <c r="H395" s="122"/>
      <c r="I395" s="134"/>
      <c r="J395" s="122" t="s">
        <v>134</v>
      </c>
      <c r="K395" s="122" t="s">
        <v>6</v>
      </c>
      <c r="L395" s="142" t="s">
        <v>147</v>
      </c>
      <c r="M395" s="122"/>
      <c r="N395" s="122"/>
      <c r="O395" s="122"/>
      <c r="P395" s="122"/>
      <c r="Q395" s="135"/>
      <c r="R395" s="135"/>
    </row>
    <row r="396" spans="1:18" s="154" customFormat="1" ht="91.5" customHeight="1" x14ac:dyDescent="0.25">
      <c r="A396" s="122">
        <v>394</v>
      </c>
      <c r="B396" s="134">
        <v>44708</v>
      </c>
      <c r="C396" s="122" t="s">
        <v>1156</v>
      </c>
      <c r="D396" s="137" t="s">
        <v>88</v>
      </c>
      <c r="E396" s="137"/>
      <c r="F396" s="138" t="s">
        <v>1162</v>
      </c>
      <c r="G396" s="122" t="s">
        <v>1163</v>
      </c>
      <c r="H396" s="122"/>
      <c r="I396" s="122"/>
      <c r="J396" s="122" t="s">
        <v>184</v>
      </c>
      <c r="K396" s="122" t="s">
        <v>6</v>
      </c>
      <c r="L396" s="142" t="s">
        <v>147</v>
      </c>
      <c r="M396" s="122"/>
      <c r="N396" s="122"/>
      <c r="O396" s="122"/>
      <c r="P396" s="122"/>
      <c r="Q396" s="135"/>
      <c r="R396" s="135"/>
    </row>
    <row r="397" spans="1:18" s="154" customFormat="1" ht="91.5" customHeight="1" x14ac:dyDescent="0.25">
      <c r="A397" s="122">
        <v>395</v>
      </c>
      <c r="B397" s="134">
        <v>44708</v>
      </c>
      <c r="C397" s="122" t="s">
        <v>1314</v>
      </c>
      <c r="D397" s="137" t="s">
        <v>88</v>
      </c>
      <c r="E397" s="137"/>
      <c r="F397" s="143" t="s">
        <v>1323</v>
      </c>
      <c r="G397" s="122">
        <v>89175909398</v>
      </c>
      <c r="H397" s="122"/>
      <c r="I397" s="122"/>
      <c r="J397" s="122" t="s">
        <v>184</v>
      </c>
      <c r="K397" s="122" t="s">
        <v>6</v>
      </c>
      <c r="L397" s="142" t="str">
        <f>IFERROR(_xlfn.IFNA(VLOOKUP($K397,[50]коммент!$B:$C,2,0),""),"")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97" s="122"/>
      <c r="N397" s="122"/>
      <c r="O397" s="122"/>
      <c r="P397" s="122"/>
      <c r="Q397" s="135"/>
      <c r="R397" s="135"/>
    </row>
    <row r="398" spans="1:18" s="154" customFormat="1" ht="91.5" customHeight="1" x14ac:dyDescent="0.25">
      <c r="A398" s="122">
        <v>396</v>
      </c>
      <c r="B398" s="134">
        <v>44708</v>
      </c>
      <c r="C398" s="152" t="s">
        <v>1314</v>
      </c>
      <c r="D398" s="137" t="s">
        <v>88</v>
      </c>
      <c r="E398" s="137"/>
      <c r="F398" s="143" t="s">
        <v>1326</v>
      </c>
      <c r="G398" s="122">
        <v>89060973422</v>
      </c>
      <c r="H398" s="122" t="s">
        <v>1327</v>
      </c>
      <c r="I398" s="122" t="s">
        <v>1327</v>
      </c>
      <c r="J398" s="122" t="s">
        <v>184</v>
      </c>
      <c r="K398" s="122" t="s">
        <v>175</v>
      </c>
      <c r="L398" s="142" t="str">
        <f>IFERROR(_xlfn.IFNA(VLOOKUP($K398,[50]коммент!$B:$C,2,0),""),"")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98" s="122"/>
      <c r="N398" s="122"/>
      <c r="O398" s="122"/>
      <c r="P398" s="122" t="s">
        <v>539</v>
      </c>
      <c r="Q398" s="135"/>
      <c r="R398" s="135"/>
    </row>
    <row r="399" spans="1:18" s="154" customFormat="1" ht="91.5" customHeight="1" x14ac:dyDescent="0.25">
      <c r="A399" s="122">
        <v>397</v>
      </c>
      <c r="B399" s="134">
        <v>44708</v>
      </c>
      <c r="C399" s="122" t="s">
        <v>651</v>
      </c>
      <c r="D399" s="137" t="s">
        <v>29</v>
      </c>
      <c r="E399" s="137"/>
      <c r="F399" s="138" t="s">
        <v>654</v>
      </c>
      <c r="G399" s="122">
        <v>89104731801</v>
      </c>
      <c r="H399" s="122" t="s">
        <v>655</v>
      </c>
      <c r="I399" s="134">
        <v>44704</v>
      </c>
      <c r="J399" s="122" t="s">
        <v>134</v>
      </c>
      <c r="K399" s="122" t="s">
        <v>111</v>
      </c>
      <c r="L399" s="142" t="str">
        <f>IFERROR(_xlfn.IFNA(VLOOKUP($K399,[57]коммент!$B:$C,2,0),""),"")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99" s="122" t="s">
        <v>130</v>
      </c>
      <c r="N399" s="122" t="s">
        <v>183</v>
      </c>
      <c r="O399" s="122" t="s">
        <v>29</v>
      </c>
      <c r="P399" s="122" t="s">
        <v>656</v>
      </c>
      <c r="Q399" s="135"/>
      <c r="R399" s="135"/>
    </row>
    <row r="400" spans="1:18" s="154" customFormat="1" ht="91.5" customHeight="1" x14ac:dyDescent="0.25">
      <c r="A400" s="122">
        <v>398</v>
      </c>
      <c r="B400" s="134">
        <v>44708</v>
      </c>
      <c r="C400" s="122" t="s">
        <v>651</v>
      </c>
      <c r="D400" s="137" t="s">
        <v>29</v>
      </c>
      <c r="E400" s="137"/>
      <c r="F400" s="138" t="s">
        <v>657</v>
      </c>
      <c r="G400" s="122">
        <v>89258803587</v>
      </c>
      <c r="H400" s="122"/>
      <c r="I400" s="122"/>
      <c r="J400" s="122" t="s">
        <v>184</v>
      </c>
      <c r="K400" s="122" t="s">
        <v>36</v>
      </c>
      <c r="L400" s="142" t="str">
        <f>IFERROR(_xlfn.IFNA(VLOOKUP($K400,[57]коммент!$B:$C,2,0),""),"")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00" s="122"/>
      <c r="N400" s="122"/>
      <c r="O400" s="122"/>
      <c r="P400" s="122" t="s">
        <v>658</v>
      </c>
      <c r="Q400" s="135"/>
      <c r="R400" s="135"/>
    </row>
    <row r="401" spans="1:18" s="154" customFormat="1" ht="91.5" customHeight="1" x14ac:dyDescent="0.25">
      <c r="A401" s="122">
        <v>399</v>
      </c>
      <c r="B401" s="134">
        <v>44708</v>
      </c>
      <c r="C401" s="122" t="s">
        <v>1086</v>
      </c>
      <c r="D401" s="137" t="s">
        <v>29</v>
      </c>
      <c r="E401" s="137"/>
      <c r="F401" s="138" t="s">
        <v>1087</v>
      </c>
      <c r="G401" s="122" t="s">
        <v>1088</v>
      </c>
      <c r="H401" s="122" t="s">
        <v>1089</v>
      </c>
      <c r="I401" s="134">
        <v>44694</v>
      </c>
      <c r="J401" s="122" t="s">
        <v>179</v>
      </c>
      <c r="K401" s="122" t="s">
        <v>111</v>
      </c>
      <c r="L401" s="142" t="s">
        <v>165</v>
      </c>
      <c r="M401" s="122" t="s">
        <v>130</v>
      </c>
      <c r="N401" s="153" t="s">
        <v>190</v>
      </c>
      <c r="O401" s="153"/>
      <c r="P401" s="153" t="s">
        <v>1090</v>
      </c>
      <c r="Q401" s="135"/>
      <c r="R401" s="135"/>
    </row>
    <row r="402" spans="1:18" s="154" customFormat="1" ht="91.5" customHeight="1" x14ac:dyDescent="0.25">
      <c r="A402" s="122">
        <v>400</v>
      </c>
      <c r="B402" s="134">
        <v>44708</v>
      </c>
      <c r="C402" s="122" t="s">
        <v>1425</v>
      </c>
      <c r="D402" s="137" t="s">
        <v>29</v>
      </c>
      <c r="E402" s="137"/>
      <c r="F402" s="138" t="s">
        <v>1426</v>
      </c>
      <c r="G402" s="122" t="s">
        <v>1427</v>
      </c>
      <c r="H402" s="122"/>
      <c r="I402" s="122"/>
      <c r="J402" s="122" t="s">
        <v>180</v>
      </c>
      <c r="K402" s="122" t="s">
        <v>85</v>
      </c>
      <c r="L402" s="142" t="s">
        <v>148</v>
      </c>
      <c r="M402" s="122" t="s">
        <v>129</v>
      </c>
      <c r="N402" s="153"/>
      <c r="O402" s="153"/>
      <c r="P402" s="153"/>
      <c r="Q402" s="135"/>
      <c r="R402" s="135"/>
    </row>
    <row r="403" spans="1:18" s="154" customFormat="1" ht="91.5" customHeight="1" x14ac:dyDescent="0.25">
      <c r="A403" s="122">
        <v>401</v>
      </c>
      <c r="B403" s="134">
        <v>44708</v>
      </c>
      <c r="C403" s="122" t="s">
        <v>1425</v>
      </c>
      <c r="D403" s="137" t="s">
        <v>29</v>
      </c>
      <c r="E403" s="137"/>
      <c r="F403" s="138" t="s">
        <v>1428</v>
      </c>
      <c r="G403" s="122" t="s">
        <v>1429</v>
      </c>
      <c r="H403" s="122"/>
      <c r="I403" s="122"/>
      <c r="J403" s="122" t="s">
        <v>179</v>
      </c>
      <c r="K403" s="122" t="s">
        <v>85</v>
      </c>
      <c r="L403" s="142" t="s">
        <v>148</v>
      </c>
      <c r="M403" s="122" t="s">
        <v>129</v>
      </c>
      <c r="N403" s="153"/>
      <c r="O403" s="153"/>
      <c r="P403" s="153"/>
      <c r="Q403" s="135"/>
      <c r="R403" s="135"/>
    </row>
    <row r="404" spans="1:18" s="154" customFormat="1" ht="91.5" customHeight="1" x14ac:dyDescent="0.25">
      <c r="A404" s="122">
        <v>402</v>
      </c>
      <c r="B404" s="134">
        <v>44708</v>
      </c>
      <c r="C404" s="122" t="s">
        <v>1425</v>
      </c>
      <c r="D404" s="137" t="s">
        <v>29</v>
      </c>
      <c r="E404" s="137"/>
      <c r="F404" s="138" t="s">
        <v>1440</v>
      </c>
      <c r="G404" s="122" t="s">
        <v>1441</v>
      </c>
      <c r="H404" s="122" t="s">
        <v>1442</v>
      </c>
      <c r="I404" s="134">
        <v>44542</v>
      </c>
      <c r="J404" s="122" t="s">
        <v>184</v>
      </c>
      <c r="K404" s="122" t="s">
        <v>175</v>
      </c>
      <c r="L404" s="142" t="s">
        <v>176</v>
      </c>
      <c r="M404" s="122"/>
      <c r="N404" s="122"/>
      <c r="O404" s="122"/>
      <c r="P404" s="122" t="s">
        <v>1443</v>
      </c>
      <c r="Q404" s="135"/>
      <c r="R404" s="135"/>
    </row>
    <row r="405" spans="1:18" s="154" customFormat="1" ht="91.5" customHeight="1" x14ac:dyDescent="0.25">
      <c r="A405" s="122">
        <v>403</v>
      </c>
      <c r="B405" s="134">
        <v>44708</v>
      </c>
      <c r="C405" s="122" t="s">
        <v>1425</v>
      </c>
      <c r="D405" s="137" t="s">
        <v>29</v>
      </c>
      <c r="E405" s="137"/>
      <c r="F405" s="138" t="s">
        <v>1444</v>
      </c>
      <c r="G405" s="122" t="s">
        <v>1445</v>
      </c>
      <c r="H405" s="122"/>
      <c r="I405" s="122"/>
      <c r="J405" s="122" t="s">
        <v>180</v>
      </c>
      <c r="K405" s="122" t="s">
        <v>6</v>
      </c>
      <c r="L405" s="142" t="s">
        <v>147</v>
      </c>
      <c r="M405" s="122"/>
      <c r="N405" s="153"/>
      <c r="O405" s="153"/>
      <c r="P405" s="153"/>
      <c r="Q405" s="135"/>
      <c r="R405" s="135"/>
    </row>
    <row r="406" spans="1:18" s="154" customFormat="1" ht="91.5" customHeight="1" x14ac:dyDescent="0.25">
      <c r="A406" s="122">
        <v>404</v>
      </c>
      <c r="B406" s="134">
        <v>44708</v>
      </c>
      <c r="C406" s="139" t="s">
        <v>950</v>
      </c>
      <c r="D406" s="137" t="s">
        <v>59</v>
      </c>
      <c r="E406" s="137"/>
      <c r="F406" s="138" t="s">
        <v>951</v>
      </c>
      <c r="G406" s="122" t="s">
        <v>952</v>
      </c>
      <c r="H406" s="122"/>
      <c r="I406" s="122"/>
      <c r="J406" s="122" t="s">
        <v>180</v>
      </c>
      <c r="K406" s="122" t="s">
        <v>6</v>
      </c>
      <c r="L406" s="142" t="str">
        <f>IFERROR(_xlfn.IFNA(VLOOKUP($K406,[65]коммент!$B:$C,2,0),""),"")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06" s="122"/>
      <c r="N406" s="153"/>
      <c r="O406" s="153"/>
      <c r="P406" s="153"/>
      <c r="Q406" s="135"/>
      <c r="R406" s="135"/>
    </row>
    <row r="407" spans="1:18" s="154" customFormat="1" ht="91.5" customHeight="1" x14ac:dyDescent="0.25">
      <c r="A407" s="122">
        <v>405</v>
      </c>
      <c r="B407" s="134">
        <v>44708</v>
      </c>
      <c r="C407" s="139" t="s">
        <v>950</v>
      </c>
      <c r="D407" s="137" t="s">
        <v>59</v>
      </c>
      <c r="E407" s="137"/>
      <c r="F407" s="138" t="s">
        <v>956</v>
      </c>
      <c r="G407" s="122" t="s">
        <v>957</v>
      </c>
      <c r="H407" s="122" t="s">
        <v>958</v>
      </c>
      <c r="I407" s="134">
        <v>44596</v>
      </c>
      <c r="J407" s="122" t="s">
        <v>184</v>
      </c>
      <c r="K407" s="122" t="s">
        <v>85</v>
      </c>
      <c r="L407" s="142" t="str">
        <f>IFERROR(_xlfn.IFNA(VLOOKUP($K407,[66]коммент!$B:$C,2,0),""),"")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07" s="122" t="s">
        <v>129</v>
      </c>
      <c r="N407" s="153"/>
      <c r="O407" s="153"/>
      <c r="P407" s="153"/>
      <c r="Q407" s="135"/>
      <c r="R407" s="135"/>
    </row>
    <row r="408" spans="1:18" s="154" customFormat="1" ht="91.5" customHeight="1" x14ac:dyDescent="0.25">
      <c r="A408" s="122">
        <v>406</v>
      </c>
      <c r="B408" s="134">
        <v>44708</v>
      </c>
      <c r="C408" s="139" t="s">
        <v>950</v>
      </c>
      <c r="D408" s="137" t="s">
        <v>59</v>
      </c>
      <c r="E408" s="137"/>
      <c r="F408" s="138" t="s">
        <v>963</v>
      </c>
      <c r="G408" s="122" t="s">
        <v>964</v>
      </c>
      <c r="H408" s="122"/>
      <c r="I408" s="122"/>
      <c r="J408" s="122" t="s">
        <v>180</v>
      </c>
      <c r="K408" s="122" t="s">
        <v>113</v>
      </c>
      <c r="L408" s="142" t="str">
        <f>IFERROR(_xlfn.IFNA(VLOOKUP($K408,[65]коммент!$B:$C,2,0),""),"")</f>
        <v>Формат уведомления. С целью проведения внутреннего контроля качества.</v>
      </c>
      <c r="M408" s="122"/>
      <c r="N408" s="153"/>
      <c r="O408" s="153"/>
      <c r="P408" s="153" t="s">
        <v>965</v>
      </c>
      <c r="Q408" s="135"/>
      <c r="R408" s="135"/>
    </row>
    <row r="409" spans="1:18" s="154" customFormat="1" ht="91.5" customHeight="1" x14ac:dyDescent="0.25">
      <c r="A409" s="122">
        <v>407</v>
      </c>
      <c r="B409" s="134">
        <v>44708</v>
      </c>
      <c r="C409" s="122" t="s">
        <v>1411</v>
      </c>
      <c r="D409" s="137" t="s">
        <v>59</v>
      </c>
      <c r="E409" s="137"/>
      <c r="F409" s="138" t="s">
        <v>1417</v>
      </c>
      <c r="G409" s="122" t="s">
        <v>1418</v>
      </c>
      <c r="H409" s="122"/>
      <c r="I409" s="122"/>
      <c r="J409" s="122" t="s">
        <v>180</v>
      </c>
      <c r="K409" s="122" t="s">
        <v>85</v>
      </c>
      <c r="L409" s="142" t="str">
        <f>IFERROR(_xlfn.IFNA(VLOOKUP($K409,[7]коммент!$B:$C,2,0),""),"")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09" s="122" t="s">
        <v>129</v>
      </c>
      <c r="N409" s="153" t="s">
        <v>183</v>
      </c>
      <c r="O409" s="153" t="s">
        <v>38</v>
      </c>
      <c r="P409" s="153" t="s">
        <v>1419</v>
      </c>
      <c r="Q409" s="135"/>
      <c r="R409" s="135"/>
    </row>
    <row r="410" spans="1:18" s="154" customFormat="1" ht="91.5" customHeight="1" x14ac:dyDescent="0.25">
      <c r="A410" s="122">
        <v>408</v>
      </c>
      <c r="B410" s="134">
        <v>44708</v>
      </c>
      <c r="C410" s="138" t="s">
        <v>1178</v>
      </c>
      <c r="D410" s="137" t="s">
        <v>67</v>
      </c>
      <c r="E410" s="137"/>
      <c r="F410" s="143" t="s">
        <v>1183</v>
      </c>
      <c r="G410" s="179" t="s">
        <v>1184</v>
      </c>
      <c r="H410" s="122"/>
      <c r="I410" s="122"/>
      <c r="J410" s="122" t="s">
        <v>179</v>
      </c>
      <c r="K410" s="122" t="s">
        <v>113</v>
      </c>
      <c r="L410" s="142" t="s">
        <v>143</v>
      </c>
      <c r="M410" s="122"/>
      <c r="N410" s="153"/>
      <c r="O410" s="153"/>
      <c r="P410" s="153" t="s">
        <v>1185</v>
      </c>
      <c r="Q410" s="135"/>
      <c r="R410" s="135"/>
    </row>
    <row r="411" spans="1:18" s="154" customFormat="1" ht="91.5" customHeight="1" x14ac:dyDescent="0.25">
      <c r="A411" s="122">
        <v>409</v>
      </c>
      <c r="B411" s="134">
        <v>44708</v>
      </c>
      <c r="C411" s="122" t="s">
        <v>1207</v>
      </c>
      <c r="D411" s="137" t="s">
        <v>67</v>
      </c>
      <c r="E411" s="137"/>
      <c r="F411" s="143" t="s">
        <v>1233</v>
      </c>
      <c r="G411" s="122">
        <v>9162044003</v>
      </c>
      <c r="H411" s="122"/>
      <c r="I411" s="122"/>
      <c r="J411" s="122" t="s">
        <v>184</v>
      </c>
      <c r="K411" s="122" t="s">
        <v>175</v>
      </c>
      <c r="L411" s="142" t="s">
        <v>176</v>
      </c>
      <c r="M411" s="122"/>
      <c r="N411" s="122"/>
      <c r="O411" s="122"/>
      <c r="P411" s="122" t="s">
        <v>1234</v>
      </c>
      <c r="Q411" s="135"/>
      <c r="R411" s="135"/>
    </row>
    <row r="412" spans="1:18" s="154" customFormat="1" ht="91.5" customHeight="1" x14ac:dyDescent="0.25">
      <c r="A412" s="122">
        <v>410</v>
      </c>
      <c r="B412" s="134">
        <v>44708</v>
      </c>
      <c r="C412" s="122" t="s">
        <v>1207</v>
      </c>
      <c r="D412" s="137" t="s">
        <v>67</v>
      </c>
      <c r="E412" s="137"/>
      <c r="F412" s="138" t="s">
        <v>1238</v>
      </c>
      <c r="G412" s="122">
        <v>9374576111</v>
      </c>
      <c r="H412" s="122"/>
      <c r="I412" s="134"/>
      <c r="J412" s="122" t="s">
        <v>184</v>
      </c>
      <c r="K412" s="122" t="s">
        <v>175</v>
      </c>
      <c r="L412" s="142" t="s">
        <v>176</v>
      </c>
      <c r="M412" s="122"/>
      <c r="N412" s="153"/>
      <c r="O412" s="153"/>
      <c r="P412" s="153" t="s">
        <v>1239</v>
      </c>
      <c r="Q412" s="135"/>
      <c r="R412" s="135"/>
    </row>
    <row r="413" spans="1:18" s="154" customFormat="1" ht="91.5" customHeight="1" x14ac:dyDescent="0.25">
      <c r="A413" s="122">
        <v>411</v>
      </c>
      <c r="B413" s="134">
        <v>44708</v>
      </c>
      <c r="C413" s="182" t="s">
        <v>208</v>
      </c>
      <c r="D413" s="181" t="s">
        <v>49</v>
      </c>
      <c r="E413" s="181"/>
      <c r="F413" s="100" t="s">
        <v>237</v>
      </c>
      <c r="G413" s="101" t="s">
        <v>238</v>
      </c>
      <c r="H413" s="182"/>
      <c r="I413" s="182"/>
      <c r="J413" s="182" t="s">
        <v>180</v>
      </c>
      <c r="K413" s="182" t="s">
        <v>6</v>
      </c>
      <c r="L413" s="142" t="str">
        <f>IFERROR(_xlfn.IFNA(VLOOKUP($K413,[9]коммент!$B:$C,2,0),""),"")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13" s="182"/>
      <c r="N413" s="184"/>
      <c r="O413" s="184"/>
      <c r="P413" s="184" t="s">
        <v>239</v>
      </c>
      <c r="Q413" s="135"/>
      <c r="R413" s="135"/>
    </row>
    <row r="414" spans="1:18" s="154" customFormat="1" ht="91.5" customHeight="1" x14ac:dyDescent="0.25">
      <c r="A414" s="122">
        <v>412</v>
      </c>
      <c r="B414" s="134">
        <v>44708</v>
      </c>
      <c r="C414" s="122" t="s">
        <v>251</v>
      </c>
      <c r="D414" s="137" t="s">
        <v>49</v>
      </c>
      <c r="E414" s="137"/>
      <c r="F414" s="138" t="s">
        <v>254</v>
      </c>
      <c r="G414" s="122" t="s">
        <v>255</v>
      </c>
      <c r="H414" s="122"/>
      <c r="I414" s="122"/>
      <c r="J414" s="122" t="s">
        <v>180</v>
      </c>
      <c r="K414" s="122" t="s">
        <v>149</v>
      </c>
      <c r="L414" s="142" t="str">
        <f>IFERROR(_xlfn.IFNA(VLOOKUP($K414,[2]коммент!$B:$C,2,0),""),"")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14" s="122"/>
      <c r="N414" s="153"/>
      <c r="O414" s="153"/>
      <c r="P414" s="153"/>
      <c r="Q414" s="135"/>
      <c r="R414" s="135"/>
    </row>
    <row r="415" spans="1:18" s="154" customFormat="1" ht="91.5" customHeight="1" x14ac:dyDescent="0.25">
      <c r="A415" s="122">
        <v>413</v>
      </c>
      <c r="B415" s="134">
        <v>44708</v>
      </c>
      <c r="C415" s="152" t="s">
        <v>552</v>
      </c>
      <c r="D415" s="137" t="s">
        <v>49</v>
      </c>
      <c r="E415" s="137"/>
      <c r="F415" s="138" t="s">
        <v>561</v>
      </c>
      <c r="G415" s="122" t="s">
        <v>562</v>
      </c>
      <c r="H415" s="134"/>
      <c r="I415" s="134"/>
      <c r="J415" s="122" t="s">
        <v>180</v>
      </c>
      <c r="K415" s="122" t="s">
        <v>6</v>
      </c>
      <c r="L415" s="142" t="str">
        <f>IFERROR(_xlfn.IFNA(VLOOKUP($K415,[24]коммент!$B:$C,2,0),""),"")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15" s="122"/>
      <c r="N415" s="153"/>
      <c r="O415" s="153"/>
      <c r="P415" s="153"/>
      <c r="Q415" s="135"/>
      <c r="R415" s="135"/>
    </row>
    <row r="416" spans="1:18" s="154" customFormat="1" ht="91.5" customHeight="1" x14ac:dyDescent="0.25">
      <c r="A416" s="122">
        <v>414</v>
      </c>
      <c r="B416" s="134">
        <v>44708</v>
      </c>
      <c r="C416" s="122" t="s">
        <v>637</v>
      </c>
      <c r="D416" s="137" t="s">
        <v>24</v>
      </c>
      <c r="E416" s="137"/>
      <c r="F416" s="138" t="s">
        <v>648</v>
      </c>
      <c r="G416" s="122" t="s">
        <v>649</v>
      </c>
      <c r="H416" s="122"/>
      <c r="I416" s="122"/>
      <c r="J416" s="122" t="s">
        <v>184</v>
      </c>
      <c r="K416" s="122" t="s">
        <v>175</v>
      </c>
      <c r="L416" s="142" t="str">
        <f>IFERROR(_xlfn.IFNA(VLOOKUP($K416,[26]коммент!$B:$C,2,0),""),"")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16" s="122"/>
      <c r="N416" s="153"/>
      <c r="O416" s="153"/>
      <c r="P416" s="153" t="s">
        <v>650</v>
      </c>
      <c r="Q416" s="135"/>
      <c r="R416" s="135"/>
    </row>
    <row r="417" spans="1:18" s="154" customFormat="1" ht="91.5" customHeight="1" x14ac:dyDescent="0.25">
      <c r="A417" s="122">
        <v>415</v>
      </c>
      <c r="B417" s="134">
        <v>44708</v>
      </c>
      <c r="C417" s="138" t="s">
        <v>1178</v>
      </c>
      <c r="D417" s="137" t="s">
        <v>24</v>
      </c>
      <c r="E417" s="137"/>
      <c r="F417" s="144" t="s">
        <v>1179</v>
      </c>
      <c r="G417" s="122" t="s">
        <v>1180</v>
      </c>
      <c r="H417" s="122" t="s">
        <v>1181</v>
      </c>
      <c r="I417" s="134">
        <v>44558</v>
      </c>
      <c r="J417" s="122" t="s">
        <v>184</v>
      </c>
      <c r="K417" s="122" t="s">
        <v>175</v>
      </c>
      <c r="L417" s="142" t="s">
        <v>176</v>
      </c>
      <c r="M417" s="122"/>
      <c r="N417" s="153"/>
      <c r="O417" s="153"/>
      <c r="P417" s="153" t="s">
        <v>1182</v>
      </c>
      <c r="Q417" s="135"/>
      <c r="R417" s="135"/>
    </row>
    <row r="418" spans="1:18" s="154" customFormat="1" ht="91.5" customHeight="1" x14ac:dyDescent="0.25">
      <c r="A418" s="122">
        <v>416</v>
      </c>
      <c r="B418" s="134">
        <v>44708</v>
      </c>
      <c r="C418" s="138" t="s">
        <v>1178</v>
      </c>
      <c r="D418" s="137" t="s">
        <v>24</v>
      </c>
      <c r="E418" s="137"/>
      <c r="F418" s="143" t="s">
        <v>1189</v>
      </c>
      <c r="G418" s="122" t="s">
        <v>1190</v>
      </c>
      <c r="H418" s="122"/>
      <c r="I418" s="122"/>
      <c r="J418" s="122" t="s">
        <v>179</v>
      </c>
      <c r="K418" s="122" t="s">
        <v>6</v>
      </c>
      <c r="L418" s="142" t="s">
        <v>147</v>
      </c>
      <c r="M418" s="122"/>
      <c r="N418" s="153"/>
      <c r="O418" s="153"/>
      <c r="P418" s="153"/>
      <c r="Q418" s="135"/>
      <c r="R418" s="135"/>
    </row>
    <row r="419" spans="1:18" s="154" customFormat="1" ht="91.5" customHeight="1" x14ac:dyDescent="0.25">
      <c r="A419" s="122">
        <v>417</v>
      </c>
      <c r="B419" s="134">
        <v>44708</v>
      </c>
      <c r="C419" s="122" t="s">
        <v>1242</v>
      </c>
      <c r="D419" s="137" t="s">
        <v>24</v>
      </c>
      <c r="E419" s="137"/>
      <c r="F419" s="138" t="s">
        <v>1268</v>
      </c>
      <c r="G419" s="122">
        <v>9165107253</v>
      </c>
      <c r="H419" s="122" t="s">
        <v>1269</v>
      </c>
      <c r="I419" s="134">
        <v>44648</v>
      </c>
      <c r="J419" s="122" t="s">
        <v>179</v>
      </c>
      <c r="K419" s="122" t="s">
        <v>111</v>
      </c>
      <c r="L419" s="142" t="s">
        <v>165</v>
      </c>
      <c r="M419" s="122" t="s">
        <v>130</v>
      </c>
      <c r="N419" s="153" t="s">
        <v>190</v>
      </c>
      <c r="O419" s="153" t="s">
        <v>24</v>
      </c>
      <c r="P419" s="153" t="s">
        <v>539</v>
      </c>
      <c r="Q419" s="135"/>
      <c r="R419" s="135"/>
    </row>
    <row r="420" spans="1:18" s="154" customFormat="1" ht="91.5" customHeight="1" x14ac:dyDescent="0.25">
      <c r="A420" s="122">
        <v>418</v>
      </c>
      <c r="B420" s="134">
        <v>44708</v>
      </c>
      <c r="C420" s="122" t="s">
        <v>1378</v>
      </c>
      <c r="D420" s="137" t="s">
        <v>24</v>
      </c>
      <c r="E420" s="137"/>
      <c r="F420" s="138" t="s">
        <v>1381</v>
      </c>
      <c r="G420" s="122">
        <v>9166135702</v>
      </c>
      <c r="H420" s="122"/>
      <c r="I420" s="122"/>
      <c r="J420" s="122" t="s">
        <v>180</v>
      </c>
      <c r="K420" s="122" t="s">
        <v>149</v>
      </c>
      <c r="L420" s="142" t="str">
        <f>IFERROR(_xlfn.IFNA(VLOOKUP($K420,[67]коммент!$B:$C,2,0),""),"")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20" s="122"/>
      <c r="N420" s="153"/>
      <c r="O420" s="153"/>
      <c r="P420" s="153"/>
      <c r="Q420" s="135"/>
      <c r="R420" s="135"/>
    </row>
    <row r="421" spans="1:18" s="154" customFormat="1" ht="91.5" customHeight="1" x14ac:dyDescent="0.25">
      <c r="A421" s="122">
        <v>419</v>
      </c>
      <c r="B421" s="134">
        <v>44708</v>
      </c>
      <c r="C421" s="122" t="s">
        <v>1382</v>
      </c>
      <c r="D421" s="137" t="s">
        <v>24</v>
      </c>
      <c r="E421" s="137"/>
      <c r="F421" s="143" t="s">
        <v>1387</v>
      </c>
      <c r="G421" s="122">
        <v>84997251142</v>
      </c>
      <c r="H421" s="122"/>
      <c r="I421" s="122"/>
      <c r="J421" s="122" t="s">
        <v>180</v>
      </c>
      <c r="K421" s="122" t="s">
        <v>6</v>
      </c>
      <c r="L421" s="142" t="str">
        <f>IFERROR(_xlfn.IFNA(VLOOKUP($K421,[35]коммент!$B:$C,2,0),""),"")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21" s="122"/>
      <c r="N421" s="153"/>
      <c r="O421" s="153"/>
      <c r="P421" s="122"/>
      <c r="Q421" s="135"/>
      <c r="R421" s="135"/>
    </row>
    <row r="422" spans="1:18" s="154" customFormat="1" ht="91.5" customHeight="1" x14ac:dyDescent="0.25">
      <c r="A422" s="122">
        <v>420</v>
      </c>
      <c r="B422" s="134">
        <v>44708</v>
      </c>
      <c r="C422" s="147" t="s">
        <v>1396</v>
      </c>
      <c r="D422" s="145" t="s">
        <v>24</v>
      </c>
      <c r="E422" s="145"/>
      <c r="F422" s="146" t="s">
        <v>1406</v>
      </c>
      <c r="G422" s="147">
        <v>9635736135</v>
      </c>
      <c r="H422" s="147" t="s">
        <v>789</v>
      </c>
      <c r="I422" s="123">
        <v>44671</v>
      </c>
      <c r="J422" s="147" t="s">
        <v>180</v>
      </c>
      <c r="K422" s="147" t="s">
        <v>149</v>
      </c>
      <c r="L422" s="128" t="str">
        <f>IFERROR(_xlfn.IFNA(VLOOKUP($K422,[51]коммент!$B:$C,2,0),""),"")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22" s="147"/>
      <c r="N422" s="210"/>
      <c r="O422" s="153"/>
      <c r="P422" s="189"/>
      <c r="Q422" s="135"/>
      <c r="R422" s="135"/>
    </row>
    <row r="423" spans="1:18" s="154" customFormat="1" ht="91.5" customHeight="1" x14ac:dyDescent="0.25">
      <c r="A423" s="122">
        <v>421</v>
      </c>
      <c r="B423" s="134">
        <v>44708</v>
      </c>
      <c r="C423" s="122" t="s">
        <v>1448</v>
      </c>
      <c r="D423" s="137" t="s">
        <v>24</v>
      </c>
      <c r="E423" s="137"/>
      <c r="F423" s="138" t="s">
        <v>1451</v>
      </c>
      <c r="G423" s="122">
        <v>9671849563</v>
      </c>
      <c r="H423" s="122"/>
      <c r="I423" s="122"/>
      <c r="J423" s="122" t="s">
        <v>180</v>
      </c>
      <c r="K423" s="122" t="s">
        <v>6</v>
      </c>
      <c r="L423" s="142" t="str">
        <f>IFERROR(_xlfn.IFNA(VLOOKUP($K423,[52]коммент!$B:$C,2,0),""),"")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23" s="122"/>
      <c r="N423" s="153"/>
      <c r="O423" s="153"/>
      <c r="P423" s="122"/>
      <c r="Q423" s="135"/>
      <c r="R423" s="135"/>
    </row>
    <row r="424" spans="1:18" s="154" customFormat="1" ht="91.5" customHeight="1" x14ac:dyDescent="0.25">
      <c r="A424" s="122">
        <v>422</v>
      </c>
      <c r="B424" s="134">
        <v>44708</v>
      </c>
      <c r="C424" s="122" t="s">
        <v>1448</v>
      </c>
      <c r="D424" s="137" t="s">
        <v>24</v>
      </c>
      <c r="E424" s="137"/>
      <c r="F424" s="138" t="s">
        <v>1452</v>
      </c>
      <c r="G424" s="122">
        <v>9036823038</v>
      </c>
      <c r="H424" s="122" t="s">
        <v>1453</v>
      </c>
      <c r="I424" s="134">
        <v>44676</v>
      </c>
      <c r="J424" s="122" t="s">
        <v>179</v>
      </c>
      <c r="K424" s="122" t="s">
        <v>111</v>
      </c>
      <c r="L424" s="142" t="str">
        <f>IFERROR(_xlfn.IFNA(VLOOKUP($K424,[52]коммент!$B:$C,2,0),""),"")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24" s="122" t="s">
        <v>130</v>
      </c>
      <c r="N424" s="153" t="s">
        <v>114</v>
      </c>
      <c r="O424" s="153"/>
      <c r="P424" s="153" t="s">
        <v>1450</v>
      </c>
      <c r="Q424" s="135"/>
      <c r="R424" s="135"/>
    </row>
    <row r="425" spans="1:18" s="154" customFormat="1" ht="91.5" customHeight="1" x14ac:dyDescent="0.25">
      <c r="A425" s="122">
        <v>423</v>
      </c>
      <c r="B425" s="134">
        <v>44708</v>
      </c>
      <c r="C425" s="122" t="s">
        <v>1509</v>
      </c>
      <c r="D425" s="137" t="s">
        <v>24</v>
      </c>
      <c r="E425" s="137"/>
      <c r="F425" s="136" t="s">
        <v>1545</v>
      </c>
      <c r="G425" s="136" t="s">
        <v>1546</v>
      </c>
      <c r="H425" s="122" t="s">
        <v>1547</v>
      </c>
      <c r="I425" s="134">
        <v>44632</v>
      </c>
      <c r="J425" s="122" t="s">
        <v>180</v>
      </c>
      <c r="K425" s="152" t="s">
        <v>175</v>
      </c>
      <c r="L425" s="142" t="s">
        <v>176</v>
      </c>
      <c r="M425" s="122"/>
      <c r="N425" s="153"/>
      <c r="O425" s="153"/>
      <c r="P425" s="153" t="s">
        <v>1548</v>
      </c>
      <c r="Q425" s="135"/>
      <c r="R425" s="135"/>
    </row>
    <row r="426" spans="1:18" s="154" customFormat="1" ht="91.5" customHeight="1" x14ac:dyDescent="0.25">
      <c r="A426" s="122">
        <v>424</v>
      </c>
      <c r="B426" s="134">
        <v>44708</v>
      </c>
      <c r="C426" s="152" t="s">
        <v>552</v>
      </c>
      <c r="D426" s="137" t="s">
        <v>64</v>
      </c>
      <c r="E426" s="137"/>
      <c r="F426" s="155" t="s">
        <v>558</v>
      </c>
      <c r="G426" s="152" t="s">
        <v>559</v>
      </c>
      <c r="H426" s="151" t="s">
        <v>560</v>
      </c>
      <c r="I426" s="151">
        <v>44539</v>
      </c>
      <c r="J426" s="152" t="s">
        <v>184</v>
      </c>
      <c r="K426" s="122" t="s">
        <v>175</v>
      </c>
      <c r="L426" s="142" t="str">
        <f>IFERROR(_xlfn.IFNA(VLOOKUP($K426,[24]коммент!$B:$C,2,0),""),"")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26" s="122"/>
      <c r="N426" s="153"/>
      <c r="O426" s="153"/>
      <c r="P426" s="122" t="s">
        <v>557</v>
      </c>
      <c r="Q426" s="135"/>
      <c r="R426" s="135"/>
    </row>
    <row r="427" spans="1:18" s="154" customFormat="1" ht="91.5" customHeight="1" x14ac:dyDescent="0.25">
      <c r="A427" s="122">
        <v>425</v>
      </c>
      <c r="B427" s="134">
        <v>44708</v>
      </c>
      <c r="C427" s="152" t="s">
        <v>552</v>
      </c>
      <c r="D427" s="137" t="s">
        <v>64</v>
      </c>
      <c r="E427" s="137"/>
      <c r="F427" s="138" t="s">
        <v>567</v>
      </c>
      <c r="G427" s="122" t="s">
        <v>568</v>
      </c>
      <c r="H427" s="122" t="s">
        <v>569</v>
      </c>
      <c r="I427" s="134">
        <v>44553</v>
      </c>
      <c r="J427" s="122" t="s">
        <v>184</v>
      </c>
      <c r="K427" s="122" t="s">
        <v>175</v>
      </c>
      <c r="L427" s="142" t="str">
        <f>IFERROR(_xlfn.IFNA(VLOOKUP($K427,[24]коммент!$B:$C,2,0),""),"")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27" s="122"/>
      <c r="N427" s="153"/>
      <c r="O427" s="153"/>
      <c r="P427" s="153" t="s">
        <v>570</v>
      </c>
      <c r="Q427" s="135"/>
      <c r="R427" s="135"/>
    </row>
    <row r="428" spans="1:18" s="154" customFormat="1" ht="91.5" customHeight="1" x14ac:dyDescent="0.25">
      <c r="A428" s="122">
        <v>426</v>
      </c>
      <c r="B428" s="134">
        <v>44708</v>
      </c>
      <c r="C428" s="152" t="s">
        <v>552</v>
      </c>
      <c r="D428" s="137" t="s">
        <v>64</v>
      </c>
      <c r="E428" s="137"/>
      <c r="F428" s="138" t="s">
        <v>571</v>
      </c>
      <c r="G428" s="122" t="s">
        <v>572</v>
      </c>
      <c r="H428" s="134"/>
      <c r="I428" s="134"/>
      <c r="J428" s="122" t="s">
        <v>184</v>
      </c>
      <c r="K428" s="122" t="s">
        <v>6</v>
      </c>
      <c r="L428" s="142" t="str">
        <f>IFERROR(_xlfn.IFNA(VLOOKUP($K428,[24]коммент!$B:$C,2,0),""),"")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28" s="122"/>
      <c r="N428" s="153"/>
      <c r="O428" s="153"/>
      <c r="P428" s="122"/>
      <c r="Q428" s="135"/>
      <c r="R428" s="135"/>
    </row>
    <row r="429" spans="1:18" s="154" customFormat="1" ht="91.5" customHeight="1" x14ac:dyDescent="0.25">
      <c r="A429" s="122">
        <v>427</v>
      </c>
      <c r="B429" s="134">
        <v>44708</v>
      </c>
      <c r="C429" s="122" t="s">
        <v>637</v>
      </c>
      <c r="D429" s="137" t="s">
        <v>64</v>
      </c>
      <c r="E429" s="137"/>
      <c r="F429" s="138" t="s">
        <v>646</v>
      </c>
      <c r="G429" s="122" t="s">
        <v>647</v>
      </c>
      <c r="H429" s="122"/>
      <c r="I429" s="134"/>
      <c r="J429" s="122" t="s">
        <v>180</v>
      </c>
      <c r="K429" s="122" t="s">
        <v>6</v>
      </c>
      <c r="L429" s="142" t="str">
        <f>IFERROR(_xlfn.IFNA(VLOOKUP($K429,[26]коммент!$B:$C,2,0),""),"")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29" s="122"/>
      <c r="N429" s="153"/>
      <c r="O429" s="153"/>
      <c r="P429" s="122"/>
      <c r="Q429" s="135"/>
      <c r="R429" s="135"/>
    </row>
    <row r="430" spans="1:18" s="154" customFormat="1" ht="91.5" customHeight="1" x14ac:dyDescent="0.25">
      <c r="A430" s="122">
        <v>428</v>
      </c>
      <c r="B430" s="134">
        <v>44708</v>
      </c>
      <c r="C430" s="122" t="s">
        <v>1100</v>
      </c>
      <c r="D430" s="137" t="s">
        <v>64</v>
      </c>
      <c r="E430" s="137"/>
      <c r="F430" s="138" t="s">
        <v>1118</v>
      </c>
      <c r="G430" s="122" t="s">
        <v>1119</v>
      </c>
      <c r="H430" s="122" t="s">
        <v>1120</v>
      </c>
      <c r="I430" s="134">
        <v>44538</v>
      </c>
      <c r="J430" s="122" t="s">
        <v>184</v>
      </c>
      <c r="K430" s="122" t="s">
        <v>175</v>
      </c>
      <c r="L430" s="142" t="s">
        <v>176</v>
      </c>
      <c r="M430" s="122"/>
      <c r="N430" s="153"/>
      <c r="O430" s="153"/>
      <c r="P430" s="122" t="s">
        <v>1121</v>
      </c>
      <c r="Q430" s="135"/>
      <c r="R430" s="135"/>
    </row>
    <row r="431" spans="1:18" s="154" customFormat="1" ht="91.5" customHeight="1" x14ac:dyDescent="0.25">
      <c r="A431" s="122">
        <v>429</v>
      </c>
      <c r="B431" s="134">
        <v>44708</v>
      </c>
      <c r="C431" s="122" t="s">
        <v>1339</v>
      </c>
      <c r="D431" s="137" t="s">
        <v>64</v>
      </c>
      <c r="E431" s="137"/>
      <c r="F431" s="138" t="s">
        <v>1348</v>
      </c>
      <c r="G431" s="122" t="s">
        <v>1349</v>
      </c>
      <c r="H431" s="122" t="s">
        <v>1350</v>
      </c>
      <c r="I431" s="134">
        <v>44455</v>
      </c>
      <c r="J431" s="122" t="s">
        <v>184</v>
      </c>
      <c r="K431" s="122" t="s">
        <v>175</v>
      </c>
      <c r="L431" s="142" t="str">
        <f>IFERROR(_xlfn.IFNA(VLOOKUP($K431,[16]коммент!$B:$C,2,0),""),"")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31" s="122"/>
      <c r="N431" s="153"/>
      <c r="O431" s="153"/>
      <c r="P431" s="122" t="s">
        <v>407</v>
      </c>
      <c r="Q431" s="135"/>
      <c r="R431" s="135"/>
    </row>
    <row r="432" spans="1:18" s="154" customFormat="1" ht="91.5" customHeight="1" x14ac:dyDescent="0.25">
      <c r="A432" s="122">
        <v>430</v>
      </c>
      <c r="B432" s="134">
        <v>44708</v>
      </c>
      <c r="C432" s="122" t="s">
        <v>1382</v>
      </c>
      <c r="D432" s="137" t="s">
        <v>64</v>
      </c>
      <c r="E432" s="137"/>
      <c r="F432" s="143" t="s">
        <v>1383</v>
      </c>
      <c r="G432" s="122">
        <v>89035917096</v>
      </c>
      <c r="H432" s="122"/>
      <c r="I432" s="122"/>
      <c r="J432" s="122" t="s">
        <v>180</v>
      </c>
      <c r="K432" s="122" t="s">
        <v>85</v>
      </c>
      <c r="L432" s="142" t="str">
        <f>IFERROR(_xlfn.IFNA(VLOOKUP($K432,[35]коммент!$B:$C,2,0),""),"")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32" s="122" t="s">
        <v>129</v>
      </c>
      <c r="N432" s="153"/>
      <c r="O432" s="153"/>
      <c r="P432" s="153" t="s">
        <v>1384</v>
      </c>
      <c r="Q432" s="135"/>
      <c r="R432" s="135"/>
    </row>
    <row r="433" spans="1:18" s="154" customFormat="1" ht="91.5" customHeight="1" x14ac:dyDescent="0.25">
      <c r="A433" s="122">
        <v>431</v>
      </c>
      <c r="B433" s="134">
        <v>44708</v>
      </c>
      <c r="C433" s="122" t="s">
        <v>1382</v>
      </c>
      <c r="D433" s="137" t="s">
        <v>64</v>
      </c>
      <c r="E433" s="137"/>
      <c r="F433" s="136" t="s">
        <v>1385</v>
      </c>
      <c r="G433" s="122">
        <v>89150903355</v>
      </c>
      <c r="H433" s="122"/>
      <c r="I433" s="122"/>
      <c r="J433" s="122" t="s">
        <v>180</v>
      </c>
      <c r="K433" s="122" t="s">
        <v>85</v>
      </c>
      <c r="L433" s="142" t="str">
        <f>IFERROR(_xlfn.IFNA(VLOOKUP($K433,[35]коммент!$B:$C,2,0),""),"")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33" s="122" t="s">
        <v>129</v>
      </c>
      <c r="N433" s="153"/>
      <c r="O433" s="153"/>
      <c r="P433" s="122" t="s">
        <v>1386</v>
      </c>
      <c r="Q433" s="135"/>
      <c r="R433" s="135"/>
    </row>
    <row r="434" spans="1:18" s="154" customFormat="1" ht="91.5" customHeight="1" x14ac:dyDescent="0.25">
      <c r="A434" s="122">
        <v>432</v>
      </c>
      <c r="B434" s="134">
        <v>44708</v>
      </c>
      <c r="C434" s="122" t="s">
        <v>1382</v>
      </c>
      <c r="D434" s="137" t="s">
        <v>64</v>
      </c>
      <c r="E434" s="137"/>
      <c r="F434" s="143" t="s">
        <v>1391</v>
      </c>
      <c r="G434" s="122">
        <v>89161441596</v>
      </c>
      <c r="H434" s="122"/>
      <c r="I434" s="122"/>
      <c r="J434" s="122" t="s">
        <v>180</v>
      </c>
      <c r="K434" s="122" t="s">
        <v>6</v>
      </c>
      <c r="L434" s="142" t="str">
        <f>IFERROR(_xlfn.IFNA(VLOOKUP($K434,[35]коммент!$B:$C,2,0),""),"")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4" s="122"/>
      <c r="N434" s="153"/>
      <c r="O434" s="153"/>
      <c r="P434" s="153"/>
      <c r="Q434" s="135"/>
      <c r="R434" s="135"/>
    </row>
    <row r="435" spans="1:18" s="154" customFormat="1" ht="91.5" customHeight="1" x14ac:dyDescent="0.25">
      <c r="A435" s="122">
        <v>433</v>
      </c>
      <c r="B435" s="134">
        <v>44708</v>
      </c>
      <c r="C435" s="122" t="s">
        <v>339</v>
      </c>
      <c r="D435" s="137" t="s">
        <v>63</v>
      </c>
      <c r="E435" s="137"/>
      <c r="F435" s="143" t="s">
        <v>351</v>
      </c>
      <c r="G435" s="122">
        <v>89166082680</v>
      </c>
      <c r="H435" s="122" t="s">
        <v>352</v>
      </c>
      <c r="I435" s="134">
        <v>44687</v>
      </c>
      <c r="J435" s="122" t="s">
        <v>179</v>
      </c>
      <c r="K435" s="122" t="s">
        <v>175</v>
      </c>
      <c r="L435" s="142" t="str">
        <f>IFERROR(_xlfn.IFNA(VLOOKUP($K435,[11]коммент!$B:$C,2,0),""),"")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35" s="122"/>
      <c r="N435" s="153" t="s">
        <v>114</v>
      </c>
      <c r="O435" s="153"/>
      <c r="P435" s="153" t="s">
        <v>353</v>
      </c>
      <c r="Q435" s="135"/>
      <c r="R435" s="135"/>
    </row>
    <row r="436" spans="1:18" s="154" customFormat="1" ht="91.5" customHeight="1" x14ac:dyDescent="0.25">
      <c r="A436" s="122">
        <v>434</v>
      </c>
      <c r="B436" s="134">
        <v>44708</v>
      </c>
      <c r="C436" s="122" t="s">
        <v>339</v>
      </c>
      <c r="D436" s="137" t="s">
        <v>63</v>
      </c>
      <c r="E436" s="137"/>
      <c r="F436" s="143" t="s">
        <v>365</v>
      </c>
      <c r="G436" s="122">
        <v>89261321178</v>
      </c>
      <c r="H436" s="122" t="s">
        <v>366</v>
      </c>
      <c r="I436" s="134">
        <v>44502</v>
      </c>
      <c r="J436" s="122" t="s">
        <v>184</v>
      </c>
      <c r="K436" s="122" t="s">
        <v>113</v>
      </c>
      <c r="L436" s="142" t="str">
        <f>IFERROR(_xlfn.IFNA(VLOOKUP($K436,[11]коммент!$B:$C,2,0),""),"")</f>
        <v>Формат уведомления. С целью проведения внутреннего контроля качества.</v>
      </c>
      <c r="M436" s="122"/>
      <c r="N436" s="153"/>
      <c r="O436" s="153"/>
      <c r="P436" s="153" t="s">
        <v>367</v>
      </c>
      <c r="Q436" s="135"/>
      <c r="R436" s="135"/>
    </row>
    <row r="437" spans="1:18" s="154" customFormat="1" ht="91.5" customHeight="1" x14ac:dyDescent="0.25">
      <c r="A437" s="122">
        <v>435</v>
      </c>
      <c r="B437" s="134">
        <v>44708</v>
      </c>
      <c r="C437" s="122" t="s">
        <v>385</v>
      </c>
      <c r="D437" s="137" t="s">
        <v>63</v>
      </c>
      <c r="E437" s="137"/>
      <c r="F437" s="136" t="s">
        <v>416</v>
      </c>
      <c r="G437" s="156">
        <v>9060589449</v>
      </c>
      <c r="H437" s="122"/>
      <c r="I437" s="122"/>
      <c r="J437" s="122" t="s">
        <v>179</v>
      </c>
      <c r="K437" s="122" t="s">
        <v>6</v>
      </c>
      <c r="L437" s="142" t="str">
        <f>IFERROR(_xlfn.IFNA(VLOOKUP($K437,[33]коммент!$B:$C,2,0),""),"")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7" s="122"/>
      <c r="N437" s="153"/>
      <c r="O437" s="153"/>
      <c r="P437" s="153"/>
      <c r="Q437" s="135"/>
      <c r="R437" s="135"/>
    </row>
    <row r="438" spans="1:18" s="154" customFormat="1" ht="91.5" customHeight="1" x14ac:dyDescent="0.25">
      <c r="A438" s="122">
        <v>436</v>
      </c>
      <c r="B438" s="134">
        <v>44708</v>
      </c>
      <c r="C438" s="122" t="s">
        <v>878</v>
      </c>
      <c r="D438" s="137" t="s">
        <v>63</v>
      </c>
      <c r="E438" s="137"/>
      <c r="F438" s="138" t="s">
        <v>879</v>
      </c>
      <c r="G438" s="122" t="s">
        <v>880</v>
      </c>
      <c r="H438" s="122" t="s">
        <v>881</v>
      </c>
      <c r="I438" s="134">
        <v>44656</v>
      </c>
      <c r="J438" s="122" t="s">
        <v>134</v>
      </c>
      <c r="K438" s="122" t="s">
        <v>85</v>
      </c>
      <c r="L438" s="142" t="str">
        <f>IFERROR(_xlfn.IFNA(VLOOKUP($K438,[27]коммент!$B:$C,2,0),""),"")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38" s="122" t="s">
        <v>129</v>
      </c>
      <c r="N438" s="153"/>
      <c r="O438" s="153"/>
      <c r="P438" s="153"/>
      <c r="Q438" s="135"/>
      <c r="R438" s="135"/>
    </row>
    <row r="439" spans="1:18" s="154" customFormat="1" ht="91.5" customHeight="1" x14ac:dyDescent="0.25">
      <c r="A439" s="122">
        <v>437</v>
      </c>
      <c r="B439" s="134">
        <v>44708</v>
      </c>
      <c r="C439" s="122" t="s">
        <v>1207</v>
      </c>
      <c r="D439" s="145" t="s">
        <v>63</v>
      </c>
      <c r="E439" s="145"/>
      <c r="F439" s="143" t="s">
        <v>1225</v>
      </c>
      <c r="G439" s="147">
        <v>9162781777</v>
      </c>
      <c r="H439" s="147"/>
      <c r="I439" s="123"/>
      <c r="J439" s="147" t="s">
        <v>134</v>
      </c>
      <c r="K439" s="147" t="s">
        <v>6</v>
      </c>
      <c r="L439" s="128" t="s">
        <v>147</v>
      </c>
      <c r="M439" s="147"/>
      <c r="N439" s="210"/>
      <c r="O439" s="210"/>
      <c r="P439" s="210"/>
      <c r="Q439" s="135"/>
      <c r="R439" s="135"/>
    </row>
    <row r="440" spans="1:18" s="154" customFormat="1" ht="91.5" customHeight="1" x14ac:dyDescent="0.25">
      <c r="A440" s="122">
        <v>438</v>
      </c>
      <c r="B440" s="134">
        <v>44708</v>
      </c>
      <c r="C440" s="122" t="s">
        <v>1207</v>
      </c>
      <c r="D440" s="137" t="s">
        <v>63</v>
      </c>
      <c r="E440" s="137"/>
      <c r="F440" s="143" t="s">
        <v>1235</v>
      </c>
      <c r="G440" s="122" t="s">
        <v>1236</v>
      </c>
      <c r="H440" s="122"/>
      <c r="I440" s="122"/>
      <c r="J440" s="122" t="s">
        <v>184</v>
      </c>
      <c r="K440" s="122" t="s">
        <v>175</v>
      </c>
      <c r="L440" s="142" t="s">
        <v>176</v>
      </c>
      <c r="M440" s="122"/>
      <c r="N440" s="122"/>
      <c r="O440" s="122"/>
      <c r="P440" s="122" t="s">
        <v>1237</v>
      </c>
      <c r="Q440" s="135"/>
      <c r="R440" s="135"/>
    </row>
    <row r="441" spans="1:18" s="154" customFormat="1" ht="91.5" customHeight="1" x14ac:dyDescent="0.25">
      <c r="A441" s="122">
        <v>439</v>
      </c>
      <c r="B441" s="134">
        <v>44708</v>
      </c>
      <c r="C441" s="122" t="s">
        <v>1283</v>
      </c>
      <c r="D441" s="137" t="s">
        <v>63</v>
      </c>
      <c r="E441" s="137"/>
      <c r="F441" s="138" t="s">
        <v>1284</v>
      </c>
      <c r="G441" s="122">
        <v>4953604769</v>
      </c>
      <c r="H441" s="122"/>
      <c r="I441" s="122"/>
      <c r="J441" s="122" t="s">
        <v>179</v>
      </c>
      <c r="K441" s="122" t="s">
        <v>149</v>
      </c>
      <c r="L441" s="142" t="s">
        <v>144</v>
      </c>
      <c r="M441" s="122"/>
      <c r="N441" s="153"/>
      <c r="O441" s="153"/>
      <c r="P441" s="153"/>
      <c r="Q441" s="135"/>
      <c r="R441" s="135"/>
    </row>
    <row r="442" spans="1:18" s="154" customFormat="1" ht="91.5" customHeight="1" x14ac:dyDescent="0.25">
      <c r="A442" s="122">
        <v>440</v>
      </c>
      <c r="B442" s="134">
        <v>44708</v>
      </c>
      <c r="C442" s="122" t="s">
        <v>1293</v>
      </c>
      <c r="D442" s="137" t="s">
        <v>63</v>
      </c>
      <c r="E442" s="137"/>
      <c r="F442" s="143" t="s">
        <v>1304</v>
      </c>
      <c r="G442" s="136" t="s">
        <v>1305</v>
      </c>
      <c r="H442" s="122"/>
      <c r="I442" s="134"/>
      <c r="J442" s="122" t="s">
        <v>180</v>
      </c>
      <c r="K442" s="122" t="s">
        <v>85</v>
      </c>
      <c r="L442" s="142"/>
      <c r="M442" s="122" t="s">
        <v>129</v>
      </c>
      <c r="N442" s="153"/>
      <c r="O442" s="153"/>
      <c r="P442" s="153"/>
      <c r="Q442" s="135"/>
      <c r="R442" s="135"/>
    </row>
    <row r="443" spans="1:18" s="154" customFormat="1" ht="91.5" customHeight="1" x14ac:dyDescent="0.25">
      <c r="A443" s="122">
        <v>441</v>
      </c>
      <c r="B443" s="134">
        <v>44708</v>
      </c>
      <c r="C443" s="122" t="s">
        <v>272</v>
      </c>
      <c r="D443" s="137" t="s">
        <v>21</v>
      </c>
      <c r="E443" s="137"/>
      <c r="F443" s="138" t="s">
        <v>273</v>
      </c>
      <c r="G443" s="122">
        <v>9096776335</v>
      </c>
      <c r="H443" s="122" t="s">
        <v>274</v>
      </c>
      <c r="I443" s="134">
        <v>44705</v>
      </c>
      <c r="J443" s="122" t="s">
        <v>180</v>
      </c>
      <c r="K443" s="122" t="s">
        <v>111</v>
      </c>
      <c r="L443" s="142" t="str">
        <f>IFERROR(_xlfn.IFNA(VLOOKUP($K443,[19]коммент!$B:$C,2,0),""),"")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43" s="122" t="s">
        <v>130</v>
      </c>
      <c r="N443" s="153" t="s">
        <v>114</v>
      </c>
      <c r="O443" s="153"/>
      <c r="P443" s="153" t="s">
        <v>275</v>
      </c>
      <c r="Q443" s="135"/>
      <c r="R443" s="135"/>
    </row>
    <row r="444" spans="1:18" s="154" customFormat="1" ht="91.5" customHeight="1" x14ac:dyDescent="0.25">
      <c r="A444" s="122">
        <v>442</v>
      </c>
      <c r="B444" s="134">
        <v>44708</v>
      </c>
      <c r="C444" s="122" t="s">
        <v>742</v>
      </c>
      <c r="D444" s="137" t="s">
        <v>21</v>
      </c>
      <c r="E444" s="137"/>
      <c r="F444" s="138" t="s">
        <v>750</v>
      </c>
      <c r="G444" s="122">
        <v>9104266597</v>
      </c>
      <c r="H444" s="122" t="s">
        <v>751</v>
      </c>
      <c r="I444" s="134">
        <v>44669</v>
      </c>
      <c r="J444" s="122" t="s">
        <v>134</v>
      </c>
      <c r="K444" s="122" t="s">
        <v>6</v>
      </c>
      <c r="L444" s="142" t="s">
        <v>147</v>
      </c>
      <c r="M444" s="122"/>
      <c r="N444" s="153"/>
      <c r="O444" s="153"/>
      <c r="P444" s="153"/>
      <c r="Q444" s="135"/>
      <c r="R444" s="135"/>
    </row>
    <row r="445" spans="1:18" s="154" customFormat="1" ht="91.5" customHeight="1" x14ac:dyDescent="0.25">
      <c r="A445" s="122">
        <v>443</v>
      </c>
      <c r="B445" s="134">
        <v>44708</v>
      </c>
      <c r="C445" s="122" t="s">
        <v>1207</v>
      </c>
      <c r="D445" s="137" t="s">
        <v>21</v>
      </c>
      <c r="E445" s="137"/>
      <c r="F445" s="143" t="s">
        <v>1229</v>
      </c>
      <c r="G445" s="122">
        <v>9852915900</v>
      </c>
      <c r="H445" s="122"/>
      <c r="I445" s="134"/>
      <c r="J445" s="122" t="s">
        <v>179</v>
      </c>
      <c r="K445" s="122" t="s">
        <v>85</v>
      </c>
      <c r="L445" s="142" t="s">
        <v>148</v>
      </c>
      <c r="M445" s="122" t="s">
        <v>129</v>
      </c>
      <c r="N445" s="153"/>
      <c r="O445" s="153"/>
      <c r="P445" s="153"/>
      <c r="Q445" s="135"/>
      <c r="R445" s="135"/>
    </row>
    <row r="446" spans="1:18" s="154" customFormat="1" ht="91.5" customHeight="1" x14ac:dyDescent="0.25">
      <c r="A446" s="122">
        <v>444</v>
      </c>
      <c r="B446" s="134">
        <v>44708</v>
      </c>
      <c r="C446" s="147" t="s">
        <v>1396</v>
      </c>
      <c r="D446" s="145" t="s">
        <v>21</v>
      </c>
      <c r="E446" s="145"/>
      <c r="F446" s="146" t="s">
        <v>1403</v>
      </c>
      <c r="G446" s="147">
        <v>9269293825</v>
      </c>
      <c r="H446" s="147" t="s">
        <v>1404</v>
      </c>
      <c r="I446" s="123">
        <v>44623</v>
      </c>
      <c r="J446" s="147" t="s">
        <v>184</v>
      </c>
      <c r="K446" s="147" t="s">
        <v>111</v>
      </c>
      <c r="L446" s="128" t="str">
        <f>IFERROR(_xlfn.IFNA(VLOOKUP($K446,[51]коммент!$B:$C,2,0),""),"")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46" s="147" t="s">
        <v>130</v>
      </c>
      <c r="N446" s="210" t="s">
        <v>183</v>
      </c>
      <c r="O446" s="153" t="s">
        <v>21</v>
      </c>
      <c r="P446" s="153" t="s">
        <v>1405</v>
      </c>
      <c r="Q446" s="135"/>
      <c r="R446" s="135"/>
    </row>
    <row r="447" spans="1:18" s="154" customFormat="1" ht="91.5" customHeight="1" x14ac:dyDescent="0.25">
      <c r="A447" s="122">
        <v>445</v>
      </c>
      <c r="B447" s="134">
        <v>44708</v>
      </c>
      <c r="C447" s="182" t="s">
        <v>208</v>
      </c>
      <c r="D447" s="181" t="s">
        <v>54</v>
      </c>
      <c r="E447" s="181"/>
      <c r="F447" s="100" t="s">
        <v>235</v>
      </c>
      <c r="G447" s="101" t="s">
        <v>236</v>
      </c>
      <c r="H447" s="182"/>
      <c r="I447" s="182"/>
      <c r="J447" s="182" t="s">
        <v>180</v>
      </c>
      <c r="K447" s="182" t="s">
        <v>6</v>
      </c>
      <c r="L447" s="142" t="str">
        <f>IFERROR(_xlfn.IFNA(VLOOKUP($K447,[9]коммент!$B:$C,2,0),""),"")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47" s="182"/>
      <c r="N447" s="184"/>
      <c r="O447" s="184"/>
      <c r="P447" s="184"/>
      <c r="Q447" s="135"/>
      <c r="R447" s="135"/>
    </row>
    <row r="448" spans="1:18" s="154" customFormat="1" ht="91.5" customHeight="1" x14ac:dyDescent="0.25">
      <c r="A448" s="122">
        <v>446</v>
      </c>
      <c r="B448" s="134">
        <v>44708</v>
      </c>
      <c r="C448" s="122" t="s">
        <v>512</v>
      </c>
      <c r="D448" s="137" t="s">
        <v>54</v>
      </c>
      <c r="E448" s="137"/>
      <c r="F448" s="138" t="s">
        <v>529</v>
      </c>
      <c r="G448" s="122" t="s">
        <v>530</v>
      </c>
      <c r="H448" s="122" t="s">
        <v>348</v>
      </c>
      <c r="I448" s="134">
        <v>44691</v>
      </c>
      <c r="J448" s="122" t="s">
        <v>179</v>
      </c>
      <c r="K448" s="122" t="s">
        <v>111</v>
      </c>
      <c r="L448" s="142" t="str">
        <f>IFERROR(_xlfn.IFNA(VLOOKUP($K448,[23]коммент!$B:$C,2,0),""),"")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48" s="122" t="s">
        <v>130</v>
      </c>
      <c r="N448" s="153"/>
      <c r="O448" s="153"/>
      <c r="P448" s="153" t="s">
        <v>531</v>
      </c>
      <c r="Q448" s="135"/>
      <c r="R448" s="135"/>
    </row>
    <row r="449" spans="1:18" s="154" customFormat="1" ht="91.5" customHeight="1" x14ac:dyDescent="0.25">
      <c r="A449" s="122">
        <v>447</v>
      </c>
      <c r="B449" s="134">
        <v>44708</v>
      </c>
      <c r="C449" s="152" t="s">
        <v>552</v>
      </c>
      <c r="D449" s="137" t="s">
        <v>54</v>
      </c>
      <c r="E449" s="137"/>
      <c r="F449" s="138" t="s">
        <v>554</v>
      </c>
      <c r="G449" s="122" t="s">
        <v>555</v>
      </c>
      <c r="H449" s="134" t="s">
        <v>556</v>
      </c>
      <c r="I449" s="134">
        <v>44554</v>
      </c>
      <c r="J449" s="152" t="s">
        <v>184</v>
      </c>
      <c r="K449" s="122" t="s">
        <v>175</v>
      </c>
      <c r="L449" s="142" t="str">
        <f>IFERROR(_xlfn.IFNA(VLOOKUP($K449,[24]коммент!$B:$C,2,0),""),"")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49" s="122"/>
      <c r="N449" s="122"/>
      <c r="O449" s="122"/>
      <c r="P449" s="122" t="s">
        <v>557</v>
      </c>
      <c r="Q449" s="135"/>
      <c r="R449" s="135"/>
    </row>
    <row r="450" spans="1:18" s="154" customFormat="1" ht="91.5" customHeight="1" x14ac:dyDescent="0.25">
      <c r="A450" s="122">
        <v>448</v>
      </c>
      <c r="B450" s="134">
        <v>44708</v>
      </c>
      <c r="C450" s="122" t="s">
        <v>759</v>
      </c>
      <c r="D450" s="137" t="s">
        <v>54</v>
      </c>
      <c r="E450" s="137"/>
      <c r="F450" s="138" t="s">
        <v>764</v>
      </c>
      <c r="G450" s="122" t="s">
        <v>765</v>
      </c>
      <c r="H450" s="122" t="s">
        <v>766</v>
      </c>
      <c r="I450" s="134">
        <v>44707</v>
      </c>
      <c r="J450" s="122" t="s">
        <v>180</v>
      </c>
      <c r="K450" s="122" t="s">
        <v>113</v>
      </c>
      <c r="L450" s="142" t="s">
        <v>143</v>
      </c>
      <c r="M450" s="122"/>
      <c r="N450" s="153"/>
      <c r="O450" s="153"/>
      <c r="P450" s="153" t="s">
        <v>767</v>
      </c>
      <c r="Q450" s="135"/>
      <c r="R450" s="135"/>
    </row>
    <row r="451" spans="1:18" s="154" customFormat="1" ht="91.5" customHeight="1" x14ac:dyDescent="0.25">
      <c r="A451" s="122">
        <v>449</v>
      </c>
      <c r="B451" s="134">
        <v>44708</v>
      </c>
      <c r="C451" s="122" t="s">
        <v>1482</v>
      </c>
      <c r="D451" s="137" t="s">
        <v>54</v>
      </c>
      <c r="E451" s="137"/>
      <c r="F451" s="138" t="s">
        <v>1497</v>
      </c>
      <c r="G451" s="122">
        <v>9166226404</v>
      </c>
      <c r="H451" s="122"/>
      <c r="I451" s="134"/>
      <c r="J451" s="122" t="s">
        <v>180</v>
      </c>
      <c r="K451" s="122" t="s">
        <v>149</v>
      </c>
      <c r="L451" s="142" t="s">
        <v>144</v>
      </c>
      <c r="M451" s="122"/>
      <c r="N451" s="153"/>
      <c r="O451" s="153"/>
      <c r="P451" s="153"/>
      <c r="Q451" s="135"/>
      <c r="R451" s="135"/>
    </row>
    <row r="452" spans="1:18" s="154" customFormat="1" ht="91.5" customHeight="1" x14ac:dyDescent="0.25">
      <c r="A452" s="122">
        <v>450</v>
      </c>
      <c r="B452" s="134">
        <v>44708</v>
      </c>
      <c r="C452" s="182" t="s">
        <v>208</v>
      </c>
      <c r="D452" s="181" t="s">
        <v>52</v>
      </c>
      <c r="E452" s="181"/>
      <c r="F452" s="100" t="s">
        <v>249</v>
      </c>
      <c r="G452" s="101" t="s">
        <v>250</v>
      </c>
      <c r="H452" s="182"/>
      <c r="I452" s="182"/>
      <c r="J452" s="182" t="s">
        <v>180</v>
      </c>
      <c r="K452" s="182" t="s">
        <v>121</v>
      </c>
      <c r="L452" s="142" t="str">
        <f>IFERROR(_xlfn.IFNA(VLOOKUP($K452,[9]коммент!$B:$C,2,0),""),"")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452" s="182"/>
      <c r="N452" s="184"/>
      <c r="O452" s="184"/>
      <c r="P452" s="184"/>
      <c r="Q452" s="135"/>
      <c r="R452" s="135"/>
    </row>
    <row r="453" spans="1:18" s="154" customFormat="1" ht="91.5" customHeight="1" x14ac:dyDescent="0.25">
      <c r="A453" s="122">
        <v>451</v>
      </c>
      <c r="B453" s="134">
        <v>44708</v>
      </c>
      <c r="C453" s="122" t="s">
        <v>251</v>
      </c>
      <c r="D453" s="137" t="s">
        <v>52</v>
      </c>
      <c r="E453" s="137"/>
      <c r="F453" s="138" t="s">
        <v>265</v>
      </c>
      <c r="G453" s="122" t="s">
        <v>266</v>
      </c>
      <c r="H453" s="122"/>
      <c r="I453" s="122"/>
      <c r="J453" s="122" t="s">
        <v>180</v>
      </c>
      <c r="K453" s="122" t="s">
        <v>6</v>
      </c>
      <c r="L453" s="142" t="str">
        <f>IFERROR(_xlfn.IFNA(VLOOKUP($K453,[2]коммент!$B:$C,2,0),""),"")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53" s="122"/>
      <c r="N453" s="153"/>
      <c r="O453" s="153"/>
      <c r="P453" s="153"/>
      <c r="Q453" s="135"/>
      <c r="R453" s="135"/>
    </row>
    <row r="454" spans="1:18" s="154" customFormat="1" ht="91.5" customHeight="1" x14ac:dyDescent="0.25">
      <c r="A454" s="122">
        <v>452</v>
      </c>
      <c r="B454" s="134">
        <v>44708</v>
      </c>
      <c r="C454" s="182" t="s">
        <v>208</v>
      </c>
      <c r="D454" s="181" t="s">
        <v>28</v>
      </c>
      <c r="E454" s="181"/>
      <c r="F454" s="100" t="s">
        <v>247</v>
      </c>
      <c r="G454" s="101" t="s">
        <v>248</v>
      </c>
      <c r="H454" s="182"/>
      <c r="I454" s="182"/>
      <c r="J454" s="182" t="s">
        <v>180</v>
      </c>
      <c r="K454" s="182" t="s">
        <v>149</v>
      </c>
      <c r="L454" s="142" t="str">
        <f>IFERROR(_xlfn.IFNA(VLOOKUP($K454,[9]коммент!$B:$C,2,0),""),"")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54" s="182"/>
      <c r="N454" s="184"/>
      <c r="O454" s="184"/>
      <c r="P454" s="184"/>
      <c r="Q454" s="135"/>
      <c r="R454" s="135"/>
    </row>
    <row r="455" spans="1:18" s="154" customFormat="1" ht="91.5" customHeight="1" x14ac:dyDescent="0.25">
      <c r="A455" s="122">
        <v>453</v>
      </c>
      <c r="B455" s="134">
        <v>44708</v>
      </c>
      <c r="C455" s="122" t="s">
        <v>512</v>
      </c>
      <c r="D455" s="137" t="s">
        <v>51</v>
      </c>
      <c r="E455" s="137"/>
      <c r="F455" s="138" t="s">
        <v>525</v>
      </c>
      <c r="G455" s="122" t="s">
        <v>526</v>
      </c>
      <c r="H455" s="122" t="s">
        <v>527</v>
      </c>
      <c r="I455" s="134">
        <v>44664</v>
      </c>
      <c r="J455" s="122" t="s">
        <v>179</v>
      </c>
      <c r="K455" s="122" t="s">
        <v>111</v>
      </c>
      <c r="L455" s="142" t="str">
        <f>IFERROR(_xlfn.IFNA(VLOOKUP($K455,[23]коммент!$B:$C,2,0),""),"")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55" s="122" t="s">
        <v>130</v>
      </c>
      <c r="N455" s="153"/>
      <c r="O455" s="153"/>
      <c r="P455" s="153" t="s">
        <v>528</v>
      </c>
      <c r="Q455" s="135"/>
      <c r="R455" s="135"/>
    </row>
    <row r="456" spans="1:18" s="154" customFormat="1" ht="91.5" customHeight="1" x14ac:dyDescent="0.25">
      <c r="A456" s="122">
        <v>454</v>
      </c>
      <c r="B456" s="134">
        <v>44708</v>
      </c>
      <c r="C456" s="147" t="s">
        <v>626</v>
      </c>
      <c r="D456" s="145" t="s">
        <v>51</v>
      </c>
      <c r="E456" s="145"/>
      <c r="F456" s="146" t="s">
        <v>636</v>
      </c>
      <c r="G456" s="147">
        <v>9859692872</v>
      </c>
      <c r="H456" s="147"/>
      <c r="I456" s="147"/>
      <c r="J456" s="147" t="s">
        <v>179</v>
      </c>
      <c r="K456" s="147" t="s">
        <v>6</v>
      </c>
      <c r="L456" s="128" t="s">
        <v>147</v>
      </c>
      <c r="M456" s="122"/>
      <c r="N456" s="153"/>
      <c r="O456" s="153"/>
      <c r="P456" s="153"/>
      <c r="Q456" s="135"/>
      <c r="R456" s="135"/>
    </row>
    <row r="457" spans="1:18" s="154" customFormat="1" ht="91.5" customHeight="1" x14ac:dyDescent="0.25">
      <c r="A457" s="122">
        <v>455</v>
      </c>
      <c r="B457" s="134">
        <v>44708</v>
      </c>
      <c r="C457" s="122" t="s">
        <v>1392</v>
      </c>
      <c r="D457" s="137" t="s">
        <v>51</v>
      </c>
      <c r="E457" s="137"/>
      <c r="F457" s="143" t="s">
        <v>1393</v>
      </c>
      <c r="G457" s="122">
        <v>9605386805</v>
      </c>
      <c r="H457" s="122"/>
      <c r="I457" s="122"/>
      <c r="J457" s="122" t="s">
        <v>179</v>
      </c>
      <c r="K457" s="122" t="s">
        <v>6</v>
      </c>
      <c r="L457" s="142" t="str">
        <f>IFERROR(_xlfn.IFNA(VLOOKUP($K457,[63]коммент!$B:$C,2,0),""),"")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57" s="122"/>
      <c r="N457" s="153"/>
      <c r="O457" s="153"/>
      <c r="P457" s="153"/>
      <c r="Q457" s="135"/>
      <c r="R457" s="135"/>
    </row>
    <row r="458" spans="1:18" s="154" customFormat="1" ht="91.5" customHeight="1" x14ac:dyDescent="0.25">
      <c r="A458" s="122">
        <v>456</v>
      </c>
      <c r="B458" s="134">
        <v>44708</v>
      </c>
      <c r="C458" s="122" t="s">
        <v>385</v>
      </c>
      <c r="D458" s="145" t="s">
        <v>50</v>
      </c>
      <c r="E458" s="145"/>
      <c r="F458" s="150" t="s">
        <v>411</v>
      </c>
      <c r="G458" s="146" t="s">
        <v>412</v>
      </c>
      <c r="H458" s="147"/>
      <c r="I458" s="123"/>
      <c r="J458" s="122" t="s">
        <v>180</v>
      </c>
      <c r="K458" s="122" t="s">
        <v>111</v>
      </c>
      <c r="L458" s="142" t="str">
        <f>IFERROR(_xlfn.IFNA(VLOOKUP($K458,[68]коммент!$B:$C,2,0),""),"")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58" s="122" t="s">
        <v>130</v>
      </c>
      <c r="N458" s="153"/>
      <c r="O458" s="153"/>
      <c r="P458" s="153" t="s">
        <v>413</v>
      </c>
      <c r="Q458" s="135"/>
      <c r="R458" s="135"/>
    </row>
    <row r="459" spans="1:18" s="154" customFormat="1" ht="91.5" customHeight="1" x14ac:dyDescent="0.25">
      <c r="A459" s="122">
        <v>457</v>
      </c>
      <c r="B459" s="134">
        <v>44708</v>
      </c>
      <c r="C459" s="122" t="s">
        <v>626</v>
      </c>
      <c r="D459" s="137" t="s">
        <v>50</v>
      </c>
      <c r="E459" s="137"/>
      <c r="F459" s="143" t="s">
        <v>631</v>
      </c>
      <c r="G459" s="122">
        <v>9166826261</v>
      </c>
      <c r="H459" s="122" t="s">
        <v>369</v>
      </c>
      <c r="I459" s="134">
        <v>44573</v>
      </c>
      <c r="J459" s="122" t="s">
        <v>184</v>
      </c>
      <c r="K459" s="122" t="s">
        <v>36</v>
      </c>
      <c r="L459" s="142" t="str">
        <f>IFERROR(_xlfn.IFNA(VLOOKUP($K459,[13]коммент!$B:$C,2,0),""),"")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59" s="122"/>
      <c r="N459" s="153"/>
      <c r="O459" s="153"/>
      <c r="P459" s="153" t="s">
        <v>632</v>
      </c>
      <c r="Q459" s="135"/>
      <c r="R459" s="135"/>
    </row>
    <row r="460" spans="1:18" s="154" customFormat="1" ht="91.5" customHeight="1" x14ac:dyDescent="0.25">
      <c r="A460" s="122">
        <v>458</v>
      </c>
      <c r="B460" s="134">
        <v>44708</v>
      </c>
      <c r="C460" s="122" t="s">
        <v>1425</v>
      </c>
      <c r="D460" s="137" t="s">
        <v>50</v>
      </c>
      <c r="E460" s="137"/>
      <c r="F460" s="138" t="s">
        <v>1446</v>
      </c>
      <c r="G460" s="122" t="s">
        <v>1447</v>
      </c>
      <c r="H460" s="122"/>
      <c r="I460" s="122"/>
      <c r="J460" s="122" t="s">
        <v>184</v>
      </c>
      <c r="K460" s="122" t="s">
        <v>6</v>
      </c>
      <c r="L460" s="142" t="s">
        <v>147</v>
      </c>
      <c r="M460" s="122"/>
      <c r="N460" s="153"/>
      <c r="O460" s="153"/>
      <c r="P460" s="153"/>
      <c r="Q460" s="135"/>
      <c r="R460" s="135"/>
    </row>
    <row r="461" spans="1:18" s="154" customFormat="1" ht="91.5" customHeight="1" x14ac:dyDescent="0.25">
      <c r="A461" s="122">
        <v>459</v>
      </c>
      <c r="B461" s="134">
        <v>44708</v>
      </c>
      <c r="C461" s="122" t="s">
        <v>1096</v>
      </c>
      <c r="D461" s="137" t="s">
        <v>43</v>
      </c>
      <c r="E461" s="137"/>
      <c r="F461" s="144" t="s">
        <v>1098</v>
      </c>
      <c r="G461" s="177" t="s">
        <v>1099</v>
      </c>
      <c r="H461" s="177"/>
      <c r="I461" s="134"/>
      <c r="J461" s="122" t="s">
        <v>179</v>
      </c>
      <c r="K461" s="122" t="s">
        <v>6</v>
      </c>
      <c r="L461" s="142" t="s">
        <v>147</v>
      </c>
      <c r="M461" s="122"/>
      <c r="N461" s="153"/>
      <c r="O461" s="153"/>
      <c r="P461" s="153"/>
      <c r="Q461" s="135"/>
      <c r="R461" s="135"/>
    </row>
    <row r="462" spans="1:18" s="154" customFormat="1" ht="91.5" customHeight="1" x14ac:dyDescent="0.25">
      <c r="A462" s="122">
        <v>460</v>
      </c>
      <c r="B462" s="134">
        <v>44708</v>
      </c>
      <c r="C462" s="122" t="s">
        <v>1207</v>
      </c>
      <c r="D462" s="137" t="s">
        <v>43</v>
      </c>
      <c r="E462" s="137"/>
      <c r="F462" s="143" t="s">
        <v>1228</v>
      </c>
      <c r="G462" s="122">
        <v>9035986455</v>
      </c>
      <c r="H462" s="122"/>
      <c r="I462" s="134"/>
      <c r="J462" s="122" t="s">
        <v>179</v>
      </c>
      <c r="K462" s="122" t="s">
        <v>6</v>
      </c>
      <c r="L462" s="142" t="s">
        <v>147</v>
      </c>
      <c r="M462" s="122"/>
      <c r="N462" s="153"/>
      <c r="O462" s="153"/>
      <c r="P462" s="153"/>
      <c r="Q462" s="135"/>
      <c r="R462" s="135"/>
    </row>
    <row r="463" spans="1:18" s="154" customFormat="1" ht="91.5" customHeight="1" x14ac:dyDescent="0.25">
      <c r="A463" s="122">
        <v>461</v>
      </c>
      <c r="B463" s="134">
        <v>44708</v>
      </c>
      <c r="C463" s="122" t="s">
        <v>1314</v>
      </c>
      <c r="D463" s="137" t="s">
        <v>43</v>
      </c>
      <c r="E463" s="137"/>
      <c r="F463" s="143" t="s">
        <v>1317</v>
      </c>
      <c r="G463" s="122">
        <v>89104932275</v>
      </c>
      <c r="H463" s="122"/>
      <c r="I463" s="122"/>
      <c r="J463" s="122" t="s">
        <v>180</v>
      </c>
      <c r="K463" s="122" t="s">
        <v>6</v>
      </c>
      <c r="L463" s="142" t="str">
        <f>IFERROR(_xlfn.IFNA(VLOOKUP($K463,[50]коммент!$B:$C,2,0),""),"")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63" s="122"/>
      <c r="N463" s="153"/>
      <c r="O463" s="153"/>
      <c r="P463" s="153"/>
      <c r="Q463" s="135"/>
      <c r="R463" s="135"/>
    </row>
    <row r="464" spans="1:18" s="154" customFormat="1" ht="91.5" customHeight="1" x14ac:dyDescent="0.25">
      <c r="A464" s="122">
        <v>462</v>
      </c>
      <c r="B464" s="134">
        <v>44708</v>
      </c>
      <c r="C464" s="122" t="s">
        <v>1469</v>
      </c>
      <c r="D464" s="137" t="s">
        <v>43</v>
      </c>
      <c r="E464" s="137"/>
      <c r="F464" s="138" t="s">
        <v>1475</v>
      </c>
      <c r="G464" s="122" t="s">
        <v>1476</v>
      </c>
      <c r="H464" s="122" t="s">
        <v>1477</v>
      </c>
      <c r="I464" s="134">
        <v>44687</v>
      </c>
      <c r="J464" s="122" t="s">
        <v>134</v>
      </c>
      <c r="K464" s="122" t="s">
        <v>149</v>
      </c>
      <c r="L464" s="142" t="s">
        <v>144</v>
      </c>
      <c r="M464" s="122"/>
      <c r="N464" s="153"/>
      <c r="O464" s="153"/>
      <c r="P464" s="153"/>
      <c r="Q464" s="135"/>
      <c r="R464" s="135"/>
    </row>
    <row r="465" spans="1:18" s="154" customFormat="1" ht="91.5" customHeight="1" x14ac:dyDescent="0.25">
      <c r="A465" s="122">
        <v>463</v>
      </c>
      <c r="B465" s="134">
        <v>44708</v>
      </c>
      <c r="C465" s="122" t="s">
        <v>1469</v>
      </c>
      <c r="D465" s="137" t="s">
        <v>43</v>
      </c>
      <c r="E465" s="137"/>
      <c r="F465" s="138" t="s">
        <v>1478</v>
      </c>
      <c r="G465" s="122" t="s">
        <v>1479</v>
      </c>
      <c r="H465" s="122" t="s">
        <v>893</v>
      </c>
      <c r="I465" s="134">
        <v>44705</v>
      </c>
      <c r="J465" s="122" t="s">
        <v>134</v>
      </c>
      <c r="K465" s="122" t="s">
        <v>6</v>
      </c>
      <c r="L465" s="142" t="s">
        <v>147</v>
      </c>
      <c r="M465" s="122"/>
      <c r="N465" s="153"/>
      <c r="O465" s="153"/>
      <c r="P465" s="153" t="s">
        <v>1474</v>
      </c>
      <c r="Q465" s="135"/>
      <c r="R465" s="135"/>
    </row>
    <row r="466" spans="1:18" s="154" customFormat="1" ht="91.5" customHeight="1" x14ac:dyDescent="0.25">
      <c r="A466" s="122">
        <v>464</v>
      </c>
      <c r="B466" s="134">
        <v>44708</v>
      </c>
      <c r="C466" s="147" t="s">
        <v>1498</v>
      </c>
      <c r="D466" s="137" t="s">
        <v>43</v>
      </c>
      <c r="E466" s="137"/>
      <c r="F466" s="138" t="s">
        <v>1502</v>
      </c>
      <c r="G466" s="122">
        <v>9164594153</v>
      </c>
      <c r="H466" s="122"/>
      <c r="I466" s="122"/>
      <c r="J466" s="122" t="s">
        <v>180</v>
      </c>
      <c r="K466" s="122" t="s">
        <v>149</v>
      </c>
      <c r="L466" s="142" t="s">
        <v>144</v>
      </c>
      <c r="M466" s="122"/>
      <c r="N466" s="153"/>
      <c r="O466" s="153"/>
      <c r="P466" s="153" t="s">
        <v>1503</v>
      </c>
      <c r="Q466" s="135"/>
      <c r="R466" s="135"/>
    </row>
    <row r="467" spans="1:18" s="154" customFormat="1" ht="91.5" customHeight="1" x14ac:dyDescent="0.25">
      <c r="A467" s="122">
        <v>465</v>
      </c>
      <c r="B467" s="134">
        <v>44708</v>
      </c>
      <c r="C467" s="122" t="s">
        <v>706</v>
      </c>
      <c r="D467" s="137" t="s">
        <v>22</v>
      </c>
      <c r="E467" s="137"/>
      <c r="F467" s="138" t="s">
        <v>716</v>
      </c>
      <c r="G467" s="122" t="s">
        <v>717</v>
      </c>
      <c r="H467" s="122" t="s">
        <v>718</v>
      </c>
      <c r="I467" s="134">
        <v>44541</v>
      </c>
      <c r="J467" s="122" t="s">
        <v>184</v>
      </c>
      <c r="K467" s="122" t="s">
        <v>175</v>
      </c>
      <c r="L467" s="142" t="s">
        <v>176</v>
      </c>
      <c r="M467" s="122"/>
      <c r="N467" s="153"/>
      <c r="O467" s="153"/>
      <c r="P467" s="153" t="s">
        <v>407</v>
      </c>
      <c r="Q467" s="135"/>
      <c r="R467" s="135"/>
    </row>
    <row r="468" spans="1:18" s="154" customFormat="1" ht="91.5" customHeight="1" x14ac:dyDescent="0.25">
      <c r="A468" s="122">
        <v>466</v>
      </c>
      <c r="B468" s="134">
        <v>44708</v>
      </c>
      <c r="C468" s="147" t="s">
        <v>1396</v>
      </c>
      <c r="D468" s="145" t="s">
        <v>22</v>
      </c>
      <c r="E468" s="145"/>
      <c r="F468" s="146" t="s">
        <v>1402</v>
      </c>
      <c r="G468" s="147">
        <v>9857610265</v>
      </c>
      <c r="H468" s="147" t="s">
        <v>718</v>
      </c>
      <c r="I468" s="123">
        <v>44541</v>
      </c>
      <c r="J468" s="147" t="s">
        <v>184</v>
      </c>
      <c r="K468" s="147" t="s">
        <v>175</v>
      </c>
      <c r="L468" s="128" t="str">
        <f>IFERROR(_xlfn.IFNA(VLOOKUP($K468,[51]коммент!$B:$C,2,0),""),"")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68" s="147"/>
      <c r="N468" s="210"/>
      <c r="O468" s="153"/>
      <c r="P468" s="153" t="s">
        <v>677</v>
      </c>
      <c r="Q468" s="135"/>
      <c r="R468" s="135"/>
    </row>
    <row r="469" spans="1:18" s="154" customFormat="1" ht="91.5" customHeight="1" x14ac:dyDescent="0.25">
      <c r="A469" s="122">
        <v>467</v>
      </c>
      <c r="B469" s="134">
        <v>44708</v>
      </c>
      <c r="C469" s="122" t="s">
        <v>1509</v>
      </c>
      <c r="D469" s="137" t="s">
        <v>22</v>
      </c>
      <c r="E469" s="137"/>
      <c r="F469" s="150" t="s">
        <v>1510</v>
      </c>
      <c r="G469" s="150" t="s">
        <v>1511</v>
      </c>
      <c r="H469" s="147" t="s">
        <v>1512</v>
      </c>
      <c r="I469" s="123">
        <v>44518</v>
      </c>
      <c r="J469" s="122" t="s">
        <v>180</v>
      </c>
      <c r="K469" s="131" t="s">
        <v>175</v>
      </c>
      <c r="L469" s="142" t="s">
        <v>176</v>
      </c>
      <c r="M469" s="122"/>
      <c r="N469" s="153"/>
      <c r="O469" s="153"/>
      <c r="P469" s="210" t="s">
        <v>1513</v>
      </c>
      <c r="Q469" s="135"/>
      <c r="R469" s="135"/>
    </row>
    <row r="470" spans="1:18" s="154" customFormat="1" ht="91.5" customHeight="1" x14ac:dyDescent="0.25">
      <c r="A470" s="122">
        <v>468</v>
      </c>
      <c r="B470" s="134">
        <v>44708</v>
      </c>
      <c r="C470" s="122" t="s">
        <v>1509</v>
      </c>
      <c r="D470" s="137" t="s">
        <v>22</v>
      </c>
      <c r="E470" s="137"/>
      <c r="F470" s="136" t="s">
        <v>1514</v>
      </c>
      <c r="G470" s="136" t="s">
        <v>1515</v>
      </c>
      <c r="H470" s="122"/>
      <c r="I470" s="134"/>
      <c r="J470" s="122" t="s">
        <v>179</v>
      </c>
      <c r="K470" s="152" t="s">
        <v>6</v>
      </c>
      <c r="L470" s="142" t="s">
        <v>147</v>
      </c>
      <c r="M470" s="122"/>
      <c r="N470" s="153"/>
      <c r="O470" s="153"/>
      <c r="P470" s="153" t="s">
        <v>1516</v>
      </c>
      <c r="Q470" s="135"/>
      <c r="R470" s="135"/>
    </row>
    <row r="471" spans="1:18" s="154" customFormat="1" ht="91.5" customHeight="1" x14ac:dyDescent="0.25">
      <c r="A471" s="122">
        <v>469</v>
      </c>
      <c r="B471" s="134">
        <v>44708</v>
      </c>
      <c r="C471" s="122" t="s">
        <v>1509</v>
      </c>
      <c r="D471" s="137" t="s">
        <v>22</v>
      </c>
      <c r="E471" s="137"/>
      <c r="F471" s="136" t="s">
        <v>1529</v>
      </c>
      <c r="G471" s="136" t="s">
        <v>1530</v>
      </c>
      <c r="H471" s="122"/>
      <c r="I471" s="134"/>
      <c r="J471" s="122" t="s">
        <v>134</v>
      </c>
      <c r="K471" s="152" t="s">
        <v>85</v>
      </c>
      <c r="L471" s="142" t="s">
        <v>148</v>
      </c>
      <c r="M471" s="122" t="s">
        <v>129</v>
      </c>
      <c r="N471" s="153" t="s">
        <v>114</v>
      </c>
      <c r="O471" s="153"/>
      <c r="P471" s="153" t="s">
        <v>1531</v>
      </c>
      <c r="Q471" s="135"/>
      <c r="R471" s="135"/>
    </row>
    <row r="472" spans="1:18" s="154" customFormat="1" ht="91.5" customHeight="1" x14ac:dyDescent="0.25">
      <c r="A472" s="122">
        <v>470</v>
      </c>
      <c r="B472" s="134">
        <v>44708</v>
      </c>
      <c r="C472" s="122" t="s">
        <v>1509</v>
      </c>
      <c r="D472" s="137" t="s">
        <v>22</v>
      </c>
      <c r="E472" s="137"/>
      <c r="F472" s="136" t="s">
        <v>1535</v>
      </c>
      <c r="G472" s="136" t="s">
        <v>1536</v>
      </c>
      <c r="H472" s="122"/>
      <c r="I472" s="134"/>
      <c r="J472" s="122" t="s">
        <v>179</v>
      </c>
      <c r="K472" s="152" t="s">
        <v>6</v>
      </c>
      <c r="L472" s="142" t="s">
        <v>147</v>
      </c>
      <c r="M472" s="122"/>
      <c r="N472" s="153"/>
      <c r="O472" s="153"/>
      <c r="P472" s="153" t="s">
        <v>1537</v>
      </c>
      <c r="Q472" s="135"/>
      <c r="R472" s="135"/>
    </row>
    <row r="473" spans="1:18" s="154" customFormat="1" ht="91.5" customHeight="1" x14ac:dyDescent="0.25">
      <c r="A473" s="122">
        <v>471</v>
      </c>
      <c r="B473" s="134">
        <v>44708</v>
      </c>
      <c r="C473" s="122" t="s">
        <v>1509</v>
      </c>
      <c r="D473" s="137" t="s">
        <v>22</v>
      </c>
      <c r="E473" s="137"/>
      <c r="F473" s="136" t="s">
        <v>1541</v>
      </c>
      <c r="G473" s="136" t="s">
        <v>1542</v>
      </c>
      <c r="H473" s="122" t="s">
        <v>1543</v>
      </c>
      <c r="I473" s="134">
        <v>44540</v>
      </c>
      <c r="J473" s="122" t="s">
        <v>179</v>
      </c>
      <c r="K473" s="152" t="s">
        <v>175</v>
      </c>
      <c r="L473" s="142" t="s">
        <v>176</v>
      </c>
      <c r="M473" s="122"/>
      <c r="N473" s="153"/>
      <c r="O473" s="153"/>
      <c r="P473" s="153" t="s">
        <v>1544</v>
      </c>
      <c r="Q473" s="135"/>
      <c r="R473" s="135"/>
    </row>
    <row r="474" spans="1:18" s="154" customFormat="1" ht="91.5" customHeight="1" x14ac:dyDescent="0.25">
      <c r="A474" s="122">
        <v>472</v>
      </c>
      <c r="B474" s="134">
        <v>44708</v>
      </c>
      <c r="C474" s="122" t="s">
        <v>1509</v>
      </c>
      <c r="D474" s="137" t="s">
        <v>22</v>
      </c>
      <c r="E474" s="137"/>
      <c r="F474" s="144" t="s">
        <v>1549</v>
      </c>
      <c r="G474" s="144" t="s">
        <v>1550</v>
      </c>
      <c r="H474" s="122"/>
      <c r="I474" s="134"/>
      <c r="J474" s="122" t="s">
        <v>179</v>
      </c>
      <c r="K474" s="131" t="s">
        <v>85</v>
      </c>
      <c r="L474" s="142" t="s">
        <v>148</v>
      </c>
      <c r="M474" s="122" t="s">
        <v>129</v>
      </c>
      <c r="N474" s="153" t="s">
        <v>114</v>
      </c>
      <c r="O474" s="153"/>
      <c r="P474" s="153" t="s">
        <v>1551</v>
      </c>
      <c r="Q474" s="135"/>
      <c r="R474" s="135"/>
    </row>
    <row r="475" spans="1:18" s="154" customFormat="1" ht="91.5" customHeight="1" x14ac:dyDescent="0.25">
      <c r="A475" s="122">
        <v>473</v>
      </c>
      <c r="B475" s="134">
        <v>44708</v>
      </c>
      <c r="C475" s="122" t="s">
        <v>1509</v>
      </c>
      <c r="D475" s="137" t="s">
        <v>22</v>
      </c>
      <c r="E475" s="137"/>
      <c r="F475" s="136" t="s">
        <v>1552</v>
      </c>
      <c r="G475" s="156" t="s">
        <v>1553</v>
      </c>
      <c r="H475" s="122"/>
      <c r="I475" s="134"/>
      <c r="J475" s="122" t="s">
        <v>179</v>
      </c>
      <c r="K475" s="122" t="s">
        <v>6</v>
      </c>
      <c r="L475" s="142" t="s">
        <v>147</v>
      </c>
      <c r="M475" s="122"/>
      <c r="N475" s="153"/>
      <c r="O475" s="153"/>
      <c r="P475" s="153" t="s">
        <v>1554</v>
      </c>
      <c r="Q475" s="135"/>
      <c r="R475" s="135"/>
    </row>
    <row r="476" spans="1:18" s="154" customFormat="1" ht="91.5" customHeight="1" x14ac:dyDescent="0.25">
      <c r="A476" s="122">
        <v>474</v>
      </c>
      <c r="B476" s="134">
        <v>44708</v>
      </c>
      <c r="C476" s="122" t="s">
        <v>385</v>
      </c>
      <c r="D476" s="137" t="s">
        <v>58</v>
      </c>
      <c r="E476" s="137"/>
      <c r="F476" s="144" t="s">
        <v>386</v>
      </c>
      <c r="G476" s="187" t="s">
        <v>387</v>
      </c>
      <c r="H476" s="122"/>
      <c r="I476" s="122"/>
      <c r="J476" s="122" t="s">
        <v>134</v>
      </c>
      <c r="K476" s="122" t="s">
        <v>6</v>
      </c>
      <c r="L476" s="142" t="str">
        <f>IFERROR(_xlfn.IFNA(VLOOKUP($K476,[33]коммент!$B:$C,2,0),""),"")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76" s="122"/>
      <c r="N476" s="153"/>
      <c r="O476" s="153"/>
      <c r="P476" s="153"/>
      <c r="Q476" s="135"/>
      <c r="R476" s="135"/>
    </row>
    <row r="477" spans="1:18" s="154" customFormat="1" ht="91.5" customHeight="1" x14ac:dyDescent="0.25">
      <c r="A477" s="122">
        <v>475</v>
      </c>
      <c r="B477" s="134">
        <v>44708</v>
      </c>
      <c r="C477" s="122" t="s">
        <v>385</v>
      </c>
      <c r="D477" s="137" t="s">
        <v>58</v>
      </c>
      <c r="E477" s="137"/>
      <c r="F477" s="187" t="s">
        <v>419</v>
      </c>
      <c r="G477" s="186">
        <v>9199615990</v>
      </c>
      <c r="H477" s="122"/>
      <c r="I477" s="122"/>
      <c r="J477" s="122" t="s">
        <v>180</v>
      </c>
      <c r="K477" s="122" t="s">
        <v>113</v>
      </c>
      <c r="L477" s="142" t="str">
        <f>IFERROR(_xlfn.IFNA(VLOOKUP($K477,[33]коммент!$B:$C,2,0),""),"")</f>
        <v>Формат уведомления. С целью проведения внутреннего контроля качества.</v>
      </c>
      <c r="M477" s="122"/>
      <c r="N477" s="153"/>
      <c r="O477" s="153"/>
      <c r="P477" s="153" t="s">
        <v>420</v>
      </c>
      <c r="Q477" s="135"/>
      <c r="R477" s="135"/>
    </row>
    <row r="478" spans="1:18" s="154" customFormat="1" ht="91.5" customHeight="1" x14ac:dyDescent="0.25">
      <c r="A478" s="122">
        <v>476</v>
      </c>
      <c r="B478" s="134">
        <v>44708</v>
      </c>
      <c r="C478" s="122" t="s">
        <v>385</v>
      </c>
      <c r="D478" s="137" t="s">
        <v>58</v>
      </c>
      <c r="E478" s="137"/>
      <c r="F478" s="187" t="s">
        <v>421</v>
      </c>
      <c r="G478" s="186">
        <v>9096688069</v>
      </c>
      <c r="H478" s="122"/>
      <c r="I478" s="122"/>
      <c r="J478" s="122" t="s">
        <v>180</v>
      </c>
      <c r="K478" s="122" t="s">
        <v>85</v>
      </c>
      <c r="L478" s="142" t="str">
        <f>IFERROR(_xlfn.IFNA(VLOOKUP($K478,[33]коммент!$B:$C,2,0),""),"")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8" s="122" t="s">
        <v>129</v>
      </c>
      <c r="N478" s="122"/>
      <c r="O478" s="153"/>
      <c r="P478" s="153"/>
      <c r="Q478" s="135"/>
      <c r="R478" s="135"/>
    </row>
    <row r="479" spans="1:18" s="154" customFormat="1" ht="91.5" customHeight="1" x14ac:dyDescent="0.25">
      <c r="A479" s="122">
        <v>477</v>
      </c>
      <c r="B479" s="134">
        <v>44708</v>
      </c>
      <c r="C479" s="122" t="s">
        <v>512</v>
      </c>
      <c r="D479" s="137" t="s">
        <v>58</v>
      </c>
      <c r="E479" s="137"/>
      <c r="F479" s="138" t="s">
        <v>515</v>
      </c>
      <c r="G479" s="122">
        <v>9264444718</v>
      </c>
      <c r="H479" s="122"/>
      <c r="I479" s="122"/>
      <c r="J479" s="122" t="s">
        <v>180</v>
      </c>
      <c r="K479" s="122" t="s">
        <v>121</v>
      </c>
      <c r="L479" s="142" t="str">
        <f>IFERROR(_xlfn.IFNA(VLOOKUP($K479,[23]коммент!$B:$C,2,0),""),"")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479" s="122"/>
      <c r="N479" s="122"/>
      <c r="O479" s="153"/>
      <c r="P479" s="153"/>
      <c r="Q479" s="135"/>
      <c r="R479" s="135"/>
    </row>
    <row r="480" spans="1:18" s="154" customFormat="1" ht="91.5" customHeight="1" x14ac:dyDescent="0.25">
      <c r="A480" s="122">
        <v>478</v>
      </c>
      <c r="B480" s="134">
        <v>44708</v>
      </c>
      <c r="C480" s="122" t="s">
        <v>311</v>
      </c>
      <c r="D480" s="137" t="s">
        <v>20</v>
      </c>
      <c r="E480" s="137"/>
      <c r="F480" s="138" t="s">
        <v>315</v>
      </c>
      <c r="G480" s="122" t="s">
        <v>316</v>
      </c>
      <c r="H480" s="122"/>
      <c r="I480" s="134"/>
      <c r="J480" s="122" t="s">
        <v>180</v>
      </c>
      <c r="K480" s="139" t="s">
        <v>6</v>
      </c>
      <c r="L480" s="140" t="str">
        <f>IFERROR(_xlfn.IFNA(VLOOKUP($K480,[10]коммент!$B:$C,2,0),""),"")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80" s="122"/>
      <c r="N480" s="122"/>
      <c r="O480" s="153"/>
      <c r="P480" s="153"/>
      <c r="Q480" s="135"/>
      <c r="R480" s="135"/>
    </row>
    <row r="481" spans="1:18" s="154" customFormat="1" ht="91.5" customHeight="1" x14ac:dyDescent="0.25">
      <c r="A481" s="122">
        <v>479</v>
      </c>
      <c r="B481" s="134">
        <v>44708</v>
      </c>
      <c r="C481" s="122" t="s">
        <v>311</v>
      </c>
      <c r="D481" s="137" t="s">
        <v>20</v>
      </c>
      <c r="E481" s="137"/>
      <c r="F481" s="136" t="s">
        <v>317</v>
      </c>
      <c r="G481" s="136" t="s">
        <v>318</v>
      </c>
      <c r="H481" s="122"/>
      <c r="I481" s="134"/>
      <c r="J481" s="122" t="s">
        <v>184</v>
      </c>
      <c r="K481" s="139" t="s">
        <v>149</v>
      </c>
      <c r="L481" s="140" t="str">
        <f>IFERROR(_xlfn.IFNA(VLOOKUP($K481,[10]коммент!$B:$C,2,0),""),"")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81" s="122"/>
      <c r="N481" s="122"/>
      <c r="O481" s="153"/>
      <c r="P481" s="153"/>
      <c r="Q481" s="135"/>
      <c r="R481" s="135"/>
    </row>
    <row r="482" spans="1:18" s="154" customFormat="1" ht="91.5" customHeight="1" x14ac:dyDescent="0.25">
      <c r="A482" s="122">
        <v>480</v>
      </c>
      <c r="B482" s="134">
        <v>44708</v>
      </c>
      <c r="C482" s="134" t="s">
        <v>371</v>
      </c>
      <c r="D482" s="137" t="s">
        <v>20</v>
      </c>
      <c r="E482" s="137"/>
      <c r="F482" s="138" t="s">
        <v>372</v>
      </c>
      <c r="G482" s="122">
        <v>9153527235</v>
      </c>
      <c r="H482" s="122" t="s">
        <v>373</v>
      </c>
      <c r="I482" s="134">
        <v>44622</v>
      </c>
      <c r="J482" s="122" t="s">
        <v>184</v>
      </c>
      <c r="K482" s="122" t="s">
        <v>175</v>
      </c>
      <c r="L482" s="142" t="str">
        <f>IFERROR(_xlfn.IFNA(VLOOKUP($K482,[12]коммент!$B:$C,2,0),""),"")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82" s="122"/>
      <c r="N482" s="122" t="s">
        <v>114</v>
      </c>
      <c r="O482" s="153"/>
      <c r="P482" s="153" t="s">
        <v>374</v>
      </c>
      <c r="Q482" s="135"/>
      <c r="R482" s="135"/>
    </row>
    <row r="483" spans="1:18" s="154" customFormat="1" ht="91.5" customHeight="1" x14ac:dyDescent="0.25">
      <c r="A483" s="122">
        <v>481</v>
      </c>
      <c r="B483" s="134">
        <v>44708</v>
      </c>
      <c r="C483" s="134" t="s">
        <v>371</v>
      </c>
      <c r="D483" s="137" t="s">
        <v>20</v>
      </c>
      <c r="E483" s="137"/>
      <c r="F483" s="138" t="s">
        <v>375</v>
      </c>
      <c r="G483" s="122">
        <v>9104554405</v>
      </c>
      <c r="H483" s="122" t="s">
        <v>376</v>
      </c>
      <c r="I483" s="134">
        <v>44376</v>
      </c>
      <c r="J483" s="122" t="s">
        <v>184</v>
      </c>
      <c r="K483" s="122" t="s">
        <v>175</v>
      </c>
      <c r="L483" s="142" t="str">
        <f>IFERROR(_xlfn.IFNA(VLOOKUP($K483,[12]коммент!$B:$C,2,0),""),"")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83" s="122"/>
      <c r="N483" s="122" t="s">
        <v>114</v>
      </c>
      <c r="O483" s="153"/>
      <c r="P483" s="153" t="s">
        <v>377</v>
      </c>
      <c r="Q483" s="135"/>
      <c r="R483" s="135"/>
    </row>
    <row r="484" spans="1:18" s="154" customFormat="1" ht="91.5" customHeight="1" x14ac:dyDescent="0.25">
      <c r="A484" s="122">
        <v>482</v>
      </c>
      <c r="B484" s="134">
        <v>44708</v>
      </c>
      <c r="C484" s="134" t="s">
        <v>371</v>
      </c>
      <c r="D484" s="137" t="s">
        <v>20</v>
      </c>
      <c r="E484" s="137"/>
      <c r="F484" s="138" t="s">
        <v>383</v>
      </c>
      <c r="G484" s="122">
        <v>9651997660</v>
      </c>
      <c r="H484" s="122" t="s">
        <v>376</v>
      </c>
      <c r="I484" s="134">
        <v>44693</v>
      </c>
      <c r="J484" s="122" t="s">
        <v>179</v>
      </c>
      <c r="K484" s="122" t="s">
        <v>175</v>
      </c>
      <c r="L484" s="142" t="str">
        <f>IFERROR(_xlfn.IFNA(VLOOKUP($K484,[12]коммент!$B:$C,2,0),""),"")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84" s="122"/>
      <c r="N484" s="122" t="s">
        <v>114</v>
      </c>
      <c r="O484" s="153"/>
      <c r="P484" s="153" t="s">
        <v>384</v>
      </c>
      <c r="Q484" s="135"/>
      <c r="R484" s="135"/>
    </row>
    <row r="485" spans="1:18" s="154" customFormat="1" ht="91.5" customHeight="1" x14ac:dyDescent="0.25">
      <c r="A485" s="122">
        <v>483</v>
      </c>
      <c r="B485" s="134">
        <v>44708</v>
      </c>
      <c r="C485" s="122" t="s">
        <v>676</v>
      </c>
      <c r="D485" s="137" t="s">
        <v>20</v>
      </c>
      <c r="E485" s="137"/>
      <c r="F485" s="138" t="s">
        <v>694</v>
      </c>
      <c r="G485" s="122" t="s">
        <v>695</v>
      </c>
      <c r="H485" s="122"/>
      <c r="I485" s="134"/>
      <c r="J485" s="122" t="s">
        <v>179</v>
      </c>
      <c r="K485" s="122" t="s">
        <v>6</v>
      </c>
      <c r="L485" s="142" t="str">
        <f>IFERROR(_xlfn.IFNA(VLOOKUP($K485,[37]коммент!$B:$C,2,0),""),"")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85" s="122"/>
      <c r="N485" s="122"/>
      <c r="O485" s="153"/>
      <c r="P485" s="153"/>
      <c r="Q485" s="135"/>
      <c r="R485" s="135"/>
    </row>
    <row r="486" spans="1:18" s="154" customFormat="1" ht="91.5" customHeight="1" x14ac:dyDescent="0.25">
      <c r="A486" s="122">
        <v>484</v>
      </c>
      <c r="B486" s="134">
        <v>44708</v>
      </c>
      <c r="C486" s="122" t="s">
        <v>1207</v>
      </c>
      <c r="D486" s="137" t="s">
        <v>20</v>
      </c>
      <c r="E486" s="137"/>
      <c r="F486" s="143" t="s">
        <v>1223</v>
      </c>
      <c r="G486" s="122" t="s">
        <v>1224</v>
      </c>
      <c r="H486" s="122"/>
      <c r="I486" s="134"/>
      <c r="J486" s="122" t="s">
        <v>180</v>
      </c>
      <c r="K486" s="122" t="s">
        <v>149</v>
      </c>
      <c r="L486" s="142" t="s">
        <v>144</v>
      </c>
      <c r="M486" s="122"/>
      <c r="N486" s="122"/>
      <c r="O486" s="122"/>
      <c r="P486" s="122"/>
      <c r="Q486" s="135"/>
      <c r="R486" s="135"/>
    </row>
    <row r="487" spans="1:18" s="154" customFormat="1" ht="91.5" customHeight="1" x14ac:dyDescent="0.25">
      <c r="A487" s="122">
        <v>485</v>
      </c>
      <c r="B487" s="134">
        <v>44708</v>
      </c>
      <c r="C487" s="122" t="s">
        <v>339</v>
      </c>
      <c r="D487" s="137" t="s">
        <v>57</v>
      </c>
      <c r="E487" s="137"/>
      <c r="F487" s="143" t="s">
        <v>354</v>
      </c>
      <c r="G487" s="122">
        <v>89853419961</v>
      </c>
      <c r="H487" s="122"/>
      <c r="I487" s="122"/>
      <c r="J487" s="122" t="s">
        <v>180</v>
      </c>
      <c r="K487" s="122" t="s">
        <v>32</v>
      </c>
      <c r="L487" s="142" t="str">
        <f>IFERROR(_xlfn.IFNA(VLOOKUP($K487,[11]коммент!$B:$C,2,0),""),"")</f>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
      <c r="M487" s="122"/>
      <c r="N487" s="153"/>
      <c r="O487" s="153"/>
      <c r="P487" s="153" t="s">
        <v>355</v>
      </c>
      <c r="Q487" s="135"/>
      <c r="R487" s="135"/>
    </row>
    <row r="488" spans="1:18" s="154" customFormat="1" ht="91.5" customHeight="1" x14ac:dyDescent="0.25">
      <c r="A488" s="122">
        <v>486</v>
      </c>
      <c r="B488" s="134">
        <v>44708</v>
      </c>
      <c r="C488" s="122" t="s">
        <v>1283</v>
      </c>
      <c r="D488" s="137" t="s">
        <v>57</v>
      </c>
      <c r="E488" s="137"/>
      <c r="F488" s="138" t="s">
        <v>1285</v>
      </c>
      <c r="G488" s="122">
        <v>4959323328</v>
      </c>
      <c r="H488" s="122"/>
      <c r="I488" s="122"/>
      <c r="J488" s="122" t="s">
        <v>179</v>
      </c>
      <c r="K488" s="122" t="s">
        <v>85</v>
      </c>
      <c r="L488" s="142" t="s">
        <v>148</v>
      </c>
      <c r="M488" s="122" t="s">
        <v>129</v>
      </c>
      <c r="N488" s="153"/>
      <c r="O488" s="153"/>
      <c r="P488" s="153" t="s">
        <v>1286</v>
      </c>
      <c r="Q488" s="135"/>
      <c r="R488" s="135"/>
    </row>
    <row r="489" spans="1:18" s="154" customFormat="1" ht="91.5" customHeight="1" x14ac:dyDescent="0.25">
      <c r="A489" s="122">
        <v>487</v>
      </c>
      <c r="B489" s="134">
        <v>44708</v>
      </c>
      <c r="C489" s="122" t="s">
        <v>1283</v>
      </c>
      <c r="D489" s="137" t="s">
        <v>57</v>
      </c>
      <c r="E489" s="137"/>
      <c r="F489" s="138" t="s">
        <v>1287</v>
      </c>
      <c r="G489" s="122">
        <v>4959323384</v>
      </c>
      <c r="H489" s="122"/>
      <c r="I489" s="122"/>
      <c r="J489" s="122" t="s">
        <v>179</v>
      </c>
      <c r="K489" s="122" t="s">
        <v>6</v>
      </c>
      <c r="L489" s="142" t="s">
        <v>147</v>
      </c>
      <c r="M489" s="122"/>
      <c r="N489" s="153"/>
      <c r="O489" s="153"/>
      <c r="P489" s="153"/>
      <c r="Q489" s="135"/>
      <c r="R489" s="135"/>
    </row>
    <row r="490" spans="1:18" s="154" customFormat="1" ht="91.5" customHeight="1" x14ac:dyDescent="0.25">
      <c r="A490" s="122">
        <v>488</v>
      </c>
      <c r="B490" s="134">
        <v>44708</v>
      </c>
      <c r="C490" s="122" t="s">
        <v>1509</v>
      </c>
      <c r="D490" s="137" t="s">
        <v>57</v>
      </c>
      <c r="E490" s="137"/>
      <c r="F490" s="144" t="s">
        <v>1538</v>
      </c>
      <c r="G490" s="144" t="s">
        <v>1539</v>
      </c>
      <c r="H490" s="122"/>
      <c r="I490" s="134"/>
      <c r="J490" s="122" t="s">
        <v>180</v>
      </c>
      <c r="K490" s="131" t="s">
        <v>6</v>
      </c>
      <c r="L490" s="142" t="s">
        <v>147</v>
      </c>
      <c r="M490" s="122"/>
      <c r="N490" s="153"/>
      <c r="O490" s="153"/>
      <c r="P490" s="153" t="s">
        <v>1540</v>
      </c>
      <c r="Q490" s="135"/>
      <c r="R490" s="135"/>
    </row>
    <row r="491" spans="1:18" s="154" customFormat="1" ht="91.5" customHeight="1" x14ac:dyDescent="0.25">
      <c r="A491" s="122">
        <v>489</v>
      </c>
      <c r="B491" s="134">
        <v>44708</v>
      </c>
      <c r="C491" s="122" t="s">
        <v>272</v>
      </c>
      <c r="D491" s="137" t="s">
        <v>40</v>
      </c>
      <c r="E491" s="137"/>
      <c r="F491" s="138" t="s">
        <v>299</v>
      </c>
      <c r="G491" s="122">
        <v>9646380593</v>
      </c>
      <c r="H491" s="122" t="s">
        <v>300</v>
      </c>
      <c r="I491" s="134">
        <v>44661</v>
      </c>
      <c r="J491" s="122" t="s">
        <v>184</v>
      </c>
      <c r="K491" s="122" t="s">
        <v>175</v>
      </c>
      <c r="L491" s="142" t="str">
        <f>IFERROR(_xlfn.IFNA(VLOOKUP($K491,[19]коммент!$B:$C,2,0),""),"")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91" s="122"/>
      <c r="N491" s="153"/>
      <c r="O491" s="153"/>
      <c r="P491" s="153" t="s">
        <v>301</v>
      </c>
      <c r="Q491" s="135"/>
      <c r="R491" s="135"/>
    </row>
    <row r="492" spans="1:18" s="154" customFormat="1" ht="91.5" customHeight="1" x14ac:dyDescent="0.25">
      <c r="A492" s="122">
        <v>490</v>
      </c>
      <c r="B492" s="134">
        <v>44708</v>
      </c>
      <c r="C492" s="122" t="s">
        <v>803</v>
      </c>
      <c r="D492" s="137" t="s">
        <v>40</v>
      </c>
      <c r="E492" s="137"/>
      <c r="F492" s="138" t="s">
        <v>804</v>
      </c>
      <c r="G492" s="122" t="s">
        <v>805</v>
      </c>
      <c r="H492" s="122"/>
      <c r="I492" s="134"/>
      <c r="J492" s="122" t="s">
        <v>180</v>
      </c>
      <c r="K492" s="122" t="s">
        <v>36</v>
      </c>
      <c r="L492" s="142" t="s">
        <v>157</v>
      </c>
      <c r="M492" s="122"/>
      <c r="N492" s="153"/>
      <c r="O492" s="153"/>
      <c r="P492" s="153" t="s">
        <v>806</v>
      </c>
      <c r="Q492" s="135"/>
      <c r="R492" s="135"/>
    </row>
    <row r="493" spans="1:18" s="154" customFormat="1" ht="91.5" customHeight="1" x14ac:dyDescent="0.25">
      <c r="A493" s="122">
        <v>491</v>
      </c>
      <c r="B493" s="134">
        <v>44708</v>
      </c>
      <c r="C493" s="122" t="s">
        <v>897</v>
      </c>
      <c r="D493" s="137" t="s">
        <v>40</v>
      </c>
      <c r="E493" s="137"/>
      <c r="F493" s="138" t="s">
        <v>898</v>
      </c>
      <c r="G493" s="122" t="s">
        <v>899</v>
      </c>
      <c r="H493" s="122"/>
      <c r="I493" s="134"/>
      <c r="J493" s="122" t="s">
        <v>184</v>
      </c>
      <c r="K493" s="122" t="s">
        <v>113</v>
      </c>
      <c r="L493" s="142" t="s">
        <v>162</v>
      </c>
      <c r="M493" s="122"/>
      <c r="N493" s="153"/>
      <c r="O493" s="153"/>
      <c r="P493" s="153" t="s">
        <v>900</v>
      </c>
      <c r="Q493" s="135"/>
      <c r="R493" s="135"/>
    </row>
    <row r="494" spans="1:18" s="154" customFormat="1" ht="91.5" customHeight="1" x14ac:dyDescent="0.25">
      <c r="A494" s="122">
        <v>492</v>
      </c>
      <c r="B494" s="134">
        <v>44708</v>
      </c>
      <c r="C494" s="122" t="s">
        <v>897</v>
      </c>
      <c r="D494" s="137" t="s">
        <v>40</v>
      </c>
      <c r="E494" s="137"/>
      <c r="F494" s="138" t="s">
        <v>909</v>
      </c>
      <c r="G494" s="122">
        <v>9151498210</v>
      </c>
      <c r="H494" s="122"/>
      <c r="I494" s="134"/>
      <c r="J494" s="152" t="s">
        <v>134</v>
      </c>
      <c r="K494" s="122" t="s">
        <v>85</v>
      </c>
      <c r="L494" s="142" t="str">
        <f>IFERROR(_xlfn.IFNA(VLOOKUP($K494,[49]коммент!$B:$C,2,0),""),"")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94" s="122" t="s">
        <v>129</v>
      </c>
      <c r="N494" s="153"/>
      <c r="O494" s="153"/>
      <c r="P494" s="153" t="s">
        <v>910</v>
      </c>
      <c r="Q494" s="135"/>
      <c r="R494" s="135"/>
    </row>
    <row r="495" spans="1:18" s="154" customFormat="1" ht="91.5" customHeight="1" x14ac:dyDescent="0.25">
      <c r="A495" s="122">
        <v>493</v>
      </c>
      <c r="B495" s="134">
        <v>44708</v>
      </c>
      <c r="C495" s="122" t="s">
        <v>897</v>
      </c>
      <c r="D495" s="137" t="s">
        <v>40</v>
      </c>
      <c r="E495" s="137"/>
      <c r="F495" s="138" t="s">
        <v>911</v>
      </c>
      <c r="G495" s="122">
        <v>9035914380</v>
      </c>
      <c r="H495" s="122" t="s">
        <v>751</v>
      </c>
      <c r="I495" s="134">
        <v>44532</v>
      </c>
      <c r="J495" s="122" t="s">
        <v>184</v>
      </c>
      <c r="K495" s="122" t="s">
        <v>175</v>
      </c>
      <c r="L495" s="142" t="s">
        <v>147</v>
      </c>
      <c r="M495" s="122"/>
      <c r="N495" s="153"/>
      <c r="O495" s="153"/>
      <c r="P495" s="153" t="s">
        <v>912</v>
      </c>
      <c r="Q495" s="135"/>
      <c r="R495" s="135"/>
    </row>
    <row r="496" spans="1:18" s="154" customFormat="1" ht="91.5" customHeight="1" x14ac:dyDescent="0.25">
      <c r="A496" s="122">
        <v>494</v>
      </c>
      <c r="B496" s="134">
        <v>44708</v>
      </c>
      <c r="C496" s="122" t="s">
        <v>1207</v>
      </c>
      <c r="D496" s="137" t="s">
        <v>40</v>
      </c>
      <c r="E496" s="137"/>
      <c r="F496" s="143" t="s">
        <v>1210</v>
      </c>
      <c r="G496" s="144" t="s">
        <v>1211</v>
      </c>
      <c r="H496" s="122"/>
      <c r="I496" s="134"/>
      <c r="J496" s="122" t="s">
        <v>179</v>
      </c>
      <c r="K496" s="122" t="s">
        <v>175</v>
      </c>
      <c r="L496" s="142" t="s">
        <v>176</v>
      </c>
      <c r="M496" s="122"/>
      <c r="N496" s="153"/>
      <c r="O496" s="153"/>
      <c r="P496" s="153" t="s">
        <v>1212</v>
      </c>
      <c r="Q496" s="135"/>
      <c r="R496" s="135"/>
    </row>
    <row r="497" spans="1:18" s="154" customFormat="1" ht="91.5" customHeight="1" x14ac:dyDescent="0.25">
      <c r="A497" s="122">
        <v>495</v>
      </c>
      <c r="B497" s="134">
        <v>44708</v>
      </c>
      <c r="C497" s="147" t="s">
        <v>1396</v>
      </c>
      <c r="D497" s="145" t="s">
        <v>40</v>
      </c>
      <c r="E497" s="145"/>
      <c r="F497" s="146" t="s">
        <v>1409</v>
      </c>
      <c r="G497" s="147">
        <v>9099003265</v>
      </c>
      <c r="H497" s="147" t="s">
        <v>306</v>
      </c>
      <c r="I497" s="123">
        <v>44678</v>
      </c>
      <c r="J497" s="147" t="s">
        <v>179</v>
      </c>
      <c r="K497" s="147" t="s">
        <v>85</v>
      </c>
      <c r="L497" s="128" t="str">
        <f>IFERROR(_xlfn.IFNA(VLOOKUP($K497,[51]коммент!$B:$C,2,0),""),"")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97" s="147" t="s">
        <v>129</v>
      </c>
      <c r="N497" s="210" t="s">
        <v>114</v>
      </c>
      <c r="O497" s="153"/>
      <c r="P497" s="189" t="s">
        <v>1410</v>
      </c>
      <c r="Q497" s="135"/>
      <c r="R497" s="135"/>
    </row>
    <row r="498" spans="1:18" s="154" customFormat="1" ht="91.5" customHeight="1" x14ac:dyDescent="0.25">
      <c r="A498" s="122">
        <v>496</v>
      </c>
      <c r="B498" s="134">
        <v>44708</v>
      </c>
      <c r="C498" s="122" t="s">
        <v>651</v>
      </c>
      <c r="D498" s="137" t="s">
        <v>56</v>
      </c>
      <c r="E498" s="137"/>
      <c r="F498" s="138" t="s">
        <v>659</v>
      </c>
      <c r="G498" s="122">
        <v>89033989942</v>
      </c>
      <c r="H498" s="122" t="s">
        <v>660</v>
      </c>
      <c r="I498" s="134">
        <v>44509</v>
      </c>
      <c r="J498" s="122" t="s">
        <v>184</v>
      </c>
      <c r="K498" s="122" t="s">
        <v>36</v>
      </c>
      <c r="L498" s="142" t="str">
        <f>IFERROR(_xlfn.IFNA(VLOOKUP($K498,[57]коммент!$B:$C,2,0),""),"")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98" s="122"/>
      <c r="N498" s="153"/>
      <c r="O498" s="153"/>
      <c r="P498" s="153" t="s">
        <v>661</v>
      </c>
      <c r="Q498" s="135"/>
      <c r="R498" s="135"/>
    </row>
    <row r="499" spans="1:18" s="154" customFormat="1" ht="91.5" customHeight="1" x14ac:dyDescent="0.25">
      <c r="A499" s="122">
        <v>497</v>
      </c>
      <c r="B499" s="134">
        <v>44708</v>
      </c>
      <c r="C499" s="122" t="s">
        <v>1140</v>
      </c>
      <c r="D499" s="137" t="s">
        <v>56</v>
      </c>
      <c r="E499" s="137"/>
      <c r="F499" s="138" t="s">
        <v>1149</v>
      </c>
      <c r="G499" s="122">
        <v>89031734540</v>
      </c>
      <c r="H499" s="122"/>
      <c r="I499" s="122"/>
      <c r="J499" s="122" t="s">
        <v>180</v>
      </c>
      <c r="K499" s="122" t="s">
        <v>6</v>
      </c>
      <c r="L499" s="142" t="str">
        <f>IFERROR(_xlfn.IFNA(VLOOKUP($K499,[29]коммент!$B:$C,2,0),""),"")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99" s="122"/>
      <c r="N499" s="153"/>
      <c r="O499" s="153"/>
      <c r="P499" s="153" t="s">
        <v>1150</v>
      </c>
      <c r="Q499" s="135"/>
      <c r="R499" s="135"/>
    </row>
    <row r="500" spans="1:18" s="154" customFormat="1" ht="91.5" customHeight="1" x14ac:dyDescent="0.25">
      <c r="A500" s="122">
        <v>498</v>
      </c>
      <c r="B500" s="134">
        <v>44708</v>
      </c>
      <c r="C500" s="122" t="s">
        <v>1242</v>
      </c>
      <c r="D500" s="137" t="s">
        <v>56</v>
      </c>
      <c r="E500" s="137"/>
      <c r="F500" s="138" t="s">
        <v>1260</v>
      </c>
      <c r="G500" s="122" t="s">
        <v>1261</v>
      </c>
      <c r="H500" s="122" t="s">
        <v>1262</v>
      </c>
      <c r="I500" s="134">
        <v>44479</v>
      </c>
      <c r="J500" s="122" t="s">
        <v>184</v>
      </c>
      <c r="K500" s="122" t="s">
        <v>175</v>
      </c>
      <c r="L500" s="142" t="s">
        <v>176</v>
      </c>
      <c r="M500" s="122"/>
      <c r="N500" s="153"/>
      <c r="O500" s="153"/>
      <c r="P500" s="153" t="s">
        <v>539</v>
      </c>
      <c r="Q500" s="135"/>
      <c r="R500" s="135"/>
    </row>
    <row r="501" spans="1:18" s="154" customFormat="1" ht="91.5" customHeight="1" x14ac:dyDescent="0.25">
      <c r="A501" s="122">
        <v>499</v>
      </c>
      <c r="B501" s="134">
        <v>44708</v>
      </c>
      <c r="C501" s="122" t="s">
        <v>1411</v>
      </c>
      <c r="D501" s="137" t="s">
        <v>56</v>
      </c>
      <c r="E501" s="137"/>
      <c r="F501" s="178" t="s">
        <v>1412</v>
      </c>
      <c r="G501" s="131">
        <v>89647913378</v>
      </c>
      <c r="H501" s="131"/>
      <c r="I501" s="131"/>
      <c r="J501" s="131" t="s">
        <v>180</v>
      </c>
      <c r="K501" s="131" t="s">
        <v>113</v>
      </c>
      <c r="L501" s="141" t="str">
        <f>IFERROR(_xlfn.IFNA(VLOOKUP($K501,[69]коммент!$B:$C,2,0),""),"")</f>
        <v>Формат уведомления. С целью проведения внутреннего контроля качества.</v>
      </c>
      <c r="M501" s="122"/>
      <c r="N501" s="153"/>
      <c r="O501" s="153"/>
      <c r="P501" s="153" t="s">
        <v>1413</v>
      </c>
      <c r="Q501" s="135"/>
      <c r="R501" s="135"/>
    </row>
    <row r="502" spans="1:18" s="154" customFormat="1" ht="91.5" customHeight="1" x14ac:dyDescent="0.25">
      <c r="A502" s="122">
        <v>500</v>
      </c>
      <c r="B502" s="134">
        <v>44708</v>
      </c>
      <c r="C502" s="122" t="s">
        <v>1411</v>
      </c>
      <c r="D502" s="137" t="s">
        <v>56</v>
      </c>
      <c r="E502" s="137"/>
      <c r="F502" s="138" t="s">
        <v>1421</v>
      </c>
      <c r="G502" s="122">
        <v>89151057907</v>
      </c>
      <c r="H502" s="122"/>
      <c r="I502" s="122"/>
      <c r="J502" s="122" t="s">
        <v>180</v>
      </c>
      <c r="K502" s="122" t="s">
        <v>6</v>
      </c>
      <c r="L502" s="142" t="str">
        <f>IFERROR(_xlfn.IFNA(VLOOKUP($K502,[7]коммент!$B:$C,2,0),""),"")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02" s="122"/>
      <c r="N502" s="153"/>
      <c r="O502" s="153"/>
      <c r="P502" s="153"/>
      <c r="Q502" s="135"/>
      <c r="R502" s="135"/>
    </row>
    <row r="503" spans="1:18" s="154" customFormat="1" ht="91.5" customHeight="1" x14ac:dyDescent="0.25">
      <c r="A503" s="122">
        <v>501</v>
      </c>
      <c r="B503" s="134">
        <v>44708</v>
      </c>
      <c r="C503" s="122" t="s">
        <v>385</v>
      </c>
      <c r="D503" s="137" t="s">
        <v>62</v>
      </c>
      <c r="E503" s="137"/>
      <c r="F503" s="136" t="s">
        <v>388</v>
      </c>
      <c r="G503" s="156">
        <v>9779653670</v>
      </c>
      <c r="H503" s="122"/>
      <c r="I503" s="122"/>
      <c r="J503" s="122" t="s">
        <v>180</v>
      </c>
      <c r="K503" s="122" t="s">
        <v>6</v>
      </c>
      <c r="L503" s="142" t="str">
        <f>IFERROR(_xlfn.IFNA(VLOOKUP($K503,[33]коммент!$B:$C,2,0),""),"")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03" s="122"/>
      <c r="N503" s="153"/>
      <c r="O503" s="153"/>
      <c r="P503" s="153"/>
      <c r="Q503" s="135"/>
      <c r="R503" s="135"/>
    </row>
    <row r="504" spans="1:18" s="154" customFormat="1" ht="91.5" customHeight="1" x14ac:dyDescent="0.25">
      <c r="A504" s="122">
        <v>502</v>
      </c>
      <c r="B504" s="134">
        <v>44708</v>
      </c>
      <c r="C504" s="122" t="s">
        <v>385</v>
      </c>
      <c r="D504" s="137" t="s">
        <v>62</v>
      </c>
      <c r="E504" s="137"/>
      <c r="F504" s="144" t="s">
        <v>389</v>
      </c>
      <c r="G504" s="143">
        <v>9104425197</v>
      </c>
      <c r="H504" s="122"/>
      <c r="I504" s="122"/>
      <c r="J504" s="122" t="s">
        <v>180</v>
      </c>
      <c r="K504" s="122" t="s">
        <v>6</v>
      </c>
      <c r="L504" s="142" t="str">
        <f>IFERROR(_xlfn.IFNA(VLOOKUP($K504,[33]коммент!$B:$C,2,0),""),"")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04" s="122"/>
      <c r="N504" s="153"/>
      <c r="O504" s="153"/>
      <c r="P504" s="153"/>
      <c r="Q504" s="135"/>
      <c r="R504" s="135"/>
    </row>
    <row r="505" spans="1:18" s="154" customFormat="1" ht="91.5" customHeight="1" x14ac:dyDescent="0.25">
      <c r="A505" s="122">
        <v>503</v>
      </c>
      <c r="B505" s="134">
        <v>44708</v>
      </c>
      <c r="C505" s="122" t="s">
        <v>385</v>
      </c>
      <c r="D505" s="137" t="s">
        <v>62</v>
      </c>
      <c r="E505" s="137"/>
      <c r="F505" s="187" t="s">
        <v>390</v>
      </c>
      <c r="G505" s="186">
        <v>9165805772</v>
      </c>
      <c r="H505" s="122"/>
      <c r="I505" s="122"/>
      <c r="J505" s="122" t="s">
        <v>180</v>
      </c>
      <c r="K505" s="122" t="s">
        <v>85</v>
      </c>
      <c r="L505" s="142" t="str">
        <f>IFERROR(_xlfn.IFNA(VLOOKUP($K505,[33]коммент!$B:$C,2,0),""),"")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05" s="122" t="s">
        <v>129</v>
      </c>
      <c r="N505" s="153"/>
      <c r="O505" s="153"/>
      <c r="P505" s="195" t="s">
        <v>391</v>
      </c>
      <c r="Q505" s="135"/>
      <c r="R505" s="135"/>
    </row>
    <row r="506" spans="1:18" s="154" customFormat="1" ht="91.5" customHeight="1" x14ac:dyDescent="0.25">
      <c r="A506" s="122">
        <v>504</v>
      </c>
      <c r="B506" s="134">
        <v>44708</v>
      </c>
      <c r="C506" s="122" t="s">
        <v>385</v>
      </c>
      <c r="D506" s="137" t="s">
        <v>62</v>
      </c>
      <c r="E506" s="137"/>
      <c r="F506" s="144" t="s">
        <v>400</v>
      </c>
      <c r="G506" s="143" t="s">
        <v>401</v>
      </c>
      <c r="H506" s="122"/>
      <c r="I506" s="122"/>
      <c r="J506" s="122" t="s">
        <v>184</v>
      </c>
      <c r="K506" s="122" t="s">
        <v>36</v>
      </c>
      <c r="L506" s="142" t="str">
        <f>IFERROR(_xlfn.IFNA(VLOOKUP($K506,[47]коммент!$B:$C,2,0),""),"")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506" s="122"/>
      <c r="N506" s="153"/>
      <c r="O506" s="153"/>
      <c r="P506" s="153" t="s">
        <v>402</v>
      </c>
      <c r="Q506" s="135"/>
      <c r="R506" s="135"/>
    </row>
    <row r="507" spans="1:18" s="154" customFormat="1" ht="91.5" customHeight="1" x14ac:dyDescent="0.25">
      <c r="A507" s="122">
        <v>505</v>
      </c>
      <c r="B507" s="134">
        <v>44708</v>
      </c>
      <c r="C507" s="122" t="s">
        <v>385</v>
      </c>
      <c r="D507" s="145" t="s">
        <v>62</v>
      </c>
      <c r="E507" s="145"/>
      <c r="F507" s="150" t="s">
        <v>408</v>
      </c>
      <c r="G507" s="146">
        <v>9032472999</v>
      </c>
      <c r="H507" s="147" t="s">
        <v>409</v>
      </c>
      <c r="I507" s="123">
        <v>44523</v>
      </c>
      <c r="J507" s="122" t="s">
        <v>184</v>
      </c>
      <c r="K507" s="122" t="s">
        <v>36</v>
      </c>
      <c r="L507" s="142" t="str">
        <f>IFERROR(_xlfn.IFNA(VLOOKUP($K507,[33]коммент!$B:$C,2,0),""),"")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507" s="122"/>
      <c r="N507" s="153"/>
      <c r="O507" s="153"/>
      <c r="P507" s="153" t="s">
        <v>410</v>
      </c>
      <c r="Q507" s="135"/>
      <c r="R507" s="135"/>
    </row>
    <row r="508" spans="1:18" s="154" customFormat="1" ht="91.5" customHeight="1" x14ac:dyDescent="0.25">
      <c r="A508" s="122">
        <v>506</v>
      </c>
      <c r="B508" s="134">
        <v>44708</v>
      </c>
      <c r="C508" s="122" t="s">
        <v>385</v>
      </c>
      <c r="D508" s="145" t="s">
        <v>62</v>
      </c>
      <c r="E508" s="137"/>
      <c r="F508" s="143" t="s">
        <v>417</v>
      </c>
      <c r="G508" s="143" t="s">
        <v>418</v>
      </c>
      <c r="H508" s="122"/>
      <c r="I508" s="122"/>
      <c r="J508" s="122" t="s">
        <v>180</v>
      </c>
      <c r="K508" s="122" t="s">
        <v>6</v>
      </c>
      <c r="L508" s="142" t="str">
        <f>IFERROR(_xlfn.IFNA(VLOOKUP($K508,[33]коммент!$B:$C,2,0),""),"")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08" s="122"/>
      <c r="N508" s="153"/>
      <c r="O508" s="153"/>
      <c r="P508" s="153"/>
      <c r="Q508" s="135"/>
      <c r="R508" s="135"/>
    </row>
    <row r="509" spans="1:18" s="154" customFormat="1" ht="91.5" customHeight="1" x14ac:dyDescent="0.25">
      <c r="A509" s="122">
        <v>507</v>
      </c>
      <c r="B509" s="134">
        <v>44708</v>
      </c>
      <c r="C509" s="122" t="s">
        <v>512</v>
      </c>
      <c r="D509" s="137" t="s">
        <v>62</v>
      </c>
      <c r="E509" s="137"/>
      <c r="F509" s="138" t="s">
        <v>513</v>
      </c>
      <c r="G509" s="122" t="s">
        <v>514</v>
      </c>
      <c r="H509" s="122"/>
      <c r="I509" s="122"/>
      <c r="J509" s="122" t="s">
        <v>180</v>
      </c>
      <c r="K509" s="122" t="s">
        <v>85</v>
      </c>
      <c r="L509" s="142" t="str">
        <f>IFERROR(_xlfn.IFNA(VLOOKUP($K509,[23]коммент!$B:$C,2,0),""),"")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09" s="122" t="s">
        <v>129</v>
      </c>
      <c r="N509" s="153"/>
      <c r="O509" s="153"/>
      <c r="P509" s="153"/>
      <c r="Q509" s="135"/>
      <c r="R509" s="135"/>
    </row>
    <row r="510" spans="1:18" s="154" customFormat="1" ht="91.5" customHeight="1" x14ac:dyDescent="0.25">
      <c r="A510" s="122">
        <v>508</v>
      </c>
      <c r="B510" s="134">
        <v>44708</v>
      </c>
      <c r="C510" s="122" t="s">
        <v>512</v>
      </c>
      <c r="D510" s="137" t="s">
        <v>62</v>
      </c>
      <c r="E510" s="137"/>
      <c r="F510" s="138" t="s">
        <v>536</v>
      </c>
      <c r="G510" s="122">
        <v>9150620881</v>
      </c>
      <c r="H510" s="122" t="s">
        <v>537</v>
      </c>
      <c r="I510" s="134">
        <v>44661</v>
      </c>
      <c r="J510" s="122" t="s">
        <v>184</v>
      </c>
      <c r="K510" s="122" t="s">
        <v>175</v>
      </c>
      <c r="L510" s="142" t="str">
        <f>IFERROR(_xlfn.IFNA(VLOOKUP($K510,[23]коммент!$B:$C,2,0),""),"")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10" s="122"/>
      <c r="N510" s="153"/>
      <c r="O510" s="153"/>
      <c r="P510" s="153" t="s">
        <v>407</v>
      </c>
      <c r="Q510" s="135"/>
      <c r="R510" s="135"/>
    </row>
    <row r="511" spans="1:18" s="154" customFormat="1" ht="91.5" customHeight="1" x14ac:dyDescent="0.25">
      <c r="A511" s="122">
        <v>509</v>
      </c>
      <c r="B511" s="134">
        <v>44708</v>
      </c>
      <c r="C511" s="122" t="s">
        <v>512</v>
      </c>
      <c r="D511" s="137" t="s">
        <v>62</v>
      </c>
      <c r="E511" s="137"/>
      <c r="F511" s="138" t="s">
        <v>538</v>
      </c>
      <c r="G511" s="122">
        <v>9829920016</v>
      </c>
      <c r="H511" s="122" t="s">
        <v>352</v>
      </c>
      <c r="I511" s="134">
        <v>44694</v>
      </c>
      <c r="J511" s="122" t="s">
        <v>184</v>
      </c>
      <c r="K511" s="122" t="s">
        <v>175</v>
      </c>
      <c r="L511" s="142" t="str">
        <f>IFERROR(_xlfn.IFNA(VLOOKUP($K511,[23]коммент!$B:$C,2,0),""),"")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11" s="122"/>
      <c r="N511" s="153"/>
      <c r="O511" s="153"/>
      <c r="P511" s="153" t="s">
        <v>539</v>
      </c>
      <c r="Q511" s="135"/>
      <c r="R511" s="135"/>
    </row>
    <row r="512" spans="1:18" s="154" customFormat="1" ht="91.5" customHeight="1" x14ac:dyDescent="0.25">
      <c r="A512" s="122">
        <v>510</v>
      </c>
      <c r="B512" s="134">
        <v>44708</v>
      </c>
      <c r="C512" s="122" t="s">
        <v>311</v>
      </c>
      <c r="D512" s="137" t="s">
        <v>26</v>
      </c>
      <c r="E512" s="137"/>
      <c r="F512" s="138" t="s">
        <v>335</v>
      </c>
      <c r="G512" s="122" t="s">
        <v>336</v>
      </c>
      <c r="H512" s="122"/>
      <c r="I512" s="134"/>
      <c r="J512" s="122" t="s">
        <v>180</v>
      </c>
      <c r="K512" s="122" t="s">
        <v>85</v>
      </c>
      <c r="L512" s="142" t="str">
        <f>IFERROR(_xlfn.IFNA(VLOOKUP($K512,[10]коммент!$B:$C,2,0),""),"")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12" s="122" t="s">
        <v>129</v>
      </c>
      <c r="N512" s="153"/>
      <c r="O512" s="153"/>
      <c r="P512" s="153"/>
      <c r="Q512" s="135"/>
      <c r="R512" s="135"/>
    </row>
    <row r="513" spans="1:18" s="154" customFormat="1" ht="91.5" customHeight="1" x14ac:dyDescent="0.25">
      <c r="A513" s="122">
        <v>511</v>
      </c>
      <c r="B513" s="134">
        <v>44708</v>
      </c>
      <c r="C513" s="122" t="s">
        <v>311</v>
      </c>
      <c r="D513" s="137" t="s">
        <v>26</v>
      </c>
      <c r="E513" s="137"/>
      <c r="F513" s="138" t="s">
        <v>335</v>
      </c>
      <c r="G513" s="122" t="s">
        <v>336</v>
      </c>
      <c r="H513" s="122"/>
      <c r="I513" s="122"/>
      <c r="J513" s="122" t="s">
        <v>180</v>
      </c>
      <c r="K513" s="122" t="s">
        <v>149</v>
      </c>
      <c r="L513" s="142" t="str">
        <f>IFERROR(_xlfn.IFNA(VLOOKUP($K513,[10]коммент!$B:$C,2,0),""),"")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513" s="122"/>
      <c r="N513" s="153"/>
      <c r="O513" s="153"/>
      <c r="P513" s="153"/>
      <c r="Q513" s="135"/>
      <c r="R513" s="135"/>
    </row>
    <row r="514" spans="1:18" s="154" customFormat="1" ht="91.5" customHeight="1" x14ac:dyDescent="0.25">
      <c r="A514" s="122">
        <v>512</v>
      </c>
      <c r="B514" s="134">
        <v>44708</v>
      </c>
      <c r="C514" s="134" t="s">
        <v>371</v>
      </c>
      <c r="D514" s="137" t="s">
        <v>26</v>
      </c>
      <c r="E514" s="137"/>
      <c r="F514" s="138" t="s">
        <v>382</v>
      </c>
      <c r="G514" s="122">
        <v>9092213929</v>
      </c>
      <c r="H514" s="122"/>
      <c r="I514" s="122"/>
      <c r="J514" s="122" t="s">
        <v>134</v>
      </c>
      <c r="K514" s="122" t="s">
        <v>6</v>
      </c>
      <c r="L514" s="142" t="str">
        <f>IFERROR(_xlfn.IFNA(VLOOKUP($K514,[12]коммент!$B:$C,2,0),""),"")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14" s="122"/>
      <c r="N514" s="153"/>
      <c r="O514" s="153"/>
      <c r="P514" s="153"/>
      <c r="Q514" s="135"/>
      <c r="R514" s="135"/>
    </row>
    <row r="515" spans="1:18" s="154" customFormat="1" ht="91.5" customHeight="1" x14ac:dyDescent="0.25">
      <c r="A515" s="122">
        <v>513</v>
      </c>
      <c r="B515" s="134">
        <v>44708</v>
      </c>
      <c r="C515" s="122" t="s">
        <v>803</v>
      </c>
      <c r="D515" s="137" t="s">
        <v>26</v>
      </c>
      <c r="E515" s="137"/>
      <c r="F515" s="138" t="s">
        <v>811</v>
      </c>
      <c r="G515" s="122" t="s">
        <v>812</v>
      </c>
      <c r="H515" s="122"/>
      <c r="I515" s="134"/>
      <c r="J515" s="122" t="s">
        <v>180</v>
      </c>
      <c r="K515" s="122" t="s">
        <v>6</v>
      </c>
      <c r="L515" s="142" t="s">
        <v>147</v>
      </c>
      <c r="M515" s="122"/>
      <c r="N515" s="153"/>
      <c r="O515" s="153"/>
      <c r="P515" s="153"/>
      <c r="Q515" s="135"/>
      <c r="R515" s="135"/>
    </row>
    <row r="516" spans="1:18" s="154" customFormat="1" ht="91.5" customHeight="1" x14ac:dyDescent="0.25">
      <c r="A516" s="122">
        <v>514</v>
      </c>
      <c r="B516" s="134">
        <v>44708</v>
      </c>
      <c r="C516" s="122" t="s">
        <v>1378</v>
      </c>
      <c r="D516" s="137" t="s">
        <v>26</v>
      </c>
      <c r="E516" s="137"/>
      <c r="F516" s="138" t="s">
        <v>1380</v>
      </c>
      <c r="G516" s="122">
        <v>9263786170</v>
      </c>
      <c r="H516" s="122"/>
      <c r="I516" s="122"/>
      <c r="J516" s="122" t="s">
        <v>180</v>
      </c>
      <c r="K516" s="122" t="s">
        <v>6</v>
      </c>
      <c r="L516" s="142" t="str">
        <f>IFERROR(_xlfn.IFNA(VLOOKUP($K516,[67]коммент!$B:$C,2,0),""),"")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16" s="122"/>
      <c r="N516" s="153"/>
      <c r="O516" s="153"/>
      <c r="P516" s="153"/>
      <c r="Q516" s="135"/>
      <c r="R516" s="135"/>
    </row>
    <row r="517" spans="1:18" s="154" customFormat="1" ht="91.5" customHeight="1" x14ac:dyDescent="0.25">
      <c r="A517" s="122">
        <v>515</v>
      </c>
      <c r="B517" s="134">
        <v>44708</v>
      </c>
      <c r="C517" s="122" t="s">
        <v>1100</v>
      </c>
      <c r="D517" s="137" t="s">
        <v>61</v>
      </c>
      <c r="E517" s="137"/>
      <c r="F517" s="138" t="s">
        <v>1110</v>
      </c>
      <c r="G517" s="122" t="s">
        <v>1111</v>
      </c>
      <c r="H517" s="122" t="s">
        <v>1112</v>
      </c>
      <c r="I517" s="134">
        <v>44571</v>
      </c>
      <c r="J517" s="122" t="s">
        <v>184</v>
      </c>
      <c r="K517" s="122" t="s">
        <v>175</v>
      </c>
      <c r="L517" s="142" t="s">
        <v>176</v>
      </c>
      <c r="M517" s="122"/>
      <c r="N517" s="153"/>
      <c r="O517" s="153"/>
      <c r="P517" s="153" t="s">
        <v>1113</v>
      </c>
      <c r="Q517" s="135"/>
      <c r="R517" s="135"/>
    </row>
    <row r="518" spans="1:18" s="154" customFormat="1" ht="91.5" customHeight="1" x14ac:dyDescent="0.25">
      <c r="A518" s="122">
        <v>516</v>
      </c>
      <c r="B518" s="134">
        <v>44708</v>
      </c>
      <c r="C518" s="122" t="s">
        <v>637</v>
      </c>
      <c r="D518" s="137" t="s">
        <v>23</v>
      </c>
      <c r="E518" s="137"/>
      <c r="F518" s="138" t="s">
        <v>644</v>
      </c>
      <c r="G518" s="122" t="s">
        <v>645</v>
      </c>
      <c r="H518" s="122"/>
      <c r="I518" s="134"/>
      <c r="J518" s="122" t="s">
        <v>179</v>
      </c>
      <c r="K518" s="122" t="s">
        <v>6</v>
      </c>
      <c r="L518" s="142" t="str">
        <f>IFERROR(_xlfn.IFNA(VLOOKUP($K518,[26]коммент!$B:$C,2,0),""),"")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18" s="122"/>
      <c r="N518" s="153"/>
      <c r="O518" s="153"/>
      <c r="P518" s="153"/>
      <c r="Q518" s="135"/>
      <c r="R518" s="135"/>
    </row>
    <row r="519" spans="1:18" s="154" customFormat="1" ht="91.5" customHeight="1" x14ac:dyDescent="0.25">
      <c r="A519" s="122">
        <v>517</v>
      </c>
      <c r="B519" s="134">
        <v>44708</v>
      </c>
      <c r="C519" s="122" t="s">
        <v>1378</v>
      </c>
      <c r="D519" s="137" t="s">
        <v>23</v>
      </c>
      <c r="E519" s="137"/>
      <c r="F519" s="138" t="s">
        <v>1379</v>
      </c>
      <c r="G519" s="122">
        <v>9165246793</v>
      </c>
      <c r="H519" s="122"/>
      <c r="I519" s="122"/>
      <c r="J519" s="122" t="s">
        <v>134</v>
      </c>
      <c r="K519" s="122" t="s">
        <v>125</v>
      </c>
      <c r="L519" s="142" t="str">
        <f>IFERROR(_xlfn.IFNA(VLOOKUP($K519,[67]коммент!$B:$C,2,0),""),"")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519" s="122" t="s">
        <v>128</v>
      </c>
      <c r="N519" s="153"/>
      <c r="O519" s="153"/>
      <c r="P519" s="153"/>
      <c r="Q519" s="135"/>
      <c r="R519" s="135"/>
    </row>
    <row r="520" spans="1:18" s="154" customFormat="1" ht="91.5" customHeight="1" x14ac:dyDescent="0.25">
      <c r="A520" s="122">
        <v>518</v>
      </c>
      <c r="B520" s="134">
        <v>44708</v>
      </c>
      <c r="C520" s="122" t="s">
        <v>706</v>
      </c>
      <c r="D520" s="137" t="s">
        <v>44</v>
      </c>
      <c r="E520" s="137"/>
      <c r="F520" s="138" t="s">
        <v>712</v>
      </c>
      <c r="G520" s="122" t="s">
        <v>713</v>
      </c>
      <c r="H520" s="122" t="s">
        <v>714</v>
      </c>
      <c r="I520" s="134">
        <v>44631</v>
      </c>
      <c r="J520" s="122" t="s">
        <v>184</v>
      </c>
      <c r="K520" s="122" t="s">
        <v>175</v>
      </c>
      <c r="L520" s="142" t="s">
        <v>176</v>
      </c>
      <c r="M520" s="122"/>
      <c r="N520" s="153"/>
      <c r="O520" s="153"/>
      <c r="P520" s="153" t="s">
        <v>715</v>
      </c>
      <c r="Q520" s="135"/>
      <c r="R520" s="135"/>
    </row>
    <row r="521" spans="1:18" s="154" customFormat="1" ht="91.5" customHeight="1" x14ac:dyDescent="0.25">
      <c r="A521" s="122">
        <v>519</v>
      </c>
      <c r="B521" s="134">
        <v>44708</v>
      </c>
      <c r="C521" s="122" t="s">
        <v>878</v>
      </c>
      <c r="D521" s="137" t="s">
        <v>44</v>
      </c>
      <c r="E521" s="137"/>
      <c r="F521" s="138" t="s">
        <v>894</v>
      </c>
      <c r="G521" s="122">
        <v>84954227113</v>
      </c>
      <c r="H521" s="122"/>
      <c r="I521" s="122"/>
      <c r="J521" s="122" t="s">
        <v>180</v>
      </c>
      <c r="K521" s="122" t="s">
        <v>85</v>
      </c>
      <c r="L521" s="142" t="str">
        <f>IFERROR(_xlfn.IFNA(VLOOKUP($K521,[27]коммент!$B:$C,2,0),""),"")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21" s="122" t="s">
        <v>129</v>
      </c>
      <c r="N521" s="153"/>
      <c r="O521" s="153"/>
      <c r="P521" s="153"/>
      <c r="Q521" s="135"/>
      <c r="R521" s="135"/>
    </row>
    <row r="522" spans="1:18" s="154" customFormat="1" ht="91.5" customHeight="1" x14ac:dyDescent="0.25">
      <c r="A522" s="122">
        <v>520</v>
      </c>
      <c r="B522" s="134">
        <v>44708</v>
      </c>
      <c r="C522" s="122" t="s">
        <v>913</v>
      </c>
      <c r="D522" s="137" t="s">
        <v>44</v>
      </c>
      <c r="E522" s="137"/>
      <c r="F522" s="143" t="s">
        <v>916</v>
      </c>
      <c r="G522" s="122">
        <v>9851516900</v>
      </c>
      <c r="H522" s="122" t="s">
        <v>794</v>
      </c>
      <c r="I522" s="134">
        <v>44533</v>
      </c>
      <c r="J522" s="122" t="s">
        <v>184</v>
      </c>
      <c r="K522" s="122" t="s">
        <v>36</v>
      </c>
      <c r="L522" s="142" t="str">
        <f>IFERROR(_xlfn.IFNA(VLOOKUP($K522,[38]коммент!$B:$C,2,0),""),"")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522" s="122"/>
      <c r="N522" s="153"/>
      <c r="O522" s="153"/>
      <c r="P522" s="153" t="s">
        <v>917</v>
      </c>
      <c r="Q522" s="135"/>
      <c r="R522" s="135"/>
    </row>
    <row r="523" spans="1:18" s="154" customFormat="1" ht="91.5" customHeight="1" x14ac:dyDescent="0.25">
      <c r="A523" s="122">
        <v>521</v>
      </c>
      <c r="B523" s="134">
        <v>44708</v>
      </c>
      <c r="C523" s="122" t="s">
        <v>913</v>
      </c>
      <c r="D523" s="137" t="s">
        <v>44</v>
      </c>
      <c r="E523" s="137"/>
      <c r="F523" s="143" t="s">
        <v>927</v>
      </c>
      <c r="G523" s="122">
        <v>9164465530</v>
      </c>
      <c r="H523" s="122" t="s">
        <v>928</v>
      </c>
      <c r="I523" s="134">
        <v>44705</v>
      </c>
      <c r="J523" s="122" t="s">
        <v>180</v>
      </c>
      <c r="K523" s="122" t="s">
        <v>111</v>
      </c>
      <c r="L523" s="142" t="str">
        <f>IFERROR(_xlfn.IFNA(VLOOKUP($K523,[38]коммент!$B:$C,2,0),""),"")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23" s="122" t="s">
        <v>130</v>
      </c>
      <c r="N523" s="153" t="s">
        <v>183</v>
      </c>
      <c r="O523" s="153" t="s">
        <v>42</v>
      </c>
      <c r="P523" s="153" t="s">
        <v>929</v>
      </c>
      <c r="Q523" s="135"/>
      <c r="R523" s="135"/>
    </row>
    <row r="524" spans="1:18" s="154" customFormat="1" ht="91.5" customHeight="1" x14ac:dyDescent="0.25">
      <c r="A524" s="122">
        <v>522</v>
      </c>
      <c r="B524" s="134">
        <v>44708</v>
      </c>
      <c r="C524" s="122" t="s">
        <v>1122</v>
      </c>
      <c r="D524" s="137" t="s">
        <v>44</v>
      </c>
      <c r="E524" s="137"/>
      <c r="F524" s="138" t="s">
        <v>1132</v>
      </c>
      <c r="G524" s="122" t="s">
        <v>1133</v>
      </c>
      <c r="H524" s="122" t="s">
        <v>1134</v>
      </c>
      <c r="I524" s="134">
        <v>44707</v>
      </c>
      <c r="J524" s="122" t="s">
        <v>180</v>
      </c>
      <c r="K524" s="122" t="s">
        <v>111</v>
      </c>
      <c r="L524" s="142" t="s">
        <v>165</v>
      </c>
      <c r="M524" s="122" t="s">
        <v>130</v>
      </c>
      <c r="N524" s="153" t="s">
        <v>114</v>
      </c>
      <c r="O524" s="153"/>
      <c r="P524" s="153" t="s">
        <v>1135</v>
      </c>
      <c r="Q524" s="135"/>
      <c r="R524" s="135"/>
    </row>
    <row r="525" spans="1:18" s="154" customFormat="1" ht="91.5" customHeight="1" x14ac:dyDescent="0.25">
      <c r="A525" s="122">
        <v>523</v>
      </c>
      <c r="B525" s="134">
        <v>44708</v>
      </c>
      <c r="C525" s="122" t="s">
        <v>1314</v>
      </c>
      <c r="D525" s="137" t="s">
        <v>42</v>
      </c>
      <c r="E525" s="137"/>
      <c r="F525" s="143" t="s">
        <v>1319</v>
      </c>
      <c r="G525" s="122">
        <v>89166228426</v>
      </c>
      <c r="H525" s="122"/>
      <c r="I525" s="122"/>
      <c r="J525" s="122" t="s">
        <v>180</v>
      </c>
      <c r="K525" s="122" t="s">
        <v>85</v>
      </c>
      <c r="L525" s="142" t="str">
        <f>IFERROR(_xlfn.IFNA(VLOOKUP($K525,[50]коммент!$B:$C,2,0),""),"")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25" s="122" t="s">
        <v>129</v>
      </c>
      <c r="N525" s="153"/>
      <c r="O525" s="153"/>
      <c r="P525" s="153"/>
      <c r="Q525" s="135"/>
      <c r="R525" s="135"/>
    </row>
    <row r="526" spans="1:18" s="154" customFormat="1" ht="91.5" customHeight="1" x14ac:dyDescent="0.25">
      <c r="A526" s="122">
        <v>524</v>
      </c>
      <c r="B526" s="134">
        <v>44708</v>
      </c>
      <c r="C526" s="122" t="s">
        <v>1314</v>
      </c>
      <c r="D526" s="137" t="s">
        <v>42</v>
      </c>
      <c r="E526" s="137"/>
      <c r="F526" s="136" t="s">
        <v>1324</v>
      </c>
      <c r="G526" s="122">
        <v>89198824661</v>
      </c>
      <c r="H526" s="122" t="s">
        <v>369</v>
      </c>
      <c r="I526" s="134">
        <v>44706</v>
      </c>
      <c r="J526" s="122" t="s">
        <v>180</v>
      </c>
      <c r="K526" s="122" t="s">
        <v>111</v>
      </c>
      <c r="L526" s="142" t="str">
        <f>IFERROR(_xlfn.IFNA(VLOOKUP($K526,[50]коммент!$B:$C,2,0),""),"")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26" s="122" t="s">
        <v>130</v>
      </c>
      <c r="N526" s="153" t="s">
        <v>114</v>
      </c>
      <c r="O526" s="153"/>
      <c r="P526" s="153" t="s">
        <v>1325</v>
      </c>
      <c r="Q526" s="135"/>
      <c r="R526" s="135"/>
    </row>
    <row r="527" spans="1:18" s="154" customFormat="1" ht="91.5" customHeight="1" x14ac:dyDescent="0.25">
      <c r="A527" s="122">
        <v>525</v>
      </c>
      <c r="B527" s="134">
        <v>44708</v>
      </c>
      <c r="C527" s="122" t="s">
        <v>1448</v>
      </c>
      <c r="D527" s="137" t="s">
        <v>42</v>
      </c>
      <c r="E527" s="137"/>
      <c r="F527" s="138" t="s">
        <v>1449</v>
      </c>
      <c r="G527" s="122">
        <v>4991205289</v>
      </c>
      <c r="H527" s="122" t="s">
        <v>1296</v>
      </c>
      <c r="I527" s="134">
        <v>44700</v>
      </c>
      <c r="J527" s="122" t="s">
        <v>180</v>
      </c>
      <c r="K527" s="122" t="s">
        <v>111</v>
      </c>
      <c r="L527" s="142" t="str">
        <f>IFERROR(_xlfn.IFNA(VLOOKUP($K527,[52]коммент!$B:$C,2,0),""),"")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27" s="122" t="s">
        <v>130</v>
      </c>
      <c r="N527" s="153" t="s">
        <v>183</v>
      </c>
      <c r="O527" s="153" t="s">
        <v>46</v>
      </c>
      <c r="P527" s="153" t="s">
        <v>1450</v>
      </c>
      <c r="Q527" s="135"/>
      <c r="R527" s="135"/>
    </row>
    <row r="528" spans="1:18" s="154" customFormat="1" ht="91.5" customHeight="1" x14ac:dyDescent="0.25">
      <c r="A528" s="122">
        <v>526</v>
      </c>
      <c r="B528" s="134">
        <v>44708</v>
      </c>
      <c r="C528" s="182" t="s">
        <v>208</v>
      </c>
      <c r="D528" s="181" t="s">
        <v>25</v>
      </c>
      <c r="E528" s="181"/>
      <c r="F528" s="100" t="s">
        <v>240</v>
      </c>
      <c r="G528" s="101" t="s">
        <v>241</v>
      </c>
      <c r="H528" s="182"/>
      <c r="I528" s="182"/>
      <c r="J528" s="182" t="s">
        <v>180</v>
      </c>
      <c r="K528" s="182" t="s">
        <v>149</v>
      </c>
      <c r="L528" s="142" t="str">
        <f>IFERROR(_xlfn.IFNA(VLOOKUP($K528,[9]коммент!$B:$C,2,0),""),"")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528" s="182"/>
      <c r="N528" s="184"/>
      <c r="O528" s="184"/>
      <c r="P528" s="184"/>
      <c r="Q528" s="135"/>
      <c r="R528" s="135"/>
    </row>
    <row r="529" spans="1:18" s="154" customFormat="1" ht="91.5" customHeight="1" x14ac:dyDescent="0.25">
      <c r="A529" s="122">
        <v>527</v>
      </c>
      <c r="B529" s="134">
        <v>44708</v>
      </c>
      <c r="C529" s="122" t="s">
        <v>272</v>
      </c>
      <c r="D529" s="137" t="s">
        <v>25</v>
      </c>
      <c r="E529" s="137"/>
      <c r="F529" s="138" t="s">
        <v>302</v>
      </c>
      <c r="G529" s="122">
        <v>9153662574</v>
      </c>
      <c r="H529" s="122" t="s">
        <v>303</v>
      </c>
      <c r="I529" s="134">
        <v>44705</v>
      </c>
      <c r="J529" s="122" t="s">
        <v>179</v>
      </c>
      <c r="K529" s="122" t="s">
        <v>111</v>
      </c>
      <c r="L529" s="142" t="str">
        <f>IFERROR(_xlfn.IFNA(VLOOKUP($K529,[19]коммент!$B:$C,2,0),""),"")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29" s="122" t="s">
        <v>130</v>
      </c>
      <c r="N529" s="122" t="s">
        <v>183</v>
      </c>
      <c r="O529" s="122" t="s">
        <v>25</v>
      </c>
      <c r="P529" s="122" t="s">
        <v>304</v>
      </c>
      <c r="Q529" s="135"/>
      <c r="R529" s="135"/>
    </row>
    <row r="530" spans="1:18" s="154" customFormat="1" ht="91.5" customHeight="1" x14ac:dyDescent="0.25">
      <c r="A530" s="122">
        <v>528</v>
      </c>
      <c r="B530" s="134">
        <v>44708</v>
      </c>
      <c r="C530" s="122" t="s">
        <v>1425</v>
      </c>
      <c r="D530" s="137" t="s">
        <v>25</v>
      </c>
      <c r="E530" s="137"/>
      <c r="F530" s="138" t="s">
        <v>1438</v>
      </c>
      <c r="G530" s="122" t="s">
        <v>1439</v>
      </c>
      <c r="H530" s="122"/>
      <c r="I530" s="122"/>
      <c r="J530" s="122" t="s">
        <v>180</v>
      </c>
      <c r="K530" s="122" t="s">
        <v>85</v>
      </c>
      <c r="L530" s="142" t="s">
        <v>148</v>
      </c>
      <c r="M530" s="122" t="s">
        <v>129</v>
      </c>
      <c r="N530" s="153"/>
      <c r="O530" s="122"/>
      <c r="P530" s="122"/>
      <c r="Q530" s="135"/>
      <c r="R530" s="135"/>
    </row>
    <row r="531" spans="1:18" s="154" customFormat="1" ht="91.5" customHeight="1" x14ac:dyDescent="0.25">
      <c r="A531" s="122">
        <v>529</v>
      </c>
      <c r="B531" s="134">
        <v>44708</v>
      </c>
      <c r="C531" s="122" t="s">
        <v>479</v>
      </c>
      <c r="D531" s="137" t="s">
        <v>92</v>
      </c>
      <c r="E531" s="137"/>
      <c r="F531" s="155" t="s">
        <v>485</v>
      </c>
      <c r="G531" s="152">
        <v>9151482729</v>
      </c>
      <c r="H531" s="152" t="s">
        <v>486</v>
      </c>
      <c r="I531" s="151">
        <v>44704</v>
      </c>
      <c r="J531" s="152" t="s">
        <v>180</v>
      </c>
      <c r="K531" s="152" t="s">
        <v>85</v>
      </c>
      <c r="L531" s="142"/>
      <c r="M531" s="122" t="s">
        <v>129</v>
      </c>
      <c r="N531" s="153"/>
      <c r="O531" s="153"/>
      <c r="P531" s="153" t="s">
        <v>487</v>
      </c>
      <c r="Q531" s="135"/>
      <c r="R531" s="135"/>
    </row>
    <row r="532" spans="1:18" s="154" customFormat="1" ht="91.5" customHeight="1" x14ac:dyDescent="0.25">
      <c r="A532" s="122">
        <v>530</v>
      </c>
      <c r="B532" s="134">
        <v>44708</v>
      </c>
      <c r="C532" s="122" t="s">
        <v>479</v>
      </c>
      <c r="D532" s="137" t="s">
        <v>92</v>
      </c>
      <c r="E532" s="137"/>
      <c r="F532" s="155" t="s">
        <v>485</v>
      </c>
      <c r="G532" s="152">
        <v>9151482729</v>
      </c>
      <c r="H532" s="152" t="s">
        <v>486</v>
      </c>
      <c r="I532" s="151">
        <v>44704</v>
      </c>
      <c r="J532" s="152" t="s">
        <v>180</v>
      </c>
      <c r="K532" s="152" t="s">
        <v>149</v>
      </c>
      <c r="L532" s="142"/>
      <c r="M532" s="122"/>
      <c r="N532" s="153"/>
      <c r="O532" s="153"/>
      <c r="P532" s="153" t="s">
        <v>488</v>
      </c>
      <c r="Q532" s="135"/>
      <c r="R532" s="135"/>
    </row>
    <row r="533" spans="1:18" s="154" customFormat="1" ht="91.5" customHeight="1" x14ac:dyDescent="0.25">
      <c r="A533" s="122">
        <v>531</v>
      </c>
      <c r="B533" s="134">
        <v>44708</v>
      </c>
      <c r="C533" s="122" t="s">
        <v>479</v>
      </c>
      <c r="D533" s="137" t="s">
        <v>92</v>
      </c>
      <c r="E533" s="137"/>
      <c r="F533" s="138" t="s">
        <v>494</v>
      </c>
      <c r="G533" s="122">
        <v>9036697678</v>
      </c>
      <c r="H533" s="122" t="s">
        <v>495</v>
      </c>
      <c r="I533" s="134">
        <v>44685</v>
      </c>
      <c r="J533" s="122" t="s">
        <v>134</v>
      </c>
      <c r="K533" s="122" t="s">
        <v>6</v>
      </c>
      <c r="L533" s="142"/>
      <c r="M533" s="122"/>
      <c r="N533" s="153"/>
      <c r="O533" s="153"/>
      <c r="P533" s="153" t="s">
        <v>496</v>
      </c>
      <c r="Q533" s="135"/>
      <c r="R533" s="135"/>
    </row>
    <row r="534" spans="1:18" s="154" customFormat="1" ht="91.5" customHeight="1" x14ac:dyDescent="0.25">
      <c r="A534" s="122">
        <v>532</v>
      </c>
      <c r="B534" s="134">
        <v>44708</v>
      </c>
      <c r="C534" s="122" t="s">
        <v>913</v>
      </c>
      <c r="D534" s="137" t="s">
        <v>92</v>
      </c>
      <c r="E534" s="137"/>
      <c r="F534" s="143" t="s">
        <v>918</v>
      </c>
      <c r="G534" s="122" t="s">
        <v>919</v>
      </c>
      <c r="H534" s="197"/>
      <c r="I534" s="134"/>
      <c r="J534" s="122" t="s">
        <v>180</v>
      </c>
      <c r="K534" s="122" t="s">
        <v>6</v>
      </c>
      <c r="L534" s="142" t="str">
        <f>IFERROR(_xlfn.IFNA(VLOOKUP($K534,[38]коммент!$B:$C,2,0),""),"")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34" s="122"/>
      <c r="N534" s="153"/>
      <c r="O534" s="153"/>
      <c r="P534" s="153"/>
      <c r="Q534" s="135"/>
      <c r="R534" s="135"/>
    </row>
    <row r="535" spans="1:18" s="154" customFormat="1" ht="91.5" customHeight="1" x14ac:dyDescent="0.25">
      <c r="A535" s="122">
        <v>533</v>
      </c>
      <c r="B535" s="134">
        <v>44708</v>
      </c>
      <c r="C535" s="122" t="s">
        <v>913</v>
      </c>
      <c r="D535" s="137" t="s">
        <v>92</v>
      </c>
      <c r="E535" s="137"/>
      <c r="F535" s="136" t="s">
        <v>922</v>
      </c>
      <c r="G535" s="122" t="s">
        <v>923</v>
      </c>
      <c r="H535" s="122" t="s">
        <v>486</v>
      </c>
      <c r="I535" s="134">
        <v>44706</v>
      </c>
      <c r="J535" s="122" t="s">
        <v>180</v>
      </c>
      <c r="K535" s="122" t="s">
        <v>111</v>
      </c>
      <c r="L535" s="142" t="str">
        <f>IFERROR(_xlfn.IFNA(VLOOKUP($K535,[38]коммент!$B:$C,2,0),""),"")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35" s="122" t="s">
        <v>130</v>
      </c>
      <c r="N535" s="153" t="s">
        <v>114</v>
      </c>
      <c r="O535" s="153"/>
      <c r="P535" s="122" t="s">
        <v>924</v>
      </c>
      <c r="Q535" s="135"/>
      <c r="R535" s="135"/>
    </row>
    <row r="536" spans="1:18" s="154" customFormat="1" ht="91.5" customHeight="1" x14ac:dyDescent="0.25">
      <c r="A536" s="122">
        <v>534</v>
      </c>
      <c r="B536" s="134">
        <v>44708</v>
      </c>
      <c r="C536" s="122" t="s">
        <v>913</v>
      </c>
      <c r="D536" s="137" t="s">
        <v>92</v>
      </c>
      <c r="E536" s="137"/>
      <c r="F536" s="136" t="s">
        <v>925</v>
      </c>
      <c r="G536" s="122">
        <v>9036785360</v>
      </c>
      <c r="H536" s="122" t="s">
        <v>486</v>
      </c>
      <c r="I536" s="134">
        <v>44704</v>
      </c>
      <c r="J536" s="122" t="s">
        <v>180</v>
      </c>
      <c r="K536" s="122" t="s">
        <v>111</v>
      </c>
      <c r="L536" s="142" t="str">
        <f>IFERROR(_xlfn.IFNA(VLOOKUP($K536,[38]коммент!$B:$C,2,0),""),"")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36" s="122" t="s">
        <v>130</v>
      </c>
      <c r="N536" s="153" t="s">
        <v>114</v>
      </c>
      <c r="O536" s="153"/>
      <c r="P536" s="122" t="s">
        <v>926</v>
      </c>
      <c r="Q536" s="135"/>
      <c r="R536" s="135"/>
    </row>
    <row r="537" spans="1:18" s="154" customFormat="1" ht="91.5" customHeight="1" x14ac:dyDescent="0.25">
      <c r="A537" s="122">
        <v>535</v>
      </c>
      <c r="B537" s="134">
        <v>44708</v>
      </c>
      <c r="C537" s="152" t="s">
        <v>552</v>
      </c>
      <c r="D537" s="137" t="s">
        <v>66</v>
      </c>
      <c r="E537" s="137"/>
      <c r="F537" s="138" t="s">
        <v>563</v>
      </c>
      <c r="G537" s="122" t="s">
        <v>564</v>
      </c>
      <c r="H537" s="134" t="s">
        <v>565</v>
      </c>
      <c r="I537" s="134">
        <v>44508</v>
      </c>
      <c r="J537" s="122" t="s">
        <v>184</v>
      </c>
      <c r="K537" s="122" t="s">
        <v>175</v>
      </c>
      <c r="L537" s="142" t="str">
        <f>IFERROR(_xlfn.IFNA(VLOOKUP($K537,[24]коммент!$B:$C,2,0),""),"")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37" s="122"/>
      <c r="N537" s="153"/>
      <c r="O537" s="153"/>
      <c r="P537" s="122" t="s">
        <v>566</v>
      </c>
      <c r="Q537" s="135"/>
      <c r="R537" s="135"/>
    </row>
    <row r="538" spans="1:18" s="154" customFormat="1" ht="91.5" customHeight="1" x14ac:dyDescent="0.25">
      <c r="A538" s="122">
        <v>536</v>
      </c>
      <c r="B538" s="134">
        <v>44708</v>
      </c>
      <c r="C538" s="122" t="s">
        <v>1140</v>
      </c>
      <c r="D538" s="137" t="s">
        <v>60</v>
      </c>
      <c r="E538" s="137"/>
      <c r="F538" s="138" t="s">
        <v>1143</v>
      </c>
      <c r="G538" s="122">
        <v>89154102633</v>
      </c>
      <c r="H538" s="122" t="s">
        <v>1144</v>
      </c>
      <c r="I538" s="134">
        <v>44707</v>
      </c>
      <c r="J538" s="122" t="s">
        <v>179</v>
      </c>
      <c r="K538" s="122" t="s">
        <v>111</v>
      </c>
      <c r="L538" s="142" t="str">
        <f>IFERROR(_xlfn.IFNA(VLOOKUP($K538,[29]коммент!$B:$C,2,0),""),"")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38" s="122" t="s">
        <v>130</v>
      </c>
      <c r="N538" s="153" t="s">
        <v>183</v>
      </c>
      <c r="O538" s="153" t="s">
        <v>60</v>
      </c>
      <c r="P538" s="122" t="s">
        <v>1145</v>
      </c>
      <c r="Q538" s="135"/>
      <c r="R538" s="135"/>
    </row>
    <row r="539" spans="1:18" s="154" customFormat="1" ht="91.5" customHeight="1" x14ac:dyDescent="0.25">
      <c r="A539" s="122">
        <v>537</v>
      </c>
      <c r="B539" s="134">
        <v>44708</v>
      </c>
      <c r="C539" s="122" t="s">
        <v>1411</v>
      </c>
      <c r="D539" s="137" t="s">
        <v>60</v>
      </c>
      <c r="E539" s="137"/>
      <c r="F539" s="138" t="s">
        <v>1420</v>
      </c>
      <c r="G539" s="122">
        <v>89055302629</v>
      </c>
      <c r="H539" s="122"/>
      <c r="I539" s="122"/>
      <c r="J539" s="122" t="s">
        <v>179</v>
      </c>
      <c r="K539" s="122" t="s">
        <v>6</v>
      </c>
      <c r="L539" s="142" t="str">
        <f>IFERROR(_xlfn.IFNA(VLOOKUP($K539,[7]коммент!$B:$C,2,0),""),"")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39" s="122"/>
      <c r="N539" s="153"/>
      <c r="O539" s="153"/>
      <c r="P539" s="122"/>
      <c r="Q539" s="135"/>
      <c r="R539" s="135"/>
    </row>
    <row r="540" spans="1:18" s="154" customFormat="1" ht="91.5" customHeight="1" x14ac:dyDescent="0.25">
      <c r="A540" s="122">
        <v>538</v>
      </c>
      <c r="B540" s="134">
        <v>44708</v>
      </c>
      <c r="C540" s="122" t="s">
        <v>827</v>
      </c>
      <c r="D540" s="137" t="s">
        <v>83</v>
      </c>
      <c r="E540" s="137"/>
      <c r="F540" s="138" t="s">
        <v>834</v>
      </c>
      <c r="G540" s="122" t="s">
        <v>835</v>
      </c>
      <c r="H540" s="122" t="s">
        <v>599</v>
      </c>
      <c r="I540" s="134">
        <v>44707</v>
      </c>
      <c r="J540" s="122" t="s">
        <v>180</v>
      </c>
      <c r="K540" s="122" t="s">
        <v>111</v>
      </c>
      <c r="L540" s="142" t="s">
        <v>165</v>
      </c>
      <c r="M540" s="122" t="s">
        <v>130</v>
      </c>
      <c r="N540" s="153" t="s">
        <v>114</v>
      </c>
      <c r="O540" s="153"/>
      <c r="P540" s="122" t="s">
        <v>836</v>
      </c>
      <c r="Q540" s="135"/>
      <c r="R540" s="135"/>
    </row>
    <row r="541" spans="1:18" s="154" customFormat="1" ht="91.5" customHeight="1" x14ac:dyDescent="0.25">
      <c r="A541" s="122">
        <v>539</v>
      </c>
      <c r="B541" s="134">
        <v>44708</v>
      </c>
      <c r="C541" s="122" t="s">
        <v>706</v>
      </c>
      <c r="D541" s="137" t="s">
        <v>41</v>
      </c>
      <c r="E541" s="137"/>
      <c r="F541" s="138" t="s">
        <v>709</v>
      </c>
      <c r="G541" s="122" t="s">
        <v>710</v>
      </c>
      <c r="H541" s="122"/>
      <c r="I541" s="134"/>
      <c r="J541" s="122" t="s">
        <v>180</v>
      </c>
      <c r="K541" s="122" t="s">
        <v>6</v>
      </c>
      <c r="L541" s="142" t="s">
        <v>147</v>
      </c>
      <c r="M541" s="122"/>
      <c r="N541" s="153"/>
      <c r="O541" s="153"/>
      <c r="P541" s="153" t="s">
        <v>711</v>
      </c>
      <c r="Q541" s="135"/>
      <c r="R541" s="135"/>
    </row>
    <row r="542" spans="1:18" s="154" customFormat="1" ht="91.5" customHeight="1" x14ac:dyDescent="0.25">
      <c r="A542" s="122">
        <v>540</v>
      </c>
      <c r="B542" s="134">
        <v>44708</v>
      </c>
      <c r="C542" s="122" t="s">
        <v>706</v>
      </c>
      <c r="D542" s="137" t="s">
        <v>41</v>
      </c>
      <c r="E542" s="137"/>
      <c r="F542" s="138" t="s">
        <v>709</v>
      </c>
      <c r="G542" s="122" t="s">
        <v>710</v>
      </c>
      <c r="H542" s="122" t="s">
        <v>727</v>
      </c>
      <c r="I542" s="134">
        <v>44365</v>
      </c>
      <c r="J542" s="122" t="s">
        <v>184</v>
      </c>
      <c r="K542" s="122" t="s">
        <v>175</v>
      </c>
      <c r="L542" s="142" t="s">
        <v>176</v>
      </c>
      <c r="M542" s="122"/>
      <c r="N542" s="153"/>
      <c r="O542" s="153"/>
      <c r="P542" s="122" t="s">
        <v>728</v>
      </c>
      <c r="Q542" s="135"/>
      <c r="R542" s="135"/>
    </row>
    <row r="543" spans="1:18" s="154" customFormat="1" ht="91.5" customHeight="1" x14ac:dyDescent="0.25">
      <c r="A543" s="122">
        <v>541</v>
      </c>
      <c r="B543" s="134">
        <v>44708</v>
      </c>
      <c r="C543" s="182" t="s">
        <v>208</v>
      </c>
      <c r="D543" s="181" t="s">
        <v>48</v>
      </c>
      <c r="E543" s="181"/>
      <c r="F543" s="100" t="s">
        <v>245</v>
      </c>
      <c r="G543" s="101" t="s">
        <v>246</v>
      </c>
      <c r="H543" s="182"/>
      <c r="I543" s="182"/>
      <c r="J543" s="182" t="s">
        <v>180</v>
      </c>
      <c r="K543" s="182" t="s">
        <v>149</v>
      </c>
      <c r="L543" s="142" t="str">
        <f>IFERROR(_xlfn.IFNA(VLOOKUP($K543,[9]коммент!$B:$C,2,0),""),"")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543" s="182"/>
      <c r="N543" s="184"/>
      <c r="O543" s="184"/>
      <c r="P543" s="182"/>
      <c r="Q543" s="135"/>
      <c r="R543" s="135"/>
    </row>
    <row r="544" spans="1:18" s="154" customFormat="1" ht="91.5" customHeight="1" x14ac:dyDescent="0.25">
      <c r="A544" s="122">
        <v>542</v>
      </c>
      <c r="B544" s="134">
        <v>44708</v>
      </c>
      <c r="C544" s="122" t="s">
        <v>897</v>
      </c>
      <c r="D544" s="137" t="s">
        <v>48</v>
      </c>
      <c r="E544" s="137"/>
      <c r="F544" s="144" t="s">
        <v>901</v>
      </c>
      <c r="G544" s="144" t="s">
        <v>902</v>
      </c>
      <c r="H544" s="122"/>
      <c r="I544" s="134"/>
      <c r="J544" s="122" t="s">
        <v>179</v>
      </c>
      <c r="K544" s="122" t="s">
        <v>85</v>
      </c>
      <c r="L544" s="142" t="str">
        <f>IFERROR(_xlfn.IFNA(VLOOKUP($K544,[49]коммент!$B:$C,2,0),""),"")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44" s="122" t="s">
        <v>129</v>
      </c>
      <c r="N544" s="153"/>
      <c r="O544" s="153"/>
      <c r="P544" s="122"/>
      <c r="Q544" s="135"/>
      <c r="R544" s="135"/>
    </row>
    <row r="545" spans="1:18" s="154" customFormat="1" ht="91.5" customHeight="1" x14ac:dyDescent="0.25">
      <c r="A545" s="122">
        <v>543</v>
      </c>
      <c r="B545" s="134">
        <v>44708</v>
      </c>
      <c r="C545" s="122" t="s">
        <v>897</v>
      </c>
      <c r="D545" s="125" t="s">
        <v>48</v>
      </c>
      <c r="E545" s="170"/>
      <c r="F545" s="150" t="s">
        <v>903</v>
      </c>
      <c r="G545" s="147">
        <v>9039724950</v>
      </c>
      <c r="H545" s="147" t="s">
        <v>904</v>
      </c>
      <c r="I545" s="123">
        <v>44693</v>
      </c>
      <c r="J545" s="147" t="s">
        <v>180</v>
      </c>
      <c r="K545" s="133" t="s">
        <v>113</v>
      </c>
      <c r="L545" s="128" t="str">
        <f>IFERROR(_xlfn.IFNA(VLOOKUP($K545,[70]коммент!$B:$C,2,0),""),"")</f>
        <v>Формат уведомления. С целью проведения внутреннего контроля качества.</v>
      </c>
      <c r="M545" s="147"/>
      <c r="N545" s="210"/>
      <c r="O545" s="210"/>
      <c r="P545" s="147" t="s">
        <v>905</v>
      </c>
      <c r="Q545" s="135"/>
      <c r="R545" s="135"/>
    </row>
    <row r="546" spans="1:18" s="154" customFormat="1" ht="91.5" customHeight="1" x14ac:dyDescent="0.25">
      <c r="A546" s="122">
        <v>544</v>
      </c>
      <c r="B546" s="134">
        <v>44708</v>
      </c>
      <c r="C546" s="122" t="s">
        <v>897</v>
      </c>
      <c r="D546" s="125" t="s">
        <v>48</v>
      </c>
      <c r="E546" s="137"/>
      <c r="F546" s="136" t="s">
        <v>906</v>
      </c>
      <c r="G546" s="136" t="s">
        <v>907</v>
      </c>
      <c r="H546" s="122"/>
      <c r="I546" s="134"/>
      <c r="J546" s="122" t="s">
        <v>180</v>
      </c>
      <c r="K546" s="122" t="s">
        <v>6</v>
      </c>
      <c r="L546" s="142" t="str">
        <f>IFERROR(_xlfn.IFNA(VLOOKUP($K546,[71]коммент!$B:$C,2,0),""),"")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46" s="122"/>
      <c r="N546" s="153"/>
      <c r="O546" s="153"/>
      <c r="P546" s="122" t="s">
        <v>908</v>
      </c>
      <c r="Q546" s="135"/>
      <c r="R546" s="135"/>
    </row>
    <row r="547" spans="1:18" s="154" customFormat="1" ht="91.5" customHeight="1" x14ac:dyDescent="0.25">
      <c r="A547" s="122">
        <v>545</v>
      </c>
      <c r="B547" s="134">
        <v>44708</v>
      </c>
      <c r="C547" s="122" t="s">
        <v>1469</v>
      </c>
      <c r="D547" s="137" t="s">
        <v>48</v>
      </c>
      <c r="E547" s="137"/>
      <c r="F547" s="208" t="s">
        <v>1480</v>
      </c>
      <c r="G547" s="153" t="s">
        <v>1481</v>
      </c>
      <c r="H547" s="122" t="s">
        <v>794</v>
      </c>
      <c r="I547" s="134">
        <v>44428</v>
      </c>
      <c r="J547" s="122" t="s">
        <v>184</v>
      </c>
      <c r="K547" s="122" t="s">
        <v>6</v>
      </c>
      <c r="L547" s="142" t="s">
        <v>147</v>
      </c>
      <c r="M547" s="122"/>
      <c r="N547" s="153"/>
      <c r="O547" s="153"/>
      <c r="P547" s="153" t="s">
        <v>1474</v>
      </c>
      <c r="Q547" s="135"/>
      <c r="R547" s="135"/>
    </row>
    <row r="548" spans="1:18" s="154" customFormat="1" ht="91.5" customHeight="1" x14ac:dyDescent="0.25">
      <c r="A548" s="122">
        <v>546</v>
      </c>
      <c r="B548" s="134">
        <v>44708</v>
      </c>
      <c r="C548" s="122" t="s">
        <v>616</v>
      </c>
      <c r="D548" s="137" t="s">
        <v>53</v>
      </c>
      <c r="E548" s="137"/>
      <c r="F548" s="136" t="s">
        <v>624</v>
      </c>
      <c r="G548" s="122">
        <v>9152762195</v>
      </c>
      <c r="H548" s="122"/>
      <c r="I548" s="122"/>
      <c r="J548" s="122" t="s">
        <v>180</v>
      </c>
      <c r="K548" s="122" t="s">
        <v>6</v>
      </c>
      <c r="L548" s="142" t="str">
        <f>IFERROR(_xlfn.IFNA(VLOOKUP($K548,[6]коммент!$B:$C,2,0),""),"")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48" s="122"/>
      <c r="N548" s="153"/>
      <c r="O548" s="153"/>
      <c r="P548" s="153" t="s">
        <v>625</v>
      </c>
      <c r="Q548" s="135"/>
      <c r="R548" s="135"/>
    </row>
    <row r="549" spans="1:18" s="154" customFormat="1" ht="91.5" customHeight="1" x14ac:dyDescent="0.25">
      <c r="A549" s="122">
        <v>547</v>
      </c>
      <c r="B549" s="134">
        <v>44708</v>
      </c>
      <c r="C549" s="122" t="s">
        <v>1482</v>
      </c>
      <c r="D549" s="137" t="s">
        <v>53</v>
      </c>
      <c r="E549" s="137"/>
      <c r="F549" s="138" t="s">
        <v>1483</v>
      </c>
      <c r="G549" s="122" t="s">
        <v>1484</v>
      </c>
      <c r="H549" s="122" t="s">
        <v>1485</v>
      </c>
      <c r="I549" s="134">
        <v>44599</v>
      </c>
      <c r="J549" s="122" t="s">
        <v>179</v>
      </c>
      <c r="K549" s="122" t="s">
        <v>175</v>
      </c>
      <c r="L549" s="142" t="s">
        <v>176</v>
      </c>
      <c r="M549" s="122"/>
      <c r="N549" s="153" t="s">
        <v>114</v>
      </c>
      <c r="O549" s="153"/>
      <c r="P549" s="122" t="s">
        <v>1486</v>
      </c>
      <c r="Q549" s="135"/>
      <c r="R549" s="135"/>
    </row>
    <row r="550" spans="1:18" s="154" customFormat="1" ht="91.5" customHeight="1" x14ac:dyDescent="0.25">
      <c r="A550" s="122">
        <v>548</v>
      </c>
      <c r="B550" s="134">
        <v>44708</v>
      </c>
      <c r="C550" s="122" t="s">
        <v>339</v>
      </c>
      <c r="D550" s="145" t="s">
        <v>195</v>
      </c>
      <c r="E550" s="145"/>
      <c r="F550" s="146" t="s">
        <v>358</v>
      </c>
      <c r="G550" s="147">
        <v>89166255043</v>
      </c>
      <c r="H550" s="147" t="s">
        <v>359</v>
      </c>
      <c r="I550" s="123">
        <v>44688</v>
      </c>
      <c r="J550" s="148" t="s">
        <v>180</v>
      </c>
      <c r="K550" s="148" t="s">
        <v>111</v>
      </c>
      <c r="L550" s="149" t="s">
        <v>360</v>
      </c>
      <c r="M550" s="147" t="s">
        <v>133</v>
      </c>
      <c r="N550" s="210" t="s">
        <v>114</v>
      </c>
      <c r="O550" s="153"/>
      <c r="P550" s="122" t="s">
        <v>361</v>
      </c>
      <c r="Q550" s="135"/>
      <c r="R550" s="135"/>
    </row>
    <row r="551" spans="1:18" s="219" customFormat="1" x14ac:dyDescent="0.25">
      <c r="A551" s="217"/>
      <c r="B551" s="112"/>
      <c r="C551" s="112"/>
      <c r="D551" s="113"/>
      <c r="E551" s="113"/>
      <c r="F551" s="117"/>
      <c r="G551" s="112"/>
      <c r="H551" s="112"/>
      <c r="I551" s="112"/>
      <c r="J551" s="112"/>
      <c r="K551" s="114"/>
      <c r="L551" s="115" t="str">
        <f>IFERROR(_xlfn.IFNA(VLOOKUP($K551,коммент!$B:$C,2,0),""),"")</f>
        <v/>
      </c>
      <c r="M551" s="114"/>
      <c r="N551" s="116"/>
      <c r="O551" s="116"/>
      <c r="P551" s="116"/>
      <c r="Q551" s="218"/>
      <c r="R551" s="218"/>
    </row>
    <row r="552" spans="1:18" s="219" customFormat="1" x14ac:dyDescent="0.25">
      <c r="A552" s="217"/>
      <c r="B552" s="112"/>
      <c r="C552" s="112"/>
      <c r="D552" s="113"/>
      <c r="E552" s="113"/>
      <c r="F552" s="117"/>
      <c r="G552" s="112"/>
      <c r="H552" s="112"/>
      <c r="I552" s="112"/>
      <c r="J552" s="112"/>
      <c r="K552" s="114"/>
      <c r="L552" s="115" t="str">
        <f>IFERROR(_xlfn.IFNA(VLOOKUP($K552,коммент!$B:$C,2,0),""),"")</f>
        <v/>
      </c>
      <c r="M552" s="114"/>
      <c r="N552" s="116"/>
      <c r="O552" s="116"/>
      <c r="P552" s="116"/>
      <c r="Q552" s="218"/>
      <c r="R552" s="218"/>
    </row>
    <row r="553" spans="1:18" s="219" customFormat="1" x14ac:dyDescent="0.25">
      <c r="A553" s="217"/>
      <c r="B553" s="112"/>
      <c r="C553" s="112"/>
      <c r="D553" s="113"/>
      <c r="E553" s="113"/>
      <c r="F553" s="117"/>
      <c r="G553" s="112"/>
      <c r="H553" s="112"/>
      <c r="I553" s="112"/>
      <c r="J553" s="112"/>
      <c r="K553" s="114"/>
      <c r="L553" s="115" t="str">
        <f>IFERROR(_xlfn.IFNA(VLOOKUP($K553,коммент!$B:$C,2,0),""),"")</f>
        <v/>
      </c>
      <c r="M553" s="114"/>
      <c r="N553" s="116"/>
      <c r="O553" s="116"/>
      <c r="P553" s="116"/>
      <c r="Q553" s="218"/>
      <c r="R553" s="218"/>
    </row>
    <row r="554" spans="1:18" s="219" customFormat="1" x14ac:dyDescent="0.25">
      <c r="A554" s="217"/>
      <c r="B554" s="112"/>
      <c r="C554" s="112"/>
      <c r="D554" s="113"/>
      <c r="E554" s="113"/>
      <c r="F554" s="117"/>
      <c r="G554" s="112"/>
      <c r="H554" s="112"/>
      <c r="I554" s="112"/>
      <c r="J554" s="112"/>
      <c r="K554" s="114"/>
      <c r="L554" s="115" t="str">
        <f>IFERROR(_xlfn.IFNA(VLOOKUP($K554,коммент!$B:$C,2,0),""),"")</f>
        <v/>
      </c>
      <c r="M554" s="114"/>
      <c r="N554" s="116"/>
      <c r="O554" s="116"/>
      <c r="P554" s="116"/>
      <c r="Q554" s="218"/>
      <c r="R554" s="218"/>
    </row>
    <row r="555" spans="1:18" s="219" customFormat="1" x14ac:dyDescent="0.25">
      <c r="A555" s="217"/>
      <c r="B555" s="112"/>
      <c r="C555" s="112"/>
      <c r="D555" s="113"/>
      <c r="E555" s="113"/>
      <c r="F555" s="117"/>
      <c r="G555" s="112"/>
      <c r="H555" s="112"/>
      <c r="I555" s="112"/>
      <c r="J555" s="112"/>
      <c r="K555" s="114"/>
      <c r="L555" s="115" t="str">
        <f>IFERROR(_xlfn.IFNA(VLOOKUP($K555,коммент!$B:$C,2,0),""),"")</f>
        <v/>
      </c>
      <c r="M555" s="114"/>
      <c r="N555" s="116"/>
      <c r="O555" s="116"/>
      <c r="P555" s="116"/>
      <c r="Q555" s="218"/>
      <c r="R555" s="218"/>
    </row>
    <row r="556" spans="1:18" s="219" customFormat="1" x14ac:dyDescent="0.25">
      <c r="A556" s="217"/>
      <c r="B556" s="112"/>
      <c r="C556" s="112"/>
      <c r="D556" s="113"/>
      <c r="E556" s="113"/>
      <c r="F556" s="117"/>
      <c r="G556" s="112"/>
      <c r="H556" s="112"/>
      <c r="I556" s="112"/>
      <c r="J556" s="112"/>
      <c r="K556" s="114"/>
      <c r="L556" s="115" t="str">
        <f>IFERROR(_xlfn.IFNA(VLOOKUP($K556,коммент!$B:$C,2,0),""),"")</f>
        <v/>
      </c>
      <c r="M556" s="114"/>
      <c r="N556" s="116"/>
      <c r="O556" s="116"/>
      <c r="P556" s="116"/>
      <c r="Q556" s="218"/>
      <c r="R556" s="218"/>
    </row>
    <row r="557" spans="1:18" s="219" customFormat="1" x14ac:dyDescent="0.25">
      <c r="A557" s="217"/>
      <c r="B557" s="112"/>
      <c r="C557" s="112"/>
      <c r="D557" s="113"/>
      <c r="E557" s="113"/>
      <c r="F557" s="117"/>
      <c r="G557" s="112"/>
      <c r="H557" s="112"/>
      <c r="I557" s="112"/>
      <c r="J557" s="112"/>
      <c r="K557" s="114"/>
      <c r="L557" s="115" t="str">
        <f>IFERROR(_xlfn.IFNA(VLOOKUP($K557,коммент!$B:$C,2,0),""),"")</f>
        <v/>
      </c>
      <c r="M557" s="114"/>
      <c r="N557" s="116"/>
      <c r="O557" s="116"/>
      <c r="P557" s="116"/>
      <c r="Q557" s="218"/>
      <c r="R557" s="218"/>
    </row>
    <row r="558" spans="1:18" s="219" customFormat="1" x14ac:dyDescent="0.25">
      <c r="A558" s="217"/>
      <c r="B558" s="112"/>
      <c r="C558" s="112"/>
      <c r="D558" s="113"/>
      <c r="E558" s="113"/>
      <c r="F558" s="117"/>
      <c r="G558" s="112"/>
      <c r="H558" s="112"/>
      <c r="I558" s="112"/>
      <c r="J558" s="112"/>
      <c r="K558" s="114"/>
      <c r="L558" s="115" t="str">
        <f>IFERROR(_xlfn.IFNA(VLOOKUP($K558,коммент!$B:$C,2,0),""),"")</f>
        <v/>
      </c>
      <c r="M558" s="114"/>
      <c r="N558" s="116"/>
      <c r="O558" s="116"/>
      <c r="P558" s="116"/>
      <c r="Q558" s="218"/>
      <c r="R558" s="218"/>
    </row>
    <row r="559" spans="1:18" s="219" customFormat="1" x14ac:dyDescent="0.25">
      <c r="A559" s="217"/>
      <c r="B559" s="112"/>
      <c r="C559" s="112"/>
      <c r="D559" s="113"/>
      <c r="E559" s="113"/>
      <c r="F559" s="117"/>
      <c r="G559" s="112"/>
      <c r="H559" s="112"/>
      <c r="I559" s="112"/>
      <c r="J559" s="112"/>
      <c r="K559" s="114"/>
      <c r="L559" s="115" t="str">
        <f>IFERROR(_xlfn.IFNA(VLOOKUP($K559,коммент!$B:$C,2,0),""),"")</f>
        <v/>
      </c>
      <c r="M559" s="114"/>
      <c r="N559" s="116"/>
      <c r="O559" s="116"/>
      <c r="P559" s="116"/>
      <c r="Q559" s="218"/>
      <c r="R559" s="218"/>
    </row>
    <row r="560" spans="1:18" s="219" customFormat="1" x14ac:dyDescent="0.25">
      <c r="A560" s="217"/>
      <c r="B560" s="112"/>
      <c r="C560" s="112"/>
      <c r="D560" s="113"/>
      <c r="E560" s="113"/>
      <c r="F560" s="117"/>
      <c r="G560" s="112"/>
      <c r="H560" s="112"/>
      <c r="I560" s="112"/>
      <c r="J560" s="112"/>
      <c r="K560" s="114"/>
      <c r="L560" s="115" t="str">
        <f>IFERROR(_xlfn.IFNA(VLOOKUP($K560,коммент!$B:$C,2,0),""),"")</f>
        <v/>
      </c>
      <c r="M560" s="114"/>
      <c r="N560" s="116"/>
      <c r="O560" s="116"/>
      <c r="P560" s="116"/>
      <c r="Q560" s="218"/>
      <c r="R560" s="218"/>
    </row>
    <row r="561" spans="1:18" s="219" customFormat="1" x14ac:dyDescent="0.25">
      <c r="A561" s="217"/>
      <c r="B561" s="112"/>
      <c r="C561" s="112"/>
      <c r="D561" s="113"/>
      <c r="E561" s="113"/>
      <c r="F561" s="117"/>
      <c r="G561" s="112"/>
      <c r="H561" s="112"/>
      <c r="I561" s="112"/>
      <c r="J561" s="112"/>
      <c r="K561" s="114"/>
      <c r="L561" s="115" t="str">
        <f>IFERROR(_xlfn.IFNA(VLOOKUP($K561,коммент!$B:$C,2,0),""),"")</f>
        <v/>
      </c>
      <c r="M561" s="114"/>
      <c r="N561" s="116"/>
      <c r="O561" s="116"/>
      <c r="P561" s="116"/>
      <c r="Q561" s="218"/>
      <c r="R561" s="218"/>
    </row>
    <row r="562" spans="1:18" s="219" customFormat="1" x14ac:dyDescent="0.25">
      <c r="A562" s="217"/>
      <c r="B562" s="112"/>
      <c r="C562" s="112"/>
      <c r="D562" s="113"/>
      <c r="E562" s="113"/>
      <c r="F562" s="117"/>
      <c r="G562" s="112"/>
      <c r="H562" s="112"/>
      <c r="I562" s="112"/>
      <c r="J562" s="112"/>
      <c r="K562" s="114"/>
      <c r="L562" s="115" t="str">
        <f>IFERROR(_xlfn.IFNA(VLOOKUP($K562,коммент!$B:$C,2,0),""),"")</f>
        <v/>
      </c>
      <c r="M562" s="114"/>
      <c r="N562" s="116"/>
      <c r="O562" s="116"/>
      <c r="P562" s="116"/>
      <c r="Q562" s="218"/>
      <c r="R562" s="218"/>
    </row>
    <row r="563" spans="1:18" s="219" customFormat="1" x14ac:dyDescent="0.25">
      <c r="A563" s="217"/>
      <c r="B563" s="112"/>
      <c r="C563" s="112"/>
      <c r="D563" s="113"/>
      <c r="E563" s="113"/>
      <c r="F563" s="117"/>
      <c r="G563" s="112"/>
      <c r="H563" s="112"/>
      <c r="I563" s="112"/>
      <c r="J563" s="112"/>
      <c r="K563" s="114"/>
      <c r="L563" s="115" t="str">
        <f>IFERROR(_xlfn.IFNA(VLOOKUP($K563,коммент!$B:$C,2,0),""),"")</f>
        <v/>
      </c>
      <c r="M563" s="114"/>
      <c r="N563" s="116"/>
      <c r="O563" s="116"/>
      <c r="P563" s="116"/>
      <c r="Q563" s="218"/>
      <c r="R563" s="218"/>
    </row>
    <row r="564" spans="1:18" s="219" customFormat="1" x14ac:dyDescent="0.25">
      <c r="A564" s="217"/>
      <c r="B564" s="112"/>
      <c r="C564" s="112"/>
      <c r="D564" s="113"/>
      <c r="E564" s="113"/>
      <c r="F564" s="117"/>
      <c r="G564" s="112"/>
      <c r="H564" s="112"/>
      <c r="I564" s="112"/>
      <c r="J564" s="112"/>
      <c r="K564" s="114"/>
      <c r="L564" s="115" t="str">
        <f>IFERROR(_xlfn.IFNA(VLOOKUP($K564,коммент!$B:$C,2,0),""),"")</f>
        <v/>
      </c>
      <c r="M564" s="114"/>
      <c r="N564" s="116"/>
      <c r="O564" s="116"/>
      <c r="P564" s="116"/>
      <c r="Q564" s="218"/>
      <c r="R564" s="218"/>
    </row>
    <row r="565" spans="1:18" s="219" customFormat="1" x14ac:dyDescent="0.25">
      <c r="A565" s="217"/>
      <c r="B565" s="112"/>
      <c r="C565" s="112"/>
      <c r="D565" s="113"/>
      <c r="E565" s="113"/>
      <c r="F565" s="117"/>
      <c r="G565" s="112"/>
      <c r="H565" s="112"/>
      <c r="I565" s="112"/>
      <c r="J565" s="112"/>
      <c r="K565" s="114"/>
      <c r="L565" s="115" t="str">
        <f>IFERROR(_xlfn.IFNA(VLOOKUP($K565,коммент!$B:$C,2,0),""),"")</f>
        <v/>
      </c>
      <c r="M565" s="114"/>
      <c r="N565" s="116"/>
      <c r="O565" s="116"/>
      <c r="P565" s="116"/>
      <c r="Q565" s="218"/>
      <c r="R565" s="218"/>
    </row>
    <row r="566" spans="1:18" s="219" customFormat="1" x14ac:dyDescent="0.25">
      <c r="A566" s="217"/>
      <c r="B566" s="112"/>
      <c r="C566" s="112"/>
      <c r="D566" s="113"/>
      <c r="E566" s="113"/>
      <c r="F566" s="117"/>
      <c r="G566" s="112"/>
      <c r="H566" s="112"/>
      <c r="I566" s="112"/>
      <c r="J566" s="112"/>
      <c r="K566" s="114"/>
      <c r="L566" s="115" t="str">
        <f>IFERROR(_xlfn.IFNA(VLOOKUP($K566,коммент!$B:$C,2,0),""),"")</f>
        <v/>
      </c>
      <c r="M566" s="114"/>
      <c r="N566" s="116"/>
      <c r="O566" s="116"/>
      <c r="P566" s="116"/>
      <c r="Q566" s="218"/>
      <c r="R566" s="218"/>
    </row>
    <row r="567" spans="1:18" s="219" customFormat="1" x14ac:dyDescent="0.25">
      <c r="A567" s="217"/>
      <c r="B567" s="112"/>
      <c r="C567" s="112"/>
      <c r="D567" s="113"/>
      <c r="E567" s="113"/>
      <c r="F567" s="117"/>
      <c r="G567" s="112"/>
      <c r="H567" s="112"/>
      <c r="I567" s="112"/>
      <c r="J567" s="112"/>
      <c r="K567" s="114"/>
      <c r="L567" s="115" t="str">
        <f>IFERROR(_xlfn.IFNA(VLOOKUP($K567,коммент!$B:$C,2,0),""),"")</f>
        <v/>
      </c>
      <c r="M567" s="114"/>
      <c r="N567" s="116"/>
      <c r="O567" s="116"/>
      <c r="P567" s="116"/>
      <c r="Q567" s="218"/>
      <c r="R567" s="218"/>
    </row>
    <row r="568" spans="1:18" s="219" customFormat="1" x14ac:dyDescent="0.25">
      <c r="A568" s="217"/>
      <c r="B568" s="112"/>
      <c r="C568" s="112"/>
      <c r="D568" s="113"/>
      <c r="E568" s="113"/>
      <c r="F568" s="117"/>
      <c r="G568" s="112"/>
      <c r="H568" s="112"/>
      <c r="I568" s="112"/>
      <c r="J568" s="112"/>
      <c r="K568" s="114"/>
      <c r="L568" s="115" t="str">
        <f>IFERROR(_xlfn.IFNA(VLOOKUP($K568,коммент!$B:$C,2,0),""),"")</f>
        <v/>
      </c>
      <c r="M568" s="114"/>
      <c r="N568" s="116"/>
      <c r="O568" s="116"/>
      <c r="P568" s="116"/>
      <c r="Q568" s="218"/>
      <c r="R568" s="218"/>
    </row>
    <row r="569" spans="1:18" s="219" customFormat="1" x14ac:dyDescent="0.25">
      <c r="A569" s="217"/>
      <c r="B569" s="112"/>
      <c r="C569" s="112"/>
      <c r="D569" s="113"/>
      <c r="E569" s="113"/>
      <c r="F569" s="117"/>
      <c r="G569" s="112"/>
      <c r="H569" s="112"/>
      <c r="I569" s="112"/>
      <c r="J569" s="112"/>
      <c r="K569" s="114"/>
      <c r="L569" s="115" t="str">
        <f>IFERROR(_xlfn.IFNA(VLOOKUP($K569,коммент!$B:$C,2,0),""),"")</f>
        <v/>
      </c>
      <c r="M569" s="114"/>
      <c r="N569" s="116"/>
      <c r="O569" s="116"/>
      <c r="P569" s="116"/>
      <c r="Q569" s="218"/>
      <c r="R569" s="218"/>
    </row>
    <row r="570" spans="1:18" s="219" customFormat="1" x14ac:dyDescent="0.25">
      <c r="A570" s="217"/>
      <c r="B570" s="112"/>
      <c r="C570" s="112"/>
      <c r="D570" s="113"/>
      <c r="E570" s="113"/>
      <c r="F570" s="117"/>
      <c r="G570" s="112"/>
      <c r="H570" s="112"/>
      <c r="I570" s="112"/>
      <c r="J570" s="112"/>
      <c r="K570" s="114"/>
      <c r="L570" s="115" t="str">
        <f>IFERROR(_xlfn.IFNA(VLOOKUP($K570,коммент!$B:$C,2,0),""),"")</f>
        <v/>
      </c>
      <c r="M570" s="114"/>
      <c r="N570" s="116"/>
      <c r="O570" s="116"/>
      <c r="P570" s="116"/>
      <c r="Q570" s="218"/>
      <c r="R570" s="218"/>
    </row>
    <row r="571" spans="1:18" s="219" customFormat="1" x14ac:dyDescent="0.25">
      <c r="A571" s="217"/>
      <c r="B571" s="112"/>
      <c r="C571" s="112"/>
      <c r="D571" s="113"/>
      <c r="E571" s="113"/>
      <c r="F571" s="117"/>
      <c r="G571" s="112"/>
      <c r="H571" s="112"/>
      <c r="I571" s="112"/>
      <c r="J571" s="112"/>
      <c r="K571" s="114"/>
      <c r="L571" s="115" t="str">
        <f>IFERROR(_xlfn.IFNA(VLOOKUP($K571,коммент!$B:$C,2,0),""),"")</f>
        <v/>
      </c>
      <c r="M571" s="114"/>
      <c r="N571" s="116"/>
      <c r="O571" s="116"/>
      <c r="P571" s="116"/>
      <c r="Q571" s="218"/>
      <c r="R571" s="218"/>
    </row>
    <row r="572" spans="1:18" s="219" customFormat="1" x14ac:dyDescent="0.25">
      <c r="A572" s="217"/>
      <c r="B572" s="112"/>
      <c r="C572" s="112"/>
      <c r="D572" s="113"/>
      <c r="E572" s="113"/>
      <c r="F572" s="117"/>
      <c r="G572" s="112"/>
      <c r="H572" s="112"/>
      <c r="I572" s="112"/>
      <c r="J572" s="112"/>
      <c r="K572" s="114"/>
      <c r="L572" s="115" t="str">
        <f>IFERROR(_xlfn.IFNA(VLOOKUP($K572,коммент!$B:$C,2,0),""),"")</f>
        <v/>
      </c>
      <c r="M572" s="114"/>
      <c r="N572" s="116"/>
      <c r="O572" s="116"/>
      <c r="P572" s="116"/>
      <c r="Q572" s="218"/>
      <c r="R572" s="218"/>
    </row>
    <row r="573" spans="1:18" s="219" customFormat="1" x14ac:dyDescent="0.25">
      <c r="A573" s="217"/>
      <c r="B573" s="112"/>
      <c r="C573" s="112"/>
      <c r="D573" s="113"/>
      <c r="E573" s="113"/>
      <c r="F573" s="117"/>
      <c r="G573" s="112"/>
      <c r="H573" s="112"/>
      <c r="I573" s="112"/>
      <c r="J573" s="112"/>
      <c r="K573" s="114"/>
      <c r="L573" s="115" t="str">
        <f>IFERROR(_xlfn.IFNA(VLOOKUP($K573,коммент!$B:$C,2,0),""),"")</f>
        <v/>
      </c>
      <c r="M573" s="114"/>
      <c r="N573" s="116"/>
      <c r="O573" s="116"/>
      <c r="P573" s="116"/>
      <c r="Q573" s="218"/>
      <c r="R573" s="218"/>
    </row>
    <row r="574" spans="1:18" s="219" customFormat="1" x14ac:dyDescent="0.25">
      <c r="A574" s="217"/>
      <c r="B574" s="112"/>
      <c r="C574" s="112"/>
      <c r="D574" s="113"/>
      <c r="E574" s="113"/>
      <c r="F574" s="117"/>
      <c r="G574" s="112"/>
      <c r="H574" s="112"/>
      <c r="I574" s="112"/>
      <c r="J574" s="112"/>
      <c r="K574" s="114"/>
      <c r="L574" s="115" t="str">
        <f>IFERROR(_xlfn.IFNA(VLOOKUP($K574,коммент!$B:$C,2,0),""),"")</f>
        <v/>
      </c>
      <c r="M574" s="114"/>
      <c r="N574" s="116"/>
      <c r="O574" s="116"/>
      <c r="P574" s="116"/>
      <c r="Q574" s="218"/>
      <c r="R574" s="218"/>
    </row>
    <row r="575" spans="1:18" s="219" customFormat="1" x14ac:dyDescent="0.25">
      <c r="A575" s="217"/>
      <c r="B575" s="112"/>
      <c r="C575" s="112"/>
      <c r="D575" s="113"/>
      <c r="E575" s="113"/>
      <c r="F575" s="117"/>
      <c r="G575" s="112"/>
      <c r="H575" s="112"/>
      <c r="I575" s="112"/>
      <c r="J575" s="112"/>
      <c r="K575" s="114"/>
      <c r="L575" s="115" t="str">
        <f>IFERROR(_xlfn.IFNA(VLOOKUP($K575,коммент!$B:$C,2,0),""),"")</f>
        <v/>
      </c>
      <c r="M575" s="114"/>
      <c r="N575" s="116"/>
      <c r="O575" s="116"/>
      <c r="P575" s="116"/>
      <c r="Q575" s="218"/>
      <c r="R575" s="218"/>
    </row>
    <row r="576" spans="1:18" s="219" customFormat="1" x14ac:dyDescent="0.25">
      <c r="A576" s="217"/>
      <c r="B576" s="112"/>
      <c r="C576" s="112"/>
      <c r="D576" s="113"/>
      <c r="E576" s="113"/>
      <c r="F576" s="117"/>
      <c r="G576" s="112"/>
      <c r="H576" s="112"/>
      <c r="I576" s="112"/>
      <c r="J576" s="112"/>
      <c r="K576" s="114"/>
      <c r="L576" s="115" t="str">
        <f>IFERROR(_xlfn.IFNA(VLOOKUP($K576,коммент!$B:$C,2,0),""),"")</f>
        <v/>
      </c>
      <c r="M576" s="114"/>
      <c r="N576" s="116"/>
      <c r="O576" s="116"/>
      <c r="P576" s="116"/>
      <c r="Q576" s="218"/>
      <c r="R576" s="218"/>
    </row>
    <row r="577" spans="1:18" s="219" customFormat="1" x14ac:dyDescent="0.25">
      <c r="A577" s="217"/>
      <c r="B577" s="112"/>
      <c r="C577" s="112"/>
      <c r="D577" s="113"/>
      <c r="E577" s="113"/>
      <c r="F577" s="117"/>
      <c r="G577" s="112"/>
      <c r="H577" s="112"/>
      <c r="I577" s="112"/>
      <c r="J577" s="112"/>
      <c r="K577" s="114"/>
      <c r="L577" s="115" t="str">
        <f>IFERROR(_xlfn.IFNA(VLOOKUP($K577,коммент!$B:$C,2,0),""),"")</f>
        <v/>
      </c>
      <c r="M577" s="114"/>
      <c r="N577" s="116"/>
      <c r="O577" s="116"/>
      <c r="P577" s="116"/>
      <c r="Q577" s="218"/>
      <c r="R577" s="218"/>
    </row>
    <row r="578" spans="1:18" s="219" customFormat="1" x14ac:dyDescent="0.25">
      <c r="A578" s="217"/>
      <c r="B578" s="112"/>
      <c r="C578" s="112"/>
      <c r="D578" s="113"/>
      <c r="E578" s="113"/>
      <c r="F578" s="117"/>
      <c r="G578" s="112"/>
      <c r="H578" s="112"/>
      <c r="I578" s="112"/>
      <c r="J578" s="112"/>
      <c r="K578" s="114"/>
      <c r="L578" s="115" t="str">
        <f>IFERROR(_xlfn.IFNA(VLOOKUP($K578,коммент!$B:$C,2,0),""),"")</f>
        <v/>
      </c>
      <c r="M578" s="114"/>
      <c r="N578" s="116"/>
      <c r="O578" s="116"/>
      <c r="P578" s="116"/>
      <c r="Q578" s="218"/>
      <c r="R578" s="218"/>
    </row>
    <row r="579" spans="1:18" s="219" customFormat="1" x14ac:dyDescent="0.25">
      <c r="A579" s="217"/>
      <c r="B579" s="112"/>
      <c r="C579" s="112"/>
      <c r="D579" s="113"/>
      <c r="E579" s="113"/>
      <c r="F579" s="117"/>
      <c r="G579" s="112"/>
      <c r="H579" s="112"/>
      <c r="I579" s="112"/>
      <c r="J579" s="112"/>
      <c r="K579" s="114"/>
      <c r="L579" s="115" t="str">
        <f>IFERROR(_xlfn.IFNA(VLOOKUP($K579,коммент!$B:$C,2,0),""),"")</f>
        <v/>
      </c>
      <c r="M579" s="114"/>
      <c r="N579" s="116"/>
      <c r="O579" s="116"/>
      <c r="P579" s="116"/>
      <c r="Q579" s="218"/>
      <c r="R579" s="218"/>
    </row>
    <row r="580" spans="1:18" s="219" customFormat="1" x14ac:dyDescent="0.25">
      <c r="A580" s="217"/>
      <c r="B580" s="112"/>
      <c r="C580" s="112"/>
      <c r="D580" s="113"/>
      <c r="E580" s="113"/>
      <c r="F580" s="117"/>
      <c r="G580" s="112"/>
      <c r="H580" s="112"/>
      <c r="I580" s="112"/>
      <c r="J580" s="112"/>
      <c r="K580" s="114"/>
      <c r="L580" s="115" t="str">
        <f>IFERROR(_xlfn.IFNA(VLOOKUP($K580,коммент!$B:$C,2,0),""),"")</f>
        <v/>
      </c>
      <c r="M580" s="114"/>
      <c r="N580" s="116"/>
      <c r="O580" s="116"/>
      <c r="P580" s="116"/>
      <c r="Q580" s="218"/>
      <c r="R580" s="218"/>
    </row>
    <row r="581" spans="1:18" s="219" customFormat="1" x14ac:dyDescent="0.25">
      <c r="A581" s="217"/>
      <c r="B581" s="112"/>
      <c r="C581" s="112"/>
      <c r="D581" s="113"/>
      <c r="E581" s="113"/>
      <c r="F581" s="117"/>
      <c r="G581" s="112"/>
      <c r="H581" s="112"/>
      <c r="I581" s="112"/>
      <c r="J581" s="112"/>
      <c r="K581" s="114"/>
      <c r="L581" s="115" t="str">
        <f>IFERROR(_xlfn.IFNA(VLOOKUP($K581,коммент!$B:$C,2,0),""),"")</f>
        <v/>
      </c>
      <c r="M581" s="114"/>
      <c r="N581" s="116"/>
      <c r="O581" s="116"/>
      <c r="P581" s="116"/>
      <c r="Q581" s="218"/>
      <c r="R581" s="218"/>
    </row>
    <row r="582" spans="1:18" s="219" customFormat="1" x14ac:dyDescent="0.25">
      <c r="A582" s="217"/>
      <c r="B582" s="112"/>
      <c r="C582" s="112"/>
      <c r="D582" s="113"/>
      <c r="E582" s="113"/>
      <c r="F582" s="117"/>
      <c r="G582" s="112"/>
      <c r="H582" s="112"/>
      <c r="I582" s="112"/>
      <c r="J582" s="112"/>
      <c r="K582" s="114"/>
      <c r="L582" s="115" t="str">
        <f>IFERROR(_xlfn.IFNA(VLOOKUP($K582,коммент!$B:$C,2,0),""),"")</f>
        <v/>
      </c>
      <c r="M582" s="114"/>
      <c r="N582" s="116"/>
      <c r="O582" s="116"/>
      <c r="P582" s="116"/>
      <c r="Q582" s="218"/>
      <c r="R582" s="218"/>
    </row>
    <row r="583" spans="1:18" s="219" customFormat="1" x14ac:dyDescent="0.25">
      <c r="A583" s="217"/>
      <c r="B583" s="112"/>
      <c r="C583" s="112"/>
      <c r="D583" s="113"/>
      <c r="E583" s="113"/>
      <c r="F583" s="117"/>
      <c r="G583" s="112"/>
      <c r="H583" s="112"/>
      <c r="I583" s="112"/>
      <c r="J583" s="112"/>
      <c r="K583" s="114"/>
      <c r="L583" s="115" t="str">
        <f>IFERROR(_xlfn.IFNA(VLOOKUP($K583,коммент!$B:$C,2,0),""),"")</f>
        <v/>
      </c>
      <c r="M583" s="114"/>
      <c r="N583" s="116"/>
      <c r="O583" s="116"/>
      <c r="P583" s="116"/>
      <c r="Q583" s="218"/>
      <c r="R583" s="218"/>
    </row>
    <row r="584" spans="1:18" s="219" customFormat="1" x14ac:dyDescent="0.25">
      <c r="A584" s="217"/>
      <c r="B584" s="112"/>
      <c r="C584" s="112"/>
      <c r="D584" s="113"/>
      <c r="E584" s="113"/>
      <c r="F584" s="117"/>
      <c r="G584" s="112"/>
      <c r="H584" s="112"/>
      <c r="I584" s="112"/>
      <c r="J584" s="112"/>
      <c r="K584" s="114"/>
      <c r="L584" s="115" t="str">
        <f>IFERROR(_xlfn.IFNA(VLOOKUP($K584,коммент!$B:$C,2,0),""),"")</f>
        <v/>
      </c>
      <c r="M584" s="114"/>
      <c r="N584" s="116"/>
      <c r="O584" s="116"/>
      <c r="P584" s="116"/>
      <c r="Q584" s="218"/>
      <c r="R584" s="218"/>
    </row>
    <row r="585" spans="1:18" s="219" customFormat="1" x14ac:dyDescent="0.25">
      <c r="A585" s="217"/>
      <c r="B585" s="112"/>
      <c r="C585" s="112"/>
      <c r="D585" s="113"/>
      <c r="E585" s="113"/>
      <c r="F585" s="117"/>
      <c r="G585" s="112"/>
      <c r="H585" s="112"/>
      <c r="I585" s="112"/>
      <c r="J585" s="112"/>
      <c r="K585" s="114"/>
      <c r="L585" s="115" t="str">
        <f>IFERROR(_xlfn.IFNA(VLOOKUP($K585,коммент!$B:$C,2,0),""),"")</f>
        <v/>
      </c>
      <c r="M585" s="114"/>
      <c r="N585" s="116"/>
      <c r="O585" s="116"/>
      <c r="P585" s="116"/>
      <c r="Q585" s="218"/>
      <c r="R585" s="218"/>
    </row>
    <row r="586" spans="1:18" s="219" customFormat="1" x14ac:dyDescent="0.25">
      <c r="A586" s="217"/>
      <c r="B586" s="112"/>
      <c r="C586" s="112"/>
      <c r="D586" s="113"/>
      <c r="E586" s="113"/>
      <c r="F586" s="117"/>
      <c r="G586" s="112"/>
      <c r="H586" s="112"/>
      <c r="I586" s="112"/>
      <c r="J586" s="112"/>
      <c r="K586" s="114"/>
      <c r="L586" s="115" t="str">
        <f>IFERROR(_xlfn.IFNA(VLOOKUP($K586,коммент!$B:$C,2,0),""),"")</f>
        <v/>
      </c>
      <c r="M586" s="114"/>
      <c r="N586" s="116"/>
      <c r="O586" s="116"/>
      <c r="P586" s="116"/>
      <c r="Q586" s="218"/>
      <c r="R586" s="218"/>
    </row>
    <row r="587" spans="1:18" s="219" customFormat="1" x14ac:dyDescent="0.25">
      <c r="A587" s="217"/>
      <c r="B587" s="112"/>
      <c r="C587" s="112"/>
      <c r="D587" s="113"/>
      <c r="E587" s="113"/>
      <c r="F587" s="117"/>
      <c r="G587" s="112"/>
      <c r="H587" s="112"/>
      <c r="I587" s="112"/>
      <c r="J587" s="112"/>
      <c r="K587" s="114"/>
      <c r="L587" s="115" t="str">
        <f>IFERROR(_xlfn.IFNA(VLOOKUP($K587,коммент!$B:$C,2,0),""),"")</f>
        <v/>
      </c>
      <c r="M587" s="114"/>
      <c r="N587" s="116"/>
      <c r="O587" s="116"/>
      <c r="P587" s="116"/>
      <c r="Q587" s="218"/>
      <c r="R587" s="218"/>
    </row>
    <row r="588" spans="1:18" s="219" customFormat="1" x14ac:dyDescent="0.25">
      <c r="A588" s="217"/>
      <c r="B588" s="112"/>
      <c r="C588" s="112"/>
      <c r="D588" s="113"/>
      <c r="E588" s="113"/>
      <c r="F588" s="117"/>
      <c r="G588" s="112"/>
      <c r="H588" s="112"/>
      <c r="I588" s="112"/>
      <c r="J588" s="112"/>
      <c r="K588" s="114"/>
      <c r="L588" s="115" t="str">
        <f>IFERROR(_xlfn.IFNA(VLOOKUP($K588,коммент!$B:$C,2,0),""),"")</f>
        <v/>
      </c>
      <c r="M588" s="114"/>
      <c r="N588" s="116"/>
      <c r="O588" s="116"/>
      <c r="P588" s="116"/>
      <c r="Q588" s="218"/>
      <c r="R588" s="218"/>
    </row>
    <row r="589" spans="1:18" s="219" customFormat="1" x14ac:dyDescent="0.25">
      <c r="A589" s="217"/>
      <c r="B589" s="112"/>
      <c r="C589" s="112"/>
      <c r="D589" s="113"/>
      <c r="E589" s="113"/>
      <c r="F589" s="117"/>
      <c r="G589" s="112"/>
      <c r="H589" s="112"/>
      <c r="I589" s="112"/>
      <c r="J589" s="112"/>
      <c r="K589" s="114"/>
      <c r="L589" s="115" t="str">
        <f>IFERROR(_xlfn.IFNA(VLOOKUP($K589,коммент!$B:$C,2,0),""),"")</f>
        <v/>
      </c>
      <c r="M589" s="114"/>
      <c r="N589" s="116"/>
      <c r="O589" s="116"/>
      <c r="P589" s="116"/>
      <c r="Q589" s="218"/>
      <c r="R589" s="218"/>
    </row>
    <row r="590" spans="1:18" s="219" customFormat="1" x14ac:dyDescent="0.25">
      <c r="A590" s="217"/>
      <c r="B590" s="112"/>
      <c r="C590" s="112"/>
      <c r="D590" s="113"/>
      <c r="E590" s="113"/>
      <c r="F590" s="117"/>
      <c r="G590" s="112"/>
      <c r="H590" s="112"/>
      <c r="I590" s="112"/>
      <c r="J590" s="112"/>
      <c r="K590" s="114"/>
      <c r="L590" s="115" t="str">
        <f>IFERROR(_xlfn.IFNA(VLOOKUP($K590,коммент!$B:$C,2,0),""),"")</f>
        <v/>
      </c>
      <c r="M590" s="114"/>
      <c r="N590" s="116"/>
      <c r="O590" s="116"/>
      <c r="P590" s="116"/>
      <c r="Q590" s="218"/>
      <c r="R590" s="218"/>
    </row>
    <row r="591" spans="1:18" s="219" customFormat="1" x14ac:dyDescent="0.25">
      <c r="A591" s="217"/>
      <c r="B591" s="112"/>
      <c r="C591" s="112"/>
      <c r="D591" s="113"/>
      <c r="E591" s="113"/>
      <c r="F591" s="117"/>
      <c r="G591" s="112"/>
      <c r="H591" s="112"/>
      <c r="I591" s="112"/>
      <c r="J591" s="112"/>
      <c r="K591" s="114"/>
      <c r="L591" s="115" t="str">
        <f>IFERROR(_xlfn.IFNA(VLOOKUP($K591,коммент!$B:$C,2,0),""),"")</f>
        <v/>
      </c>
      <c r="M591" s="114"/>
      <c r="N591" s="116"/>
      <c r="O591" s="116"/>
      <c r="P591" s="116"/>
      <c r="Q591" s="218"/>
      <c r="R591" s="218"/>
    </row>
    <row r="592" spans="1:18" s="219" customFormat="1" x14ac:dyDescent="0.25">
      <c r="A592" s="217"/>
      <c r="B592" s="112"/>
      <c r="C592" s="112"/>
      <c r="D592" s="113"/>
      <c r="E592" s="113"/>
      <c r="F592" s="117"/>
      <c r="G592" s="112"/>
      <c r="H592" s="112"/>
      <c r="I592" s="112"/>
      <c r="J592" s="112"/>
      <c r="K592" s="114"/>
      <c r="L592" s="115" t="str">
        <f>IFERROR(_xlfn.IFNA(VLOOKUP($K592,коммент!$B:$C,2,0),""),"")</f>
        <v/>
      </c>
      <c r="M592" s="114"/>
      <c r="N592" s="116"/>
      <c r="O592" s="116"/>
      <c r="P592" s="116"/>
      <c r="Q592" s="218"/>
      <c r="R592" s="218"/>
    </row>
    <row r="593" spans="1:18" s="219" customFormat="1" x14ac:dyDescent="0.25">
      <c r="A593" s="217"/>
      <c r="B593" s="112"/>
      <c r="C593" s="112"/>
      <c r="D593" s="113"/>
      <c r="E593" s="113"/>
      <c r="F593" s="117"/>
      <c r="G593" s="112"/>
      <c r="H593" s="112"/>
      <c r="I593" s="112"/>
      <c r="J593" s="112"/>
      <c r="K593" s="114"/>
      <c r="L593" s="115" t="str">
        <f>IFERROR(_xlfn.IFNA(VLOOKUP($K593,коммент!$B:$C,2,0),""),"")</f>
        <v/>
      </c>
      <c r="M593" s="114"/>
      <c r="N593" s="116"/>
      <c r="O593" s="116"/>
      <c r="P593" s="116"/>
      <c r="Q593" s="218"/>
      <c r="R593" s="218"/>
    </row>
    <row r="594" spans="1:18" s="219" customFormat="1" x14ac:dyDescent="0.25">
      <c r="A594" s="217"/>
      <c r="B594" s="112"/>
      <c r="C594" s="112"/>
      <c r="D594" s="113"/>
      <c r="E594" s="113"/>
      <c r="F594" s="117"/>
      <c r="G594" s="112"/>
      <c r="H594" s="112"/>
      <c r="I594" s="112"/>
      <c r="J594" s="112"/>
      <c r="K594" s="114"/>
      <c r="L594" s="115" t="str">
        <f>IFERROR(_xlfn.IFNA(VLOOKUP($K594,коммент!$B:$C,2,0),""),"")</f>
        <v/>
      </c>
      <c r="M594" s="114"/>
      <c r="N594" s="116"/>
      <c r="O594" s="116"/>
      <c r="P594" s="116"/>
      <c r="Q594" s="218"/>
      <c r="R594" s="218"/>
    </row>
    <row r="595" spans="1:18" s="219" customFormat="1" x14ac:dyDescent="0.25">
      <c r="A595" s="217"/>
      <c r="B595" s="112"/>
      <c r="C595" s="112"/>
      <c r="D595" s="113"/>
      <c r="E595" s="113"/>
      <c r="F595" s="117"/>
      <c r="G595" s="112"/>
      <c r="H595" s="112"/>
      <c r="I595" s="112"/>
      <c r="J595" s="112"/>
      <c r="K595" s="114"/>
      <c r="L595" s="115" t="str">
        <f>IFERROR(_xlfn.IFNA(VLOOKUP($K595,коммент!$B:$C,2,0),""),"")</f>
        <v/>
      </c>
      <c r="M595" s="114"/>
      <c r="N595" s="116"/>
      <c r="O595" s="116"/>
      <c r="P595" s="116"/>
      <c r="Q595" s="218"/>
      <c r="R595" s="218"/>
    </row>
    <row r="596" spans="1:18" s="219" customFormat="1" x14ac:dyDescent="0.25">
      <c r="A596" s="217"/>
      <c r="B596" s="112"/>
      <c r="C596" s="112"/>
      <c r="D596" s="113"/>
      <c r="E596" s="113"/>
      <c r="F596" s="117"/>
      <c r="G596" s="112"/>
      <c r="H596" s="112"/>
      <c r="I596" s="112"/>
      <c r="J596" s="112"/>
      <c r="K596" s="114"/>
      <c r="L596" s="115" t="str">
        <f>IFERROR(_xlfn.IFNA(VLOOKUP($K596,коммент!$B:$C,2,0),""),"")</f>
        <v/>
      </c>
      <c r="M596" s="114"/>
      <c r="N596" s="116"/>
      <c r="O596" s="116"/>
      <c r="P596" s="116"/>
      <c r="Q596" s="218"/>
      <c r="R596" s="218"/>
    </row>
    <row r="597" spans="1:18" s="219" customFormat="1" x14ac:dyDescent="0.25">
      <c r="A597" s="217"/>
      <c r="B597" s="112"/>
      <c r="C597" s="112"/>
      <c r="D597" s="113"/>
      <c r="E597" s="113"/>
      <c r="F597" s="117"/>
      <c r="G597" s="112"/>
      <c r="H597" s="112"/>
      <c r="I597" s="112"/>
      <c r="J597" s="112"/>
      <c r="K597" s="114"/>
      <c r="L597" s="115" t="str">
        <f>IFERROR(_xlfn.IFNA(VLOOKUP($K597,коммент!$B:$C,2,0),""),"")</f>
        <v/>
      </c>
      <c r="M597" s="114"/>
      <c r="N597" s="116"/>
      <c r="O597" s="116"/>
      <c r="P597" s="116"/>
      <c r="Q597" s="218"/>
      <c r="R597" s="218"/>
    </row>
    <row r="598" spans="1:18" s="219" customFormat="1" x14ac:dyDescent="0.25">
      <c r="A598" s="217"/>
      <c r="B598" s="112"/>
      <c r="C598" s="112"/>
      <c r="D598" s="113"/>
      <c r="E598" s="113"/>
      <c r="F598" s="117"/>
      <c r="G598" s="112"/>
      <c r="H598" s="112"/>
      <c r="I598" s="112"/>
      <c r="J598" s="112"/>
      <c r="K598" s="114"/>
      <c r="L598" s="115" t="str">
        <f>IFERROR(_xlfn.IFNA(VLOOKUP($K598,коммент!$B:$C,2,0),""),"")</f>
        <v/>
      </c>
      <c r="M598" s="114"/>
      <c r="N598" s="116"/>
      <c r="O598" s="116"/>
      <c r="P598" s="116"/>
      <c r="Q598" s="218"/>
      <c r="R598" s="218"/>
    </row>
    <row r="599" spans="1:18" s="219" customFormat="1" x14ac:dyDescent="0.25">
      <c r="A599" s="217"/>
      <c r="B599" s="112"/>
      <c r="C599" s="112"/>
      <c r="D599" s="113"/>
      <c r="E599" s="113"/>
      <c r="F599" s="117"/>
      <c r="G599" s="112"/>
      <c r="H599" s="112"/>
      <c r="I599" s="112"/>
      <c r="J599" s="112"/>
      <c r="K599" s="114"/>
      <c r="L599" s="115" t="str">
        <f>IFERROR(_xlfn.IFNA(VLOOKUP($K599,коммент!$B:$C,2,0),""),"")</f>
        <v/>
      </c>
      <c r="M599" s="114"/>
      <c r="N599" s="116"/>
      <c r="O599" s="116"/>
      <c r="P599" s="116"/>
      <c r="Q599" s="218"/>
      <c r="R599" s="218"/>
    </row>
    <row r="600" spans="1:18" s="219" customFormat="1" x14ac:dyDescent="0.25">
      <c r="A600" s="217"/>
      <c r="B600" s="112"/>
      <c r="C600" s="112"/>
      <c r="D600" s="113"/>
      <c r="E600" s="113"/>
      <c r="F600" s="117"/>
      <c r="G600" s="112"/>
      <c r="H600" s="112"/>
      <c r="I600" s="112"/>
      <c r="J600" s="112"/>
      <c r="K600" s="114"/>
      <c r="L600" s="115" t="str">
        <f>IFERROR(_xlfn.IFNA(VLOOKUP($K600,коммент!$B:$C,2,0),""),"")</f>
        <v/>
      </c>
      <c r="M600" s="114"/>
      <c r="N600" s="116"/>
      <c r="O600" s="116"/>
      <c r="P600" s="116"/>
      <c r="Q600" s="218"/>
      <c r="R600" s="218"/>
    </row>
    <row r="601" spans="1:18" s="219" customFormat="1" x14ac:dyDescent="0.25">
      <c r="A601" s="217"/>
      <c r="B601" s="112"/>
      <c r="C601" s="112"/>
      <c r="D601" s="113"/>
      <c r="E601" s="113"/>
      <c r="F601" s="117"/>
      <c r="G601" s="112"/>
      <c r="H601" s="112"/>
      <c r="I601" s="112"/>
      <c r="J601" s="112"/>
      <c r="K601" s="114"/>
      <c r="L601" s="115" t="str">
        <f>IFERROR(_xlfn.IFNA(VLOOKUP($K601,коммент!$B:$C,2,0),""),"")</f>
        <v/>
      </c>
      <c r="M601" s="114"/>
      <c r="N601" s="116"/>
      <c r="O601" s="116"/>
      <c r="P601" s="116"/>
      <c r="Q601" s="218"/>
      <c r="R601" s="218"/>
    </row>
    <row r="602" spans="1:18" s="219" customFormat="1" x14ac:dyDescent="0.25">
      <c r="A602" s="217"/>
      <c r="B602" s="112"/>
      <c r="C602" s="112"/>
      <c r="D602" s="113"/>
      <c r="E602" s="113"/>
      <c r="F602" s="117"/>
      <c r="G602" s="112"/>
      <c r="H602" s="112"/>
      <c r="I602" s="112"/>
      <c r="J602" s="112"/>
      <c r="K602" s="114"/>
      <c r="L602" s="115" t="str">
        <f>IFERROR(_xlfn.IFNA(VLOOKUP($K602,коммент!$B:$C,2,0),""),"")</f>
        <v/>
      </c>
      <c r="M602" s="114"/>
      <c r="N602" s="116"/>
      <c r="O602" s="116"/>
      <c r="P602" s="116"/>
      <c r="Q602" s="218"/>
      <c r="R602" s="218"/>
    </row>
    <row r="603" spans="1:18" s="219" customFormat="1" x14ac:dyDescent="0.25">
      <c r="A603" s="217"/>
      <c r="B603" s="112"/>
      <c r="C603" s="112"/>
      <c r="D603" s="113"/>
      <c r="E603" s="113"/>
      <c r="F603" s="117"/>
      <c r="G603" s="112"/>
      <c r="H603" s="112"/>
      <c r="I603" s="112"/>
      <c r="J603" s="112"/>
      <c r="K603" s="114"/>
      <c r="L603" s="115" t="str">
        <f>IFERROR(_xlfn.IFNA(VLOOKUP($K603,коммент!$B:$C,2,0),""),"")</f>
        <v/>
      </c>
      <c r="M603" s="114"/>
      <c r="N603" s="116"/>
      <c r="O603" s="116"/>
      <c r="P603" s="116"/>
      <c r="Q603" s="218"/>
      <c r="R603" s="218"/>
    </row>
    <row r="604" spans="1:18" s="219" customFormat="1" x14ac:dyDescent="0.25">
      <c r="A604" s="217"/>
      <c r="B604" s="112"/>
      <c r="C604" s="112"/>
      <c r="D604" s="113"/>
      <c r="E604" s="113"/>
      <c r="F604" s="117"/>
      <c r="G604" s="112"/>
      <c r="H604" s="112"/>
      <c r="I604" s="112"/>
      <c r="J604" s="112"/>
      <c r="K604" s="114"/>
      <c r="L604" s="115" t="str">
        <f>IFERROR(_xlfn.IFNA(VLOOKUP($K604,коммент!$B:$C,2,0),""),"")</f>
        <v/>
      </c>
      <c r="M604" s="114"/>
      <c r="N604" s="116"/>
      <c r="O604" s="116"/>
      <c r="P604" s="116"/>
      <c r="Q604" s="218"/>
      <c r="R604" s="218"/>
    </row>
    <row r="605" spans="1:18" s="219" customFormat="1" x14ac:dyDescent="0.25">
      <c r="A605" s="217"/>
      <c r="B605" s="112"/>
      <c r="C605" s="112"/>
      <c r="D605" s="113"/>
      <c r="E605" s="113"/>
      <c r="F605" s="117"/>
      <c r="G605" s="112"/>
      <c r="H605" s="112"/>
      <c r="I605" s="112"/>
      <c r="J605" s="112"/>
      <c r="K605" s="114"/>
      <c r="L605" s="115" t="str">
        <f>IFERROR(_xlfn.IFNA(VLOOKUP($K605,коммент!$B:$C,2,0),""),"")</f>
        <v/>
      </c>
      <c r="M605" s="114"/>
      <c r="N605" s="116"/>
      <c r="O605" s="116"/>
      <c r="P605" s="116"/>
      <c r="Q605" s="218"/>
      <c r="R605" s="218"/>
    </row>
    <row r="606" spans="1:18" s="219" customFormat="1" x14ac:dyDescent="0.25">
      <c r="A606" s="217"/>
      <c r="B606" s="112"/>
      <c r="C606" s="112"/>
      <c r="D606" s="113"/>
      <c r="E606" s="113"/>
      <c r="F606" s="117"/>
      <c r="G606" s="112"/>
      <c r="H606" s="112"/>
      <c r="I606" s="112"/>
      <c r="J606" s="112"/>
      <c r="K606" s="114"/>
      <c r="L606" s="115" t="str">
        <f>IFERROR(_xlfn.IFNA(VLOOKUP($K606,коммент!$B:$C,2,0),""),"")</f>
        <v/>
      </c>
      <c r="M606" s="114"/>
      <c r="N606" s="116"/>
      <c r="O606" s="116"/>
      <c r="P606" s="116"/>
      <c r="Q606" s="218"/>
      <c r="R606" s="218"/>
    </row>
    <row r="607" spans="1:18" s="219" customFormat="1" x14ac:dyDescent="0.25">
      <c r="A607" s="217"/>
      <c r="B607" s="112"/>
      <c r="C607" s="112"/>
      <c r="D607" s="113"/>
      <c r="E607" s="113"/>
      <c r="F607" s="117"/>
      <c r="G607" s="112"/>
      <c r="H607" s="112"/>
      <c r="I607" s="112"/>
      <c r="J607" s="112"/>
      <c r="K607" s="114"/>
      <c r="L607" s="115" t="str">
        <f>IFERROR(_xlfn.IFNA(VLOOKUP($K607,коммент!$B:$C,2,0),""),"")</f>
        <v/>
      </c>
      <c r="M607" s="114"/>
      <c r="N607" s="116"/>
      <c r="O607" s="116"/>
      <c r="P607" s="116"/>
      <c r="Q607" s="218"/>
      <c r="R607" s="218"/>
    </row>
    <row r="608" spans="1:18" s="219" customFormat="1" x14ac:dyDescent="0.25">
      <c r="A608" s="217"/>
      <c r="B608" s="112"/>
      <c r="C608" s="112"/>
      <c r="D608" s="113"/>
      <c r="E608" s="113"/>
      <c r="F608" s="117"/>
      <c r="G608" s="112"/>
      <c r="H608" s="112"/>
      <c r="I608" s="112"/>
      <c r="J608" s="112"/>
      <c r="K608" s="114"/>
      <c r="L608" s="115" t="str">
        <f>IFERROR(_xlfn.IFNA(VLOOKUP($K608,коммент!$B:$C,2,0),""),"")</f>
        <v/>
      </c>
      <c r="M608" s="114"/>
      <c r="N608" s="116"/>
      <c r="O608" s="116"/>
      <c r="P608" s="116"/>
      <c r="Q608" s="218"/>
      <c r="R608" s="218"/>
    </row>
    <row r="609" spans="1:18" s="219" customFormat="1" x14ac:dyDescent="0.25">
      <c r="A609" s="217"/>
      <c r="B609" s="112"/>
      <c r="C609" s="112"/>
      <c r="D609" s="113"/>
      <c r="E609" s="113"/>
      <c r="F609" s="117"/>
      <c r="G609" s="112"/>
      <c r="H609" s="112"/>
      <c r="I609" s="112"/>
      <c r="J609" s="112"/>
      <c r="K609" s="114"/>
      <c r="L609" s="115" t="str">
        <f>IFERROR(_xlfn.IFNA(VLOOKUP($K609,коммент!$B:$C,2,0),""),"")</f>
        <v/>
      </c>
      <c r="M609" s="114"/>
      <c r="N609" s="116"/>
      <c r="O609" s="116"/>
      <c r="P609" s="116"/>
      <c r="Q609" s="218"/>
      <c r="R609" s="218"/>
    </row>
    <row r="610" spans="1:18" s="219" customFormat="1" x14ac:dyDescent="0.25">
      <c r="A610" s="217"/>
      <c r="B610" s="112"/>
      <c r="C610" s="112"/>
      <c r="D610" s="113"/>
      <c r="E610" s="113"/>
      <c r="F610" s="117"/>
      <c r="G610" s="112"/>
      <c r="H610" s="112"/>
      <c r="I610" s="112"/>
      <c r="J610" s="112"/>
      <c r="K610" s="114"/>
      <c r="L610" s="115" t="str">
        <f>IFERROR(_xlfn.IFNA(VLOOKUP($K610,коммент!$B:$C,2,0),""),"")</f>
        <v/>
      </c>
      <c r="M610" s="114"/>
      <c r="N610" s="116"/>
      <c r="O610" s="116"/>
      <c r="P610" s="116"/>
      <c r="Q610" s="218"/>
      <c r="R610" s="218"/>
    </row>
    <row r="611" spans="1:18" s="219" customFormat="1" x14ac:dyDescent="0.25">
      <c r="A611" s="217"/>
      <c r="B611" s="112"/>
      <c r="C611" s="112"/>
      <c r="D611" s="113"/>
      <c r="E611" s="113"/>
      <c r="F611" s="117"/>
      <c r="G611" s="112"/>
      <c r="H611" s="112"/>
      <c r="I611" s="112"/>
      <c r="J611" s="112"/>
      <c r="K611" s="114"/>
      <c r="L611" s="115" t="str">
        <f>IFERROR(_xlfn.IFNA(VLOOKUP($K611,коммент!$B:$C,2,0),""),"")</f>
        <v/>
      </c>
      <c r="M611" s="114"/>
      <c r="N611" s="116"/>
      <c r="O611" s="116"/>
      <c r="P611" s="116"/>
      <c r="Q611" s="218"/>
      <c r="R611" s="218"/>
    </row>
    <row r="612" spans="1:18" s="219" customFormat="1" x14ac:dyDescent="0.25">
      <c r="A612" s="217"/>
      <c r="B612" s="112"/>
      <c r="C612" s="112"/>
      <c r="D612" s="113"/>
      <c r="E612" s="113"/>
      <c r="F612" s="117"/>
      <c r="G612" s="112"/>
      <c r="H612" s="112"/>
      <c r="I612" s="112"/>
      <c r="J612" s="112"/>
      <c r="K612" s="114"/>
      <c r="L612" s="115" t="str">
        <f>IFERROR(_xlfn.IFNA(VLOOKUP($K612,коммент!$B:$C,2,0),""),"")</f>
        <v/>
      </c>
      <c r="M612" s="114"/>
      <c r="N612" s="116"/>
      <c r="O612" s="116"/>
      <c r="P612" s="116"/>
      <c r="Q612" s="218"/>
      <c r="R612" s="218"/>
    </row>
    <row r="613" spans="1:18" s="219" customFormat="1" x14ac:dyDescent="0.25">
      <c r="A613" s="217"/>
      <c r="B613" s="112"/>
      <c r="C613" s="112"/>
      <c r="D613" s="113"/>
      <c r="E613" s="113"/>
      <c r="F613" s="117"/>
      <c r="G613" s="112"/>
      <c r="H613" s="112"/>
      <c r="I613" s="112"/>
      <c r="J613" s="112"/>
      <c r="K613" s="114"/>
      <c r="L613" s="115" t="str">
        <f>IFERROR(_xlfn.IFNA(VLOOKUP($K613,коммент!$B:$C,2,0),""),"")</f>
        <v/>
      </c>
      <c r="M613" s="114"/>
      <c r="N613" s="116"/>
      <c r="O613" s="116"/>
      <c r="P613" s="116"/>
      <c r="Q613" s="218"/>
      <c r="R613" s="218"/>
    </row>
    <row r="614" spans="1:18" s="219" customFormat="1" x14ac:dyDescent="0.25">
      <c r="A614" s="217"/>
      <c r="B614" s="112"/>
      <c r="C614" s="112"/>
      <c r="D614" s="113"/>
      <c r="E614" s="113"/>
      <c r="F614" s="117"/>
      <c r="G614" s="112"/>
      <c r="H614" s="112"/>
      <c r="I614" s="112"/>
      <c r="J614" s="112"/>
      <c r="K614" s="114"/>
      <c r="L614" s="115" t="str">
        <f>IFERROR(_xlfn.IFNA(VLOOKUP($K614,коммент!$B:$C,2,0),""),"")</f>
        <v/>
      </c>
      <c r="M614" s="114"/>
      <c r="N614" s="116"/>
      <c r="O614" s="116"/>
      <c r="P614" s="116"/>
      <c r="Q614" s="218"/>
      <c r="R614" s="218"/>
    </row>
    <row r="615" spans="1:18" s="219" customFormat="1" x14ac:dyDescent="0.25">
      <c r="A615" s="217"/>
      <c r="B615" s="112"/>
      <c r="C615" s="112"/>
      <c r="D615" s="113"/>
      <c r="E615" s="113"/>
      <c r="F615" s="117"/>
      <c r="G615" s="112"/>
      <c r="H615" s="112"/>
      <c r="I615" s="112"/>
      <c r="J615" s="112"/>
      <c r="K615" s="114"/>
      <c r="L615" s="115" t="str">
        <f>IFERROR(_xlfn.IFNA(VLOOKUP($K615,коммент!$B:$C,2,0),""),"")</f>
        <v/>
      </c>
      <c r="M615" s="114"/>
      <c r="N615" s="116"/>
      <c r="O615" s="116"/>
      <c r="P615" s="116"/>
      <c r="Q615" s="218"/>
      <c r="R615" s="218"/>
    </row>
    <row r="616" spans="1:18" s="219" customFormat="1" x14ac:dyDescent="0.25">
      <c r="A616" s="217"/>
      <c r="B616" s="112"/>
      <c r="C616" s="112"/>
      <c r="D616" s="113"/>
      <c r="E616" s="113"/>
      <c r="F616" s="117"/>
      <c r="G616" s="112"/>
      <c r="H616" s="112"/>
      <c r="I616" s="112"/>
      <c r="J616" s="112"/>
      <c r="K616" s="114"/>
      <c r="L616" s="115" t="str">
        <f>IFERROR(_xlfn.IFNA(VLOOKUP($K616,коммент!$B:$C,2,0),""),"")</f>
        <v/>
      </c>
      <c r="M616" s="114"/>
      <c r="N616" s="116"/>
      <c r="O616" s="116"/>
      <c r="P616" s="116"/>
      <c r="Q616" s="218"/>
      <c r="R616" s="218"/>
    </row>
    <row r="617" spans="1:18" s="219" customFormat="1" x14ac:dyDescent="0.25">
      <c r="A617" s="217"/>
      <c r="B617" s="112"/>
      <c r="C617" s="112"/>
      <c r="D617" s="113"/>
      <c r="E617" s="113"/>
      <c r="F617" s="117"/>
      <c r="G617" s="112"/>
      <c r="H617" s="112"/>
      <c r="I617" s="112"/>
      <c r="J617" s="112"/>
      <c r="K617" s="114"/>
      <c r="L617" s="115" t="str">
        <f>IFERROR(_xlfn.IFNA(VLOOKUP($K617,коммент!$B:$C,2,0),""),"")</f>
        <v/>
      </c>
      <c r="M617" s="114"/>
      <c r="N617" s="116"/>
      <c r="O617" s="116"/>
      <c r="P617" s="116"/>
      <c r="Q617" s="218"/>
      <c r="R617" s="218"/>
    </row>
    <row r="618" spans="1:18" s="219" customFormat="1" x14ac:dyDescent="0.25">
      <c r="A618" s="217"/>
      <c r="B618" s="112"/>
      <c r="C618" s="112"/>
      <c r="D618" s="113"/>
      <c r="E618" s="113"/>
      <c r="F618" s="117"/>
      <c r="G618" s="112"/>
      <c r="H618" s="112"/>
      <c r="I618" s="112"/>
      <c r="J618" s="112"/>
      <c r="K618" s="114"/>
      <c r="L618" s="115" t="str">
        <f>IFERROR(_xlfn.IFNA(VLOOKUP($K618,коммент!$B:$C,2,0),""),"")</f>
        <v/>
      </c>
      <c r="M618" s="114"/>
      <c r="N618" s="116"/>
      <c r="O618" s="116"/>
      <c r="P618" s="116"/>
      <c r="Q618" s="218"/>
      <c r="R618" s="218"/>
    </row>
    <row r="619" spans="1:18" s="219" customFormat="1" x14ac:dyDescent="0.25">
      <c r="A619" s="217"/>
      <c r="B619" s="112"/>
      <c r="C619" s="112"/>
      <c r="D619" s="113"/>
      <c r="E619" s="113"/>
      <c r="F619" s="117"/>
      <c r="G619" s="112"/>
      <c r="H619" s="112"/>
      <c r="I619" s="112"/>
      <c r="J619" s="112"/>
      <c r="K619" s="114"/>
      <c r="L619" s="115" t="str">
        <f>IFERROR(_xlfn.IFNA(VLOOKUP($K619,коммент!$B:$C,2,0),""),"")</f>
        <v/>
      </c>
      <c r="M619" s="114"/>
      <c r="N619" s="116"/>
      <c r="O619" s="116"/>
      <c r="P619" s="116"/>
      <c r="Q619" s="218"/>
      <c r="R619" s="218"/>
    </row>
    <row r="620" spans="1:18" s="219" customFormat="1" x14ac:dyDescent="0.25">
      <c r="A620" s="217"/>
      <c r="B620" s="112"/>
      <c r="C620" s="112"/>
      <c r="D620" s="113"/>
      <c r="E620" s="113"/>
      <c r="F620" s="117"/>
      <c r="G620" s="112"/>
      <c r="H620" s="112"/>
      <c r="I620" s="112"/>
      <c r="J620" s="112"/>
      <c r="K620" s="114"/>
      <c r="L620" s="115" t="str">
        <f>IFERROR(_xlfn.IFNA(VLOOKUP($K620,коммент!$B:$C,2,0),""),"")</f>
        <v/>
      </c>
      <c r="M620" s="114"/>
      <c r="N620" s="116"/>
      <c r="O620" s="116"/>
      <c r="P620" s="116"/>
      <c r="Q620" s="218"/>
      <c r="R620" s="218"/>
    </row>
    <row r="621" spans="1:18" s="219" customFormat="1" x14ac:dyDescent="0.25">
      <c r="A621" s="217"/>
      <c r="B621" s="112"/>
      <c r="C621" s="112"/>
      <c r="D621" s="113"/>
      <c r="E621" s="113"/>
      <c r="F621" s="117"/>
      <c r="G621" s="112"/>
      <c r="H621" s="112"/>
      <c r="I621" s="112"/>
      <c r="J621" s="112"/>
      <c r="K621" s="114"/>
      <c r="L621" s="115" t="str">
        <f>IFERROR(_xlfn.IFNA(VLOOKUP($K621,коммент!$B:$C,2,0),""),"")</f>
        <v/>
      </c>
      <c r="M621" s="114"/>
      <c r="N621" s="116"/>
      <c r="O621" s="116"/>
      <c r="P621" s="116"/>
      <c r="Q621" s="218"/>
      <c r="R621" s="218"/>
    </row>
    <row r="622" spans="1:18" s="219" customFormat="1" x14ac:dyDescent="0.25">
      <c r="A622" s="217"/>
      <c r="B622" s="112"/>
      <c r="C622" s="112"/>
      <c r="D622" s="113"/>
      <c r="E622" s="113"/>
      <c r="F622" s="117"/>
      <c r="G622" s="112"/>
      <c r="H622" s="112"/>
      <c r="I622" s="112"/>
      <c r="J622" s="112"/>
      <c r="K622" s="114"/>
      <c r="L622" s="115" t="str">
        <f>IFERROR(_xlfn.IFNA(VLOOKUP($K622,коммент!$B:$C,2,0),""),"")</f>
        <v/>
      </c>
      <c r="M622" s="114"/>
      <c r="N622" s="116"/>
      <c r="O622" s="116"/>
      <c r="P622" s="116"/>
      <c r="Q622" s="218"/>
      <c r="R622" s="218"/>
    </row>
    <row r="623" spans="1:18" s="219" customFormat="1" x14ac:dyDescent="0.25">
      <c r="A623" s="217"/>
      <c r="B623" s="112"/>
      <c r="C623" s="112"/>
      <c r="D623" s="113"/>
      <c r="E623" s="113"/>
      <c r="F623" s="117"/>
      <c r="G623" s="112"/>
      <c r="H623" s="112"/>
      <c r="I623" s="112"/>
      <c r="J623" s="112"/>
      <c r="K623" s="114"/>
      <c r="L623" s="115" t="str">
        <f>IFERROR(_xlfn.IFNA(VLOOKUP($K623,коммент!$B:$C,2,0),""),"")</f>
        <v/>
      </c>
      <c r="M623" s="114"/>
      <c r="N623" s="116"/>
      <c r="O623" s="116"/>
      <c r="P623" s="116"/>
      <c r="Q623" s="218"/>
      <c r="R623" s="218"/>
    </row>
    <row r="624" spans="1:18" s="219" customFormat="1" x14ac:dyDescent="0.25">
      <c r="A624" s="217"/>
      <c r="B624" s="112"/>
      <c r="C624" s="112"/>
      <c r="D624" s="113"/>
      <c r="E624" s="113"/>
      <c r="F624" s="117"/>
      <c r="G624" s="112"/>
      <c r="H624" s="112"/>
      <c r="I624" s="112"/>
      <c r="J624" s="112"/>
      <c r="K624" s="114"/>
      <c r="L624" s="115" t="str">
        <f>IFERROR(_xlfn.IFNA(VLOOKUP($K624,коммент!$B:$C,2,0),""),"")</f>
        <v/>
      </c>
      <c r="M624" s="114"/>
      <c r="N624" s="116"/>
      <c r="O624" s="116"/>
      <c r="P624" s="116"/>
      <c r="Q624" s="218"/>
      <c r="R624" s="218"/>
    </row>
    <row r="625" spans="1:18" s="219" customFormat="1" x14ac:dyDescent="0.25">
      <c r="A625" s="217"/>
      <c r="B625" s="112"/>
      <c r="C625" s="112"/>
      <c r="D625" s="113"/>
      <c r="E625" s="113"/>
      <c r="F625" s="117"/>
      <c r="G625" s="112"/>
      <c r="H625" s="112"/>
      <c r="I625" s="112"/>
      <c r="J625" s="112"/>
      <c r="K625" s="114"/>
      <c r="L625" s="115" t="str">
        <f>IFERROR(_xlfn.IFNA(VLOOKUP($K625,коммент!$B:$C,2,0),""),"")</f>
        <v/>
      </c>
      <c r="M625" s="114"/>
      <c r="N625" s="116"/>
      <c r="O625" s="116"/>
      <c r="P625" s="116"/>
      <c r="Q625" s="218"/>
      <c r="R625" s="218"/>
    </row>
    <row r="626" spans="1:18" s="219" customFormat="1" x14ac:dyDescent="0.25">
      <c r="A626" s="217"/>
      <c r="B626" s="112"/>
      <c r="C626" s="112"/>
      <c r="D626" s="113"/>
      <c r="E626" s="113"/>
      <c r="F626" s="117"/>
      <c r="G626" s="112"/>
      <c r="H626" s="112"/>
      <c r="I626" s="112"/>
      <c r="J626" s="112"/>
      <c r="K626" s="114"/>
      <c r="L626" s="115" t="str">
        <f>IFERROR(_xlfn.IFNA(VLOOKUP($K626,коммент!$B:$C,2,0),""),"")</f>
        <v/>
      </c>
      <c r="M626" s="114"/>
      <c r="N626" s="116"/>
      <c r="O626" s="116"/>
      <c r="P626" s="116"/>
      <c r="Q626" s="218"/>
      <c r="R626" s="218"/>
    </row>
    <row r="627" spans="1:18" s="219" customFormat="1" x14ac:dyDescent="0.25">
      <c r="A627" s="217"/>
      <c r="B627" s="112"/>
      <c r="C627" s="112"/>
      <c r="D627" s="113"/>
      <c r="E627" s="113"/>
      <c r="F627" s="117"/>
      <c r="G627" s="112"/>
      <c r="H627" s="112"/>
      <c r="I627" s="112"/>
      <c r="J627" s="112"/>
      <c r="K627" s="114"/>
      <c r="L627" s="115" t="str">
        <f>IFERROR(_xlfn.IFNA(VLOOKUP($K627,коммент!$B:$C,2,0),""),"")</f>
        <v/>
      </c>
      <c r="M627" s="114"/>
      <c r="N627" s="116"/>
      <c r="O627" s="116"/>
      <c r="P627" s="116"/>
      <c r="Q627" s="218"/>
      <c r="R627" s="218"/>
    </row>
    <row r="628" spans="1:18" s="219" customFormat="1" x14ac:dyDescent="0.25">
      <c r="A628" s="217"/>
      <c r="B628" s="112"/>
      <c r="C628" s="112"/>
      <c r="D628" s="113"/>
      <c r="E628" s="113"/>
      <c r="F628" s="117"/>
      <c r="G628" s="112"/>
      <c r="H628" s="112"/>
      <c r="I628" s="112"/>
      <c r="J628" s="112"/>
      <c r="K628" s="114"/>
      <c r="L628" s="115" t="str">
        <f>IFERROR(_xlfn.IFNA(VLOOKUP($K628,коммент!$B:$C,2,0),""),"")</f>
        <v/>
      </c>
      <c r="M628" s="114"/>
      <c r="N628" s="116"/>
      <c r="O628" s="116"/>
      <c r="P628" s="116"/>
      <c r="Q628" s="218"/>
      <c r="R628" s="218"/>
    </row>
    <row r="629" spans="1:18" s="219" customFormat="1" x14ac:dyDescent="0.25">
      <c r="A629" s="217"/>
      <c r="B629" s="112"/>
      <c r="C629" s="112"/>
      <c r="D629" s="113"/>
      <c r="E629" s="113"/>
      <c r="F629" s="117"/>
      <c r="G629" s="112"/>
      <c r="H629" s="112"/>
      <c r="I629" s="112"/>
      <c r="J629" s="112"/>
      <c r="K629" s="114"/>
      <c r="L629" s="115" t="str">
        <f>IFERROR(_xlfn.IFNA(VLOOKUP($K629,коммент!$B:$C,2,0),""),"")</f>
        <v/>
      </c>
      <c r="M629" s="114"/>
      <c r="N629" s="116"/>
      <c r="O629" s="116"/>
      <c r="P629" s="116"/>
      <c r="Q629" s="218"/>
      <c r="R629" s="218"/>
    </row>
    <row r="630" spans="1:18" s="219" customFormat="1" x14ac:dyDescent="0.25">
      <c r="A630" s="217"/>
      <c r="B630" s="112"/>
      <c r="C630" s="112"/>
      <c r="D630" s="113"/>
      <c r="E630" s="113"/>
      <c r="F630" s="117"/>
      <c r="G630" s="112"/>
      <c r="H630" s="112"/>
      <c r="I630" s="112"/>
      <c r="J630" s="112"/>
      <c r="K630" s="114"/>
      <c r="L630" s="115" t="str">
        <f>IFERROR(_xlfn.IFNA(VLOOKUP($K630,коммент!$B:$C,2,0),""),"")</f>
        <v/>
      </c>
      <c r="M630" s="114"/>
      <c r="N630" s="116"/>
      <c r="O630" s="116"/>
      <c r="P630" s="116"/>
      <c r="Q630" s="218"/>
      <c r="R630" s="218"/>
    </row>
    <row r="631" spans="1:18" s="219" customFormat="1" x14ac:dyDescent="0.25">
      <c r="A631" s="217"/>
      <c r="B631" s="112"/>
      <c r="C631" s="112"/>
      <c r="D631" s="113"/>
      <c r="E631" s="113"/>
      <c r="F631" s="117"/>
      <c r="G631" s="112"/>
      <c r="H631" s="112"/>
      <c r="I631" s="112"/>
      <c r="J631" s="112"/>
      <c r="K631" s="114"/>
      <c r="L631" s="115" t="str">
        <f>IFERROR(_xlfn.IFNA(VLOOKUP($K631,коммент!$B:$C,2,0),""),"")</f>
        <v/>
      </c>
      <c r="M631" s="114"/>
      <c r="N631" s="116"/>
      <c r="O631" s="116"/>
      <c r="P631" s="116"/>
      <c r="Q631" s="218"/>
      <c r="R631" s="218"/>
    </row>
    <row r="632" spans="1:18" s="219" customFormat="1" x14ac:dyDescent="0.25">
      <c r="A632" s="217"/>
      <c r="B632" s="112"/>
      <c r="C632" s="112"/>
      <c r="D632" s="113"/>
      <c r="E632" s="113"/>
      <c r="F632" s="117"/>
      <c r="G632" s="112"/>
      <c r="H632" s="112"/>
      <c r="I632" s="112"/>
      <c r="J632" s="112"/>
      <c r="K632" s="114"/>
      <c r="L632" s="115" t="str">
        <f>IFERROR(_xlfn.IFNA(VLOOKUP($K632,коммент!$B:$C,2,0),""),"")</f>
        <v/>
      </c>
      <c r="M632" s="114"/>
      <c r="N632" s="116"/>
      <c r="O632" s="116"/>
      <c r="P632" s="116"/>
      <c r="Q632" s="218"/>
      <c r="R632" s="218"/>
    </row>
    <row r="633" spans="1:18" s="219" customFormat="1" x14ac:dyDescent="0.25">
      <c r="A633" s="217"/>
      <c r="B633" s="112"/>
      <c r="C633" s="112"/>
      <c r="D633" s="113"/>
      <c r="E633" s="113"/>
      <c r="F633" s="117"/>
      <c r="G633" s="112"/>
      <c r="H633" s="112"/>
      <c r="I633" s="112"/>
      <c r="J633" s="112"/>
      <c r="K633" s="114"/>
      <c r="L633" s="115" t="str">
        <f>IFERROR(_xlfn.IFNA(VLOOKUP($K633,коммент!$B:$C,2,0),""),"")</f>
        <v/>
      </c>
      <c r="M633" s="114"/>
      <c r="N633" s="116"/>
      <c r="O633" s="116"/>
      <c r="P633" s="116"/>
      <c r="Q633" s="218"/>
      <c r="R633" s="218"/>
    </row>
    <row r="634" spans="1:18" s="219" customFormat="1" x14ac:dyDescent="0.25">
      <c r="A634" s="217"/>
      <c r="B634" s="112"/>
      <c r="C634" s="112"/>
      <c r="D634" s="113"/>
      <c r="E634" s="113"/>
      <c r="F634" s="117"/>
      <c r="G634" s="112"/>
      <c r="H634" s="112"/>
      <c r="I634" s="112"/>
      <c r="J634" s="112"/>
      <c r="K634" s="114"/>
      <c r="L634" s="115" t="str">
        <f>IFERROR(_xlfn.IFNA(VLOOKUP($K634,коммент!$B:$C,2,0),""),"")</f>
        <v/>
      </c>
      <c r="M634" s="114"/>
      <c r="N634" s="116"/>
      <c r="O634" s="116"/>
      <c r="P634" s="116"/>
      <c r="Q634" s="218"/>
      <c r="R634" s="218"/>
    </row>
    <row r="635" spans="1:18" s="219" customFormat="1" x14ac:dyDescent="0.25">
      <c r="A635" s="217"/>
      <c r="B635" s="112"/>
      <c r="C635" s="112"/>
      <c r="D635" s="113"/>
      <c r="E635" s="113"/>
      <c r="F635" s="117"/>
      <c r="G635" s="112"/>
      <c r="H635" s="112"/>
      <c r="I635" s="112"/>
      <c r="J635" s="112"/>
      <c r="K635" s="114"/>
      <c r="L635" s="115" t="str">
        <f>IFERROR(_xlfn.IFNA(VLOOKUP($K635,коммент!$B:$C,2,0),""),"")</f>
        <v/>
      </c>
      <c r="M635" s="114"/>
      <c r="N635" s="116"/>
      <c r="O635" s="116"/>
      <c r="P635" s="116"/>
      <c r="Q635" s="218"/>
      <c r="R635" s="218"/>
    </row>
    <row r="636" spans="1:18" s="219" customFormat="1" x14ac:dyDescent="0.25">
      <c r="A636" s="217"/>
      <c r="B636" s="112"/>
      <c r="C636" s="112"/>
      <c r="D636" s="113"/>
      <c r="E636" s="113"/>
      <c r="F636" s="117"/>
      <c r="G636" s="112"/>
      <c r="H636" s="112"/>
      <c r="I636" s="112"/>
      <c r="J636" s="112"/>
      <c r="K636" s="114"/>
      <c r="L636" s="115" t="str">
        <f>IFERROR(_xlfn.IFNA(VLOOKUP($K636,коммент!$B:$C,2,0),""),"")</f>
        <v/>
      </c>
      <c r="M636" s="114"/>
      <c r="N636" s="116"/>
      <c r="O636" s="116"/>
      <c r="P636" s="116"/>
      <c r="Q636" s="218"/>
      <c r="R636" s="218"/>
    </row>
    <row r="637" spans="1:18" s="219" customFormat="1" x14ac:dyDescent="0.25">
      <c r="A637" s="217"/>
      <c r="B637" s="112"/>
      <c r="C637" s="112"/>
      <c r="D637" s="113"/>
      <c r="E637" s="113"/>
      <c r="F637" s="117"/>
      <c r="G637" s="112"/>
      <c r="H637" s="112"/>
      <c r="I637" s="112"/>
      <c r="J637" s="112"/>
      <c r="K637" s="114"/>
      <c r="L637" s="115" t="str">
        <f>IFERROR(_xlfn.IFNA(VLOOKUP($K637,коммент!$B:$C,2,0),""),"")</f>
        <v/>
      </c>
      <c r="M637" s="114"/>
      <c r="N637" s="116"/>
      <c r="O637" s="116"/>
      <c r="P637" s="116"/>
      <c r="Q637" s="218"/>
      <c r="R637" s="218"/>
    </row>
    <row r="638" spans="1:18" s="219" customFormat="1" x14ac:dyDescent="0.25">
      <c r="A638" s="217"/>
      <c r="B638" s="112"/>
      <c r="C638" s="112"/>
      <c r="D638" s="113"/>
      <c r="E638" s="113"/>
      <c r="F638" s="117"/>
      <c r="G638" s="112"/>
      <c r="H638" s="112"/>
      <c r="I638" s="112"/>
      <c r="J638" s="112"/>
      <c r="K638" s="114"/>
      <c r="L638" s="115" t="str">
        <f>IFERROR(_xlfn.IFNA(VLOOKUP($K638,коммент!$B:$C,2,0),""),"")</f>
        <v/>
      </c>
      <c r="M638" s="114"/>
      <c r="N638" s="116"/>
      <c r="O638" s="116"/>
      <c r="P638" s="116"/>
      <c r="Q638" s="218"/>
      <c r="R638" s="218"/>
    </row>
    <row r="639" spans="1:18" s="219" customFormat="1" x14ac:dyDescent="0.25">
      <c r="A639" s="217"/>
      <c r="B639" s="112"/>
      <c r="C639" s="112"/>
      <c r="D639" s="113"/>
      <c r="E639" s="113"/>
      <c r="F639" s="117"/>
      <c r="G639" s="112"/>
      <c r="H639" s="112"/>
      <c r="I639" s="112"/>
      <c r="J639" s="112"/>
      <c r="K639" s="114"/>
      <c r="L639" s="115" t="str">
        <f>IFERROR(_xlfn.IFNA(VLOOKUP($K639,коммент!$B:$C,2,0),""),"")</f>
        <v/>
      </c>
      <c r="M639" s="114"/>
      <c r="N639" s="116"/>
      <c r="O639" s="116"/>
      <c r="P639" s="116"/>
      <c r="Q639" s="218"/>
      <c r="R639" s="218"/>
    </row>
    <row r="640" spans="1:18" s="219" customFormat="1" x14ac:dyDescent="0.25">
      <c r="A640" s="217"/>
      <c r="B640" s="112"/>
      <c r="C640" s="112"/>
      <c r="D640" s="113"/>
      <c r="E640" s="113"/>
      <c r="F640" s="117"/>
      <c r="G640" s="112"/>
      <c r="H640" s="112"/>
      <c r="I640" s="112"/>
      <c r="J640" s="112"/>
      <c r="K640" s="114"/>
      <c r="L640" s="115" t="str">
        <f>IFERROR(_xlfn.IFNA(VLOOKUP($K640,коммент!$B:$C,2,0),""),"")</f>
        <v/>
      </c>
      <c r="M640" s="114"/>
      <c r="N640" s="116"/>
      <c r="O640" s="116"/>
      <c r="P640" s="116"/>
      <c r="Q640" s="218"/>
      <c r="R640" s="218"/>
    </row>
    <row r="641" spans="1:18" s="219" customFormat="1" x14ac:dyDescent="0.25">
      <c r="A641" s="217"/>
      <c r="B641" s="112"/>
      <c r="C641" s="112"/>
      <c r="D641" s="113"/>
      <c r="E641" s="113"/>
      <c r="F641" s="117"/>
      <c r="G641" s="112"/>
      <c r="H641" s="112"/>
      <c r="I641" s="112"/>
      <c r="J641" s="112"/>
      <c r="K641" s="114"/>
      <c r="L641" s="115" t="str">
        <f>IFERROR(_xlfn.IFNA(VLOOKUP($K641,коммент!$B:$C,2,0),""),"")</f>
        <v/>
      </c>
      <c r="M641" s="114"/>
      <c r="N641" s="116"/>
      <c r="O641" s="116"/>
      <c r="P641" s="116"/>
      <c r="Q641" s="218"/>
      <c r="R641" s="218"/>
    </row>
    <row r="642" spans="1:18" s="219" customFormat="1" x14ac:dyDescent="0.25">
      <c r="A642" s="217"/>
      <c r="B642" s="112"/>
      <c r="C642" s="112"/>
      <c r="D642" s="113"/>
      <c r="E642" s="113"/>
      <c r="F642" s="117"/>
      <c r="G642" s="112"/>
      <c r="H642" s="112"/>
      <c r="I642" s="112"/>
      <c r="J642" s="112"/>
      <c r="K642" s="114"/>
      <c r="L642" s="115" t="str">
        <f>IFERROR(_xlfn.IFNA(VLOOKUP($K642,коммент!$B:$C,2,0),""),"")</f>
        <v/>
      </c>
      <c r="M642" s="114"/>
      <c r="N642" s="116"/>
      <c r="O642" s="116"/>
      <c r="P642" s="116"/>
      <c r="Q642" s="218"/>
      <c r="R642" s="218"/>
    </row>
    <row r="643" spans="1:18" s="219" customFormat="1" x14ac:dyDescent="0.25">
      <c r="A643" s="217"/>
      <c r="B643" s="112"/>
      <c r="C643" s="112"/>
      <c r="D643" s="113"/>
      <c r="E643" s="113"/>
      <c r="F643" s="117"/>
      <c r="G643" s="112"/>
      <c r="H643" s="112"/>
      <c r="I643" s="112"/>
      <c r="J643" s="112"/>
      <c r="K643" s="114"/>
      <c r="L643" s="115" t="str">
        <f>IFERROR(_xlfn.IFNA(VLOOKUP($K643,коммент!$B:$C,2,0),""),"")</f>
        <v/>
      </c>
      <c r="M643" s="114"/>
      <c r="N643" s="116"/>
      <c r="O643" s="116"/>
      <c r="P643" s="116"/>
      <c r="Q643" s="218"/>
      <c r="R643" s="218"/>
    </row>
    <row r="644" spans="1:18" s="219" customFormat="1" x14ac:dyDescent="0.25">
      <c r="A644" s="217"/>
      <c r="B644" s="112"/>
      <c r="C644" s="112"/>
      <c r="D644" s="113"/>
      <c r="E644" s="113"/>
      <c r="F644" s="117"/>
      <c r="G644" s="112"/>
      <c r="H644" s="112"/>
      <c r="I644" s="112"/>
      <c r="J644" s="112"/>
      <c r="K644" s="114"/>
      <c r="L644" s="115" t="str">
        <f>IFERROR(_xlfn.IFNA(VLOOKUP($K644,коммент!$B:$C,2,0),""),"")</f>
        <v/>
      </c>
      <c r="M644" s="114"/>
      <c r="N644" s="116"/>
      <c r="O644" s="116"/>
      <c r="P644" s="116"/>
      <c r="Q644" s="218"/>
      <c r="R644" s="218"/>
    </row>
    <row r="645" spans="1:18" s="219" customFormat="1" x14ac:dyDescent="0.25">
      <c r="A645" s="217"/>
      <c r="B645" s="112"/>
      <c r="C645" s="112"/>
      <c r="D645" s="113"/>
      <c r="E645" s="113"/>
      <c r="F645" s="117"/>
      <c r="G645" s="112"/>
      <c r="H645" s="112"/>
      <c r="I645" s="112"/>
      <c r="J645" s="112"/>
      <c r="K645" s="114"/>
      <c r="L645" s="115" t="str">
        <f>IFERROR(_xlfn.IFNA(VLOOKUP($K645,коммент!$B:$C,2,0),""),"")</f>
        <v/>
      </c>
      <c r="M645" s="114"/>
      <c r="N645" s="116"/>
      <c r="O645" s="116"/>
      <c r="P645" s="116"/>
      <c r="Q645" s="218"/>
      <c r="R645" s="218"/>
    </row>
    <row r="646" spans="1:18" s="219" customFormat="1" x14ac:dyDescent="0.25">
      <c r="A646" s="217"/>
      <c r="B646" s="112"/>
      <c r="C646" s="112"/>
      <c r="D646" s="113"/>
      <c r="E646" s="113"/>
      <c r="F646" s="117"/>
      <c r="G646" s="112"/>
      <c r="H646" s="112"/>
      <c r="I646" s="112"/>
      <c r="J646" s="112"/>
      <c r="K646" s="114"/>
      <c r="L646" s="115" t="str">
        <f>IFERROR(_xlfn.IFNA(VLOOKUP($K646,коммент!$B:$C,2,0),""),"")</f>
        <v/>
      </c>
      <c r="M646" s="114"/>
      <c r="N646" s="116"/>
      <c r="O646" s="116"/>
      <c r="P646" s="116"/>
      <c r="Q646" s="218"/>
      <c r="R646" s="218"/>
    </row>
    <row r="647" spans="1:18" s="219" customFormat="1" x14ac:dyDescent="0.25">
      <c r="A647" s="217"/>
      <c r="B647" s="112"/>
      <c r="C647" s="112"/>
      <c r="D647" s="113"/>
      <c r="E647" s="113"/>
      <c r="F647" s="117"/>
      <c r="G647" s="112"/>
      <c r="H647" s="112"/>
      <c r="I647" s="112"/>
      <c r="J647" s="112"/>
      <c r="K647" s="114"/>
      <c r="L647" s="115" t="str">
        <f>IFERROR(_xlfn.IFNA(VLOOKUP($K647,коммент!$B:$C,2,0),""),"")</f>
        <v/>
      </c>
      <c r="M647" s="114"/>
      <c r="N647" s="116"/>
      <c r="O647" s="116"/>
      <c r="P647" s="116"/>
      <c r="Q647" s="218"/>
      <c r="R647" s="218"/>
    </row>
    <row r="648" spans="1:18" s="219" customFormat="1" x14ac:dyDescent="0.25">
      <c r="A648" s="217"/>
      <c r="B648" s="112"/>
      <c r="C648" s="112"/>
      <c r="D648" s="113"/>
      <c r="E648" s="113"/>
      <c r="F648" s="117"/>
      <c r="G648" s="112"/>
      <c r="H648" s="112"/>
      <c r="I648" s="112"/>
      <c r="J648" s="112"/>
      <c r="K648" s="114"/>
      <c r="L648" s="115" t="str">
        <f>IFERROR(_xlfn.IFNA(VLOOKUP($K648,коммент!$B:$C,2,0),""),"")</f>
        <v/>
      </c>
      <c r="M648" s="114"/>
      <c r="N648" s="116"/>
      <c r="O648" s="116"/>
      <c r="P648" s="116"/>
      <c r="Q648" s="218"/>
      <c r="R648" s="218"/>
    </row>
    <row r="649" spans="1:18" s="219" customFormat="1" x14ac:dyDescent="0.25">
      <c r="A649" s="217"/>
      <c r="B649" s="112"/>
      <c r="C649" s="112"/>
      <c r="D649" s="113"/>
      <c r="E649" s="113"/>
      <c r="F649" s="117"/>
      <c r="G649" s="112"/>
      <c r="H649" s="112"/>
      <c r="I649" s="112"/>
      <c r="J649" s="112"/>
      <c r="K649" s="114"/>
      <c r="L649" s="115" t="str">
        <f>IFERROR(_xlfn.IFNA(VLOOKUP($K649,коммент!$B:$C,2,0),""),"")</f>
        <v/>
      </c>
      <c r="M649" s="114"/>
      <c r="N649" s="116"/>
      <c r="O649" s="116"/>
      <c r="P649" s="116"/>
      <c r="Q649" s="218"/>
      <c r="R649" s="218"/>
    </row>
    <row r="650" spans="1:18" s="219" customFormat="1" x14ac:dyDescent="0.25">
      <c r="A650" s="217"/>
      <c r="B650" s="112"/>
      <c r="C650" s="112"/>
      <c r="D650" s="113"/>
      <c r="E650" s="113"/>
      <c r="F650" s="117"/>
      <c r="G650" s="112"/>
      <c r="H650" s="112"/>
      <c r="I650" s="112"/>
      <c r="J650" s="112"/>
      <c r="K650" s="114"/>
      <c r="L650" s="115" t="str">
        <f>IFERROR(_xlfn.IFNA(VLOOKUP($K650,коммент!$B:$C,2,0),""),"")</f>
        <v/>
      </c>
      <c r="M650" s="114"/>
      <c r="N650" s="116"/>
      <c r="O650" s="116"/>
      <c r="P650" s="116"/>
      <c r="Q650" s="218"/>
      <c r="R650" s="218"/>
    </row>
    <row r="651" spans="1:18" s="219" customFormat="1" x14ac:dyDescent="0.25">
      <c r="A651" s="217"/>
      <c r="B651" s="112"/>
      <c r="C651" s="112"/>
      <c r="D651" s="113"/>
      <c r="E651" s="113"/>
      <c r="F651" s="117"/>
      <c r="G651" s="112"/>
      <c r="H651" s="112"/>
      <c r="I651" s="112"/>
      <c r="J651" s="112"/>
      <c r="K651" s="114"/>
      <c r="L651" s="115" t="str">
        <f>IFERROR(_xlfn.IFNA(VLOOKUP($K651,коммент!$B:$C,2,0),""),"")</f>
        <v/>
      </c>
      <c r="M651" s="114"/>
      <c r="N651" s="116"/>
      <c r="O651" s="116"/>
      <c r="P651" s="116"/>
      <c r="Q651" s="218"/>
      <c r="R651" s="218"/>
    </row>
    <row r="652" spans="1:18" s="219" customFormat="1" x14ac:dyDescent="0.25">
      <c r="A652" s="217"/>
      <c r="B652" s="112"/>
      <c r="C652" s="112"/>
      <c r="D652" s="113"/>
      <c r="E652" s="113"/>
      <c r="F652" s="117"/>
      <c r="G652" s="112"/>
      <c r="H652" s="112"/>
      <c r="I652" s="112"/>
      <c r="J652" s="112"/>
      <c r="K652" s="114"/>
      <c r="L652" s="115" t="str">
        <f>IFERROR(_xlfn.IFNA(VLOOKUP($K652,коммент!$B:$C,2,0),""),"")</f>
        <v/>
      </c>
      <c r="M652" s="114"/>
      <c r="N652" s="116"/>
      <c r="O652" s="116"/>
      <c r="P652" s="116"/>
      <c r="Q652" s="218"/>
      <c r="R652" s="218"/>
    </row>
    <row r="653" spans="1:18" s="219" customFormat="1" x14ac:dyDescent="0.25">
      <c r="A653" s="217"/>
      <c r="B653" s="112"/>
      <c r="C653" s="112"/>
      <c r="D653" s="113"/>
      <c r="E653" s="113"/>
      <c r="F653" s="117"/>
      <c r="G653" s="112"/>
      <c r="H653" s="112"/>
      <c r="I653" s="112"/>
      <c r="J653" s="112"/>
      <c r="K653" s="114"/>
      <c r="L653" s="115" t="str">
        <f>IFERROR(_xlfn.IFNA(VLOOKUP($K653,коммент!$B:$C,2,0),""),"")</f>
        <v/>
      </c>
      <c r="M653" s="114"/>
      <c r="N653" s="116"/>
      <c r="O653" s="116"/>
      <c r="P653" s="116"/>
      <c r="Q653" s="218"/>
      <c r="R653" s="218"/>
    </row>
    <row r="654" spans="1:18" s="219" customFormat="1" x14ac:dyDescent="0.25">
      <c r="A654" s="217"/>
      <c r="B654" s="112"/>
      <c r="C654" s="112"/>
      <c r="D654" s="113"/>
      <c r="E654" s="113"/>
      <c r="F654" s="117"/>
      <c r="G654" s="112"/>
      <c r="H654" s="112"/>
      <c r="I654" s="112"/>
      <c r="J654" s="112"/>
      <c r="K654" s="114"/>
      <c r="L654" s="115" t="str">
        <f>IFERROR(_xlfn.IFNA(VLOOKUP($K654,коммент!$B:$C,2,0),""),"")</f>
        <v/>
      </c>
      <c r="M654" s="114"/>
      <c r="N654" s="116"/>
      <c r="O654" s="116"/>
      <c r="P654" s="116"/>
      <c r="Q654" s="218"/>
      <c r="R654" s="218"/>
    </row>
    <row r="655" spans="1:18" s="219" customFormat="1" x14ac:dyDescent="0.25">
      <c r="A655" s="217"/>
      <c r="B655" s="112"/>
      <c r="C655" s="112"/>
      <c r="D655" s="113"/>
      <c r="E655" s="113"/>
      <c r="F655" s="117"/>
      <c r="G655" s="112"/>
      <c r="H655" s="112"/>
      <c r="I655" s="112"/>
      <c r="J655" s="112"/>
      <c r="K655" s="114"/>
      <c r="L655" s="115" t="str">
        <f>IFERROR(_xlfn.IFNA(VLOOKUP($K655,коммент!$B:$C,2,0),""),"")</f>
        <v/>
      </c>
      <c r="M655" s="114"/>
      <c r="N655" s="116"/>
      <c r="O655" s="116"/>
      <c r="P655" s="116"/>
      <c r="Q655" s="218"/>
      <c r="R655" s="218"/>
    </row>
    <row r="656" spans="1:18" s="219" customFormat="1" x14ac:dyDescent="0.25">
      <c r="A656" s="217"/>
      <c r="B656" s="112"/>
      <c r="C656" s="112"/>
      <c r="D656" s="113"/>
      <c r="E656" s="113"/>
      <c r="F656" s="117"/>
      <c r="G656" s="112"/>
      <c r="H656" s="112"/>
      <c r="I656" s="112"/>
      <c r="J656" s="112"/>
      <c r="K656" s="114"/>
      <c r="L656" s="115" t="str">
        <f>IFERROR(_xlfn.IFNA(VLOOKUP($K656,коммент!$B:$C,2,0),""),"")</f>
        <v/>
      </c>
      <c r="M656" s="114"/>
      <c r="N656" s="116"/>
      <c r="O656" s="116"/>
      <c r="P656" s="116"/>
      <c r="Q656" s="218"/>
      <c r="R656" s="218"/>
    </row>
    <row r="657" spans="1:18" s="219" customFormat="1" x14ac:dyDescent="0.25">
      <c r="A657" s="217"/>
      <c r="B657" s="112"/>
      <c r="C657" s="112"/>
      <c r="D657" s="113"/>
      <c r="E657" s="113"/>
      <c r="F657" s="117"/>
      <c r="G657" s="112"/>
      <c r="H657" s="112"/>
      <c r="I657" s="112"/>
      <c r="J657" s="112"/>
      <c r="K657" s="114"/>
      <c r="L657" s="115" t="str">
        <f>IFERROR(_xlfn.IFNA(VLOOKUP($K657,коммент!$B:$C,2,0),""),"")</f>
        <v/>
      </c>
      <c r="M657" s="114"/>
      <c r="N657" s="116"/>
      <c r="O657" s="116"/>
      <c r="P657" s="116"/>
      <c r="Q657" s="218"/>
      <c r="R657" s="218"/>
    </row>
    <row r="658" spans="1:18" s="219" customFormat="1" x14ac:dyDescent="0.25">
      <c r="A658" s="217"/>
      <c r="B658" s="112"/>
      <c r="C658" s="112"/>
      <c r="D658" s="113"/>
      <c r="E658" s="113"/>
      <c r="F658" s="117"/>
      <c r="G658" s="112"/>
      <c r="H658" s="112"/>
      <c r="I658" s="112"/>
      <c r="J658" s="112"/>
      <c r="K658" s="114"/>
      <c r="L658" s="115" t="str">
        <f>IFERROR(_xlfn.IFNA(VLOOKUP($K658,коммент!$B:$C,2,0),""),"")</f>
        <v/>
      </c>
      <c r="M658" s="114"/>
      <c r="N658" s="116"/>
      <c r="O658" s="116"/>
      <c r="P658" s="116"/>
      <c r="Q658" s="218"/>
      <c r="R658" s="218"/>
    </row>
    <row r="659" spans="1:18" s="219" customFormat="1" x14ac:dyDescent="0.25">
      <c r="A659" s="217"/>
      <c r="B659" s="112"/>
      <c r="C659" s="112"/>
      <c r="D659" s="113"/>
      <c r="E659" s="113"/>
      <c r="F659" s="117"/>
      <c r="G659" s="112"/>
      <c r="H659" s="112"/>
      <c r="I659" s="112"/>
      <c r="J659" s="112"/>
      <c r="K659" s="114"/>
      <c r="L659" s="115" t="str">
        <f>IFERROR(_xlfn.IFNA(VLOOKUP($K659,коммент!$B:$C,2,0),""),"")</f>
        <v/>
      </c>
      <c r="M659" s="114"/>
      <c r="N659" s="116"/>
      <c r="O659" s="116"/>
      <c r="P659" s="116"/>
      <c r="Q659" s="218"/>
      <c r="R659" s="218"/>
    </row>
    <row r="660" spans="1:18" s="219" customFormat="1" x14ac:dyDescent="0.25">
      <c r="A660" s="217"/>
      <c r="B660" s="112"/>
      <c r="C660" s="112"/>
      <c r="D660" s="113"/>
      <c r="E660" s="113"/>
      <c r="F660" s="117"/>
      <c r="G660" s="112"/>
      <c r="H660" s="112"/>
      <c r="I660" s="112"/>
      <c r="J660" s="112"/>
      <c r="K660" s="114"/>
      <c r="L660" s="115" t="str">
        <f>IFERROR(_xlfn.IFNA(VLOOKUP($K660,коммент!$B:$C,2,0),""),"")</f>
        <v/>
      </c>
      <c r="M660" s="114"/>
      <c r="N660" s="116"/>
      <c r="O660" s="116"/>
      <c r="P660" s="116"/>
      <c r="Q660" s="218"/>
      <c r="R660" s="218"/>
    </row>
    <row r="661" spans="1:18" s="219" customFormat="1" x14ac:dyDescent="0.25">
      <c r="A661" s="217"/>
      <c r="B661" s="112"/>
      <c r="C661" s="112"/>
      <c r="D661" s="113"/>
      <c r="E661" s="113"/>
      <c r="F661" s="117"/>
      <c r="G661" s="112"/>
      <c r="H661" s="112"/>
      <c r="I661" s="112"/>
      <c r="J661" s="112"/>
      <c r="K661" s="114"/>
      <c r="L661" s="115" t="str">
        <f>IFERROR(_xlfn.IFNA(VLOOKUP($K661,коммент!$B:$C,2,0),""),"")</f>
        <v/>
      </c>
      <c r="M661" s="114"/>
      <c r="N661" s="116"/>
      <c r="O661" s="116"/>
      <c r="P661" s="116"/>
      <c r="Q661" s="218"/>
      <c r="R661" s="218"/>
    </row>
    <row r="662" spans="1:18" s="219" customFormat="1" x14ac:dyDescent="0.25">
      <c r="A662" s="217"/>
      <c r="B662" s="112"/>
      <c r="C662" s="112"/>
      <c r="D662" s="113"/>
      <c r="E662" s="113"/>
      <c r="F662" s="117"/>
      <c r="G662" s="112"/>
      <c r="H662" s="112"/>
      <c r="I662" s="112"/>
      <c r="J662" s="112"/>
      <c r="K662" s="114"/>
      <c r="L662" s="115" t="str">
        <f>IFERROR(_xlfn.IFNA(VLOOKUP($K662,коммент!$B:$C,2,0),""),"")</f>
        <v/>
      </c>
      <c r="M662" s="114"/>
      <c r="N662" s="116"/>
      <c r="O662" s="116"/>
      <c r="P662" s="116"/>
      <c r="Q662" s="218"/>
      <c r="R662" s="218"/>
    </row>
    <row r="663" spans="1:18" s="219" customFormat="1" x14ac:dyDescent="0.25">
      <c r="A663" s="217"/>
      <c r="B663" s="112"/>
      <c r="C663" s="112"/>
      <c r="D663" s="113"/>
      <c r="E663" s="113"/>
      <c r="F663" s="117"/>
      <c r="G663" s="112"/>
      <c r="H663" s="112"/>
      <c r="I663" s="112"/>
      <c r="J663" s="112"/>
      <c r="K663" s="114"/>
      <c r="L663" s="115" t="str">
        <f>IFERROR(_xlfn.IFNA(VLOOKUP($K663,коммент!$B:$C,2,0),""),"")</f>
        <v/>
      </c>
      <c r="M663" s="114"/>
      <c r="N663" s="116"/>
      <c r="O663" s="116"/>
      <c r="P663" s="116"/>
      <c r="Q663" s="218"/>
      <c r="R663" s="218"/>
    </row>
    <row r="664" spans="1:18" s="219" customFormat="1" x14ac:dyDescent="0.25">
      <c r="A664" s="217"/>
      <c r="B664" s="112"/>
      <c r="C664" s="112"/>
      <c r="D664" s="113"/>
      <c r="E664" s="113"/>
      <c r="F664" s="117"/>
      <c r="G664" s="112"/>
      <c r="H664" s="112"/>
      <c r="I664" s="112"/>
      <c r="J664" s="112"/>
      <c r="K664" s="114"/>
      <c r="L664" s="115" t="str">
        <f>IFERROR(_xlfn.IFNA(VLOOKUP($K664,коммент!$B:$C,2,0),""),"")</f>
        <v/>
      </c>
      <c r="M664" s="114"/>
      <c r="N664" s="116"/>
      <c r="O664" s="116"/>
      <c r="P664" s="116"/>
      <c r="Q664" s="218"/>
      <c r="R664" s="218"/>
    </row>
    <row r="665" spans="1:18" s="219" customFormat="1" x14ac:dyDescent="0.25">
      <c r="A665" s="217"/>
      <c r="B665" s="112"/>
      <c r="C665" s="112"/>
      <c r="D665" s="113"/>
      <c r="E665" s="113"/>
      <c r="F665" s="117"/>
      <c r="G665" s="112"/>
      <c r="H665" s="112"/>
      <c r="I665" s="112"/>
      <c r="J665" s="112"/>
      <c r="K665" s="114"/>
      <c r="L665" s="115" t="str">
        <f>IFERROR(_xlfn.IFNA(VLOOKUP($K665,коммент!$B:$C,2,0),""),"")</f>
        <v/>
      </c>
      <c r="M665" s="114"/>
      <c r="N665" s="116"/>
      <c r="O665" s="116"/>
      <c r="P665" s="116"/>
      <c r="Q665" s="218"/>
      <c r="R665" s="218"/>
    </row>
    <row r="666" spans="1:18" s="219" customFormat="1" x14ac:dyDescent="0.25">
      <c r="A666" s="217"/>
      <c r="B666" s="112"/>
      <c r="C666" s="112"/>
      <c r="D666" s="113"/>
      <c r="E666" s="113"/>
      <c r="F666" s="117"/>
      <c r="G666" s="112"/>
      <c r="H666" s="112"/>
      <c r="I666" s="112"/>
      <c r="J666" s="112"/>
      <c r="K666" s="114"/>
      <c r="L666" s="115" t="str">
        <f>IFERROR(_xlfn.IFNA(VLOOKUP($K666,коммент!$B:$C,2,0),""),"")</f>
        <v/>
      </c>
      <c r="M666" s="114"/>
      <c r="N666" s="116"/>
      <c r="O666" s="116"/>
      <c r="P666" s="116"/>
      <c r="Q666" s="218"/>
      <c r="R666" s="218"/>
    </row>
    <row r="667" spans="1:18" s="219" customFormat="1" x14ac:dyDescent="0.25">
      <c r="A667" s="217"/>
      <c r="B667" s="112"/>
      <c r="C667" s="112"/>
      <c r="D667" s="113"/>
      <c r="E667" s="113"/>
      <c r="F667" s="117"/>
      <c r="G667" s="112"/>
      <c r="H667" s="112"/>
      <c r="I667" s="112"/>
      <c r="J667" s="112"/>
      <c r="K667" s="114"/>
      <c r="L667" s="115" t="str">
        <f>IFERROR(_xlfn.IFNA(VLOOKUP($K667,коммент!$B:$C,2,0),""),"")</f>
        <v/>
      </c>
      <c r="M667" s="114"/>
      <c r="N667" s="116"/>
      <c r="O667" s="116"/>
      <c r="P667" s="116"/>
      <c r="Q667" s="218"/>
      <c r="R667" s="218"/>
    </row>
    <row r="668" spans="1:18" s="219" customFormat="1" x14ac:dyDescent="0.25">
      <c r="A668" s="217"/>
      <c r="B668" s="112"/>
      <c r="C668" s="112"/>
      <c r="D668" s="113"/>
      <c r="E668" s="113"/>
      <c r="F668" s="117"/>
      <c r="G668" s="112"/>
      <c r="H668" s="112"/>
      <c r="I668" s="112"/>
      <c r="J668" s="112"/>
      <c r="K668" s="114"/>
      <c r="L668" s="115" t="str">
        <f>IFERROR(_xlfn.IFNA(VLOOKUP($K668,коммент!$B:$C,2,0),""),"")</f>
        <v/>
      </c>
      <c r="M668" s="114"/>
      <c r="N668" s="116"/>
      <c r="O668" s="116"/>
      <c r="P668" s="116"/>
      <c r="Q668" s="218"/>
      <c r="R668" s="218"/>
    </row>
    <row r="669" spans="1:18" s="219" customFormat="1" x14ac:dyDescent="0.25">
      <c r="A669" s="217"/>
      <c r="B669" s="112"/>
      <c r="C669" s="112"/>
      <c r="D669" s="113"/>
      <c r="E669" s="113"/>
      <c r="F669" s="117"/>
      <c r="G669" s="112"/>
      <c r="H669" s="112"/>
      <c r="I669" s="112"/>
      <c r="J669" s="112"/>
      <c r="K669" s="114"/>
      <c r="L669" s="115" t="str">
        <f>IFERROR(_xlfn.IFNA(VLOOKUP($K669,коммент!$B:$C,2,0),""),"")</f>
        <v/>
      </c>
      <c r="M669" s="114"/>
      <c r="N669" s="116"/>
      <c r="O669" s="116"/>
      <c r="P669" s="116"/>
      <c r="Q669" s="218"/>
      <c r="R669" s="218"/>
    </row>
    <row r="670" spans="1:18" s="219" customFormat="1" x14ac:dyDescent="0.25">
      <c r="A670" s="217"/>
      <c r="B670" s="112"/>
      <c r="C670" s="112"/>
      <c r="D670" s="113"/>
      <c r="E670" s="113"/>
      <c r="F670" s="117"/>
      <c r="G670" s="112"/>
      <c r="H670" s="112"/>
      <c r="I670" s="112"/>
      <c r="J670" s="112"/>
      <c r="K670" s="114"/>
      <c r="L670" s="115" t="str">
        <f>IFERROR(_xlfn.IFNA(VLOOKUP($K670,коммент!$B:$C,2,0),""),"")</f>
        <v/>
      </c>
      <c r="M670" s="114"/>
      <c r="N670" s="116"/>
      <c r="O670" s="116"/>
      <c r="P670" s="116"/>
      <c r="Q670" s="218"/>
      <c r="R670" s="218"/>
    </row>
    <row r="671" spans="1:18" s="219" customFormat="1" x14ac:dyDescent="0.25">
      <c r="A671" s="217"/>
      <c r="B671" s="112"/>
      <c r="C671" s="112"/>
      <c r="D671" s="113"/>
      <c r="E671" s="113"/>
      <c r="F671" s="117"/>
      <c r="G671" s="112"/>
      <c r="H671" s="112"/>
      <c r="I671" s="112"/>
      <c r="J671" s="112"/>
      <c r="K671" s="114"/>
      <c r="L671" s="115" t="str">
        <f>IFERROR(_xlfn.IFNA(VLOOKUP($K671,коммент!$B:$C,2,0),""),"")</f>
        <v/>
      </c>
      <c r="M671" s="114"/>
      <c r="N671" s="116"/>
      <c r="O671" s="116"/>
      <c r="P671" s="116"/>
      <c r="Q671" s="218"/>
      <c r="R671" s="218"/>
    </row>
    <row r="672" spans="1:18" s="219" customFormat="1" x14ac:dyDescent="0.25">
      <c r="A672" s="217"/>
      <c r="B672" s="112"/>
      <c r="C672" s="112"/>
      <c r="D672" s="113"/>
      <c r="E672" s="113"/>
      <c r="F672" s="117"/>
      <c r="G672" s="112"/>
      <c r="H672" s="112"/>
      <c r="I672" s="112"/>
      <c r="J672" s="112"/>
      <c r="K672" s="114"/>
      <c r="L672" s="115" t="str">
        <f>IFERROR(_xlfn.IFNA(VLOOKUP($K672,коммент!$B:$C,2,0),""),"")</f>
        <v/>
      </c>
      <c r="M672" s="114"/>
      <c r="N672" s="116"/>
      <c r="O672" s="116"/>
      <c r="P672" s="116"/>
      <c r="Q672" s="218"/>
      <c r="R672" s="218"/>
    </row>
    <row r="673" spans="1:18" s="219" customFormat="1" x14ac:dyDescent="0.25">
      <c r="A673" s="217"/>
      <c r="B673" s="112"/>
      <c r="C673" s="112"/>
      <c r="D673" s="113"/>
      <c r="E673" s="113"/>
      <c r="F673" s="117"/>
      <c r="G673" s="112"/>
      <c r="H673" s="112"/>
      <c r="I673" s="112"/>
      <c r="J673" s="112"/>
      <c r="K673" s="114"/>
      <c r="L673" s="115" t="str">
        <f>IFERROR(_xlfn.IFNA(VLOOKUP($K673,коммент!$B:$C,2,0),""),"")</f>
        <v/>
      </c>
      <c r="M673" s="114"/>
      <c r="N673" s="116"/>
      <c r="O673" s="116"/>
      <c r="P673" s="116"/>
      <c r="Q673" s="218"/>
      <c r="R673" s="218"/>
    </row>
    <row r="674" spans="1:18" s="219" customFormat="1" x14ac:dyDescent="0.25">
      <c r="A674" s="217"/>
      <c r="B674" s="112"/>
      <c r="C674" s="112"/>
      <c r="D674" s="113"/>
      <c r="E674" s="113"/>
      <c r="F674" s="117"/>
      <c r="G674" s="112"/>
      <c r="H674" s="112"/>
      <c r="I674" s="112"/>
      <c r="J674" s="112"/>
      <c r="K674" s="114"/>
      <c r="L674" s="115" t="str">
        <f>IFERROR(_xlfn.IFNA(VLOOKUP($K674,коммент!$B:$C,2,0),""),"")</f>
        <v/>
      </c>
      <c r="M674" s="114"/>
      <c r="N674" s="116"/>
      <c r="O674" s="116"/>
      <c r="P674" s="116"/>
      <c r="Q674" s="218"/>
      <c r="R674" s="218"/>
    </row>
    <row r="675" spans="1:18" s="219" customFormat="1" x14ac:dyDescent="0.25">
      <c r="A675" s="217"/>
      <c r="B675" s="112"/>
      <c r="C675" s="112"/>
      <c r="D675" s="113"/>
      <c r="E675" s="113"/>
      <c r="F675" s="117"/>
      <c r="G675" s="112"/>
      <c r="H675" s="112"/>
      <c r="I675" s="112"/>
      <c r="J675" s="112"/>
      <c r="K675" s="114"/>
      <c r="L675" s="115" t="str">
        <f>IFERROR(_xlfn.IFNA(VLOOKUP($K675,коммент!$B:$C,2,0),""),"")</f>
        <v/>
      </c>
      <c r="M675" s="114"/>
      <c r="N675" s="116"/>
      <c r="O675" s="116"/>
      <c r="P675" s="116"/>
      <c r="Q675" s="218"/>
      <c r="R675" s="218"/>
    </row>
    <row r="676" spans="1:18" s="219" customFormat="1" x14ac:dyDescent="0.25">
      <c r="A676" s="217"/>
      <c r="B676" s="112"/>
      <c r="C676" s="112"/>
      <c r="D676" s="113"/>
      <c r="E676" s="113"/>
      <c r="F676" s="117"/>
      <c r="G676" s="112"/>
      <c r="H676" s="112"/>
      <c r="I676" s="112"/>
      <c r="J676" s="112"/>
      <c r="K676" s="114"/>
      <c r="L676" s="115" t="str">
        <f>IFERROR(_xlfn.IFNA(VLOOKUP($K676,коммент!$B:$C,2,0),""),"")</f>
        <v/>
      </c>
      <c r="M676" s="114"/>
      <c r="N676" s="116"/>
      <c r="O676" s="116"/>
      <c r="P676" s="116"/>
      <c r="Q676" s="218"/>
      <c r="R676" s="218"/>
    </row>
    <row r="677" spans="1:18" s="219" customFormat="1" x14ac:dyDescent="0.25">
      <c r="A677" s="217"/>
      <c r="B677" s="112"/>
      <c r="C677" s="112"/>
      <c r="D677" s="113"/>
      <c r="E677" s="113"/>
      <c r="F677" s="117"/>
      <c r="G677" s="112"/>
      <c r="H677" s="112"/>
      <c r="I677" s="112"/>
      <c r="J677" s="112"/>
      <c r="K677" s="114"/>
      <c r="L677" s="115" t="str">
        <f>IFERROR(_xlfn.IFNA(VLOOKUP($K677,коммент!$B:$C,2,0),""),"")</f>
        <v/>
      </c>
      <c r="M677" s="114"/>
      <c r="N677" s="116"/>
      <c r="O677" s="116"/>
      <c r="P677" s="116"/>
      <c r="Q677" s="218"/>
      <c r="R677" s="218"/>
    </row>
    <row r="678" spans="1:18" s="219" customFormat="1" x14ac:dyDescent="0.25">
      <c r="A678" s="217"/>
      <c r="B678" s="112"/>
      <c r="C678" s="112"/>
      <c r="D678" s="113"/>
      <c r="E678" s="113"/>
      <c r="F678" s="117"/>
      <c r="G678" s="112"/>
      <c r="H678" s="112"/>
      <c r="I678" s="112"/>
      <c r="J678" s="112"/>
      <c r="K678" s="114"/>
      <c r="L678" s="115" t="str">
        <f>IFERROR(_xlfn.IFNA(VLOOKUP($K678,коммент!$B:$C,2,0),""),"")</f>
        <v/>
      </c>
      <c r="M678" s="114"/>
      <c r="N678" s="116"/>
      <c r="O678" s="116"/>
      <c r="P678" s="116"/>
      <c r="Q678" s="218"/>
      <c r="R678" s="218"/>
    </row>
    <row r="679" spans="1:18" s="219" customFormat="1" x14ac:dyDescent="0.25">
      <c r="A679" s="217"/>
      <c r="B679" s="112"/>
      <c r="C679" s="112"/>
      <c r="D679" s="113"/>
      <c r="E679" s="113"/>
      <c r="F679" s="117"/>
      <c r="G679" s="112"/>
      <c r="H679" s="112"/>
      <c r="I679" s="112"/>
      <c r="J679" s="112"/>
      <c r="K679" s="114"/>
      <c r="L679" s="115" t="str">
        <f>IFERROR(_xlfn.IFNA(VLOOKUP($K679,коммент!$B:$C,2,0),""),"")</f>
        <v/>
      </c>
      <c r="M679" s="114"/>
      <c r="N679" s="116"/>
      <c r="O679" s="116"/>
      <c r="P679" s="116"/>
      <c r="Q679" s="218"/>
      <c r="R679" s="218"/>
    </row>
    <row r="680" spans="1:18" s="219" customFormat="1" x14ac:dyDescent="0.25">
      <c r="A680" s="217"/>
      <c r="B680" s="112"/>
      <c r="C680" s="112"/>
      <c r="D680" s="113"/>
      <c r="E680" s="113"/>
      <c r="F680" s="117"/>
      <c r="G680" s="112"/>
      <c r="H680" s="112"/>
      <c r="I680" s="112"/>
      <c r="J680" s="112"/>
      <c r="K680" s="114"/>
      <c r="L680" s="115" t="str">
        <f>IFERROR(_xlfn.IFNA(VLOOKUP($K680,коммент!$B:$C,2,0),""),"")</f>
        <v/>
      </c>
      <c r="M680" s="114"/>
      <c r="N680" s="116"/>
      <c r="O680" s="116"/>
      <c r="P680" s="116"/>
      <c r="Q680" s="218"/>
      <c r="R680" s="218"/>
    </row>
    <row r="681" spans="1:18" s="219" customFormat="1" x14ac:dyDescent="0.25">
      <c r="A681" s="217"/>
      <c r="B681" s="112"/>
      <c r="C681" s="112"/>
      <c r="D681" s="113"/>
      <c r="E681" s="113"/>
      <c r="F681" s="117"/>
      <c r="G681" s="112"/>
      <c r="H681" s="112"/>
      <c r="I681" s="112"/>
      <c r="J681" s="112"/>
      <c r="K681" s="114"/>
      <c r="L681" s="115" t="str">
        <f>IFERROR(_xlfn.IFNA(VLOOKUP($K681,коммент!$B:$C,2,0),""),"")</f>
        <v/>
      </c>
      <c r="M681" s="114"/>
      <c r="N681" s="116"/>
      <c r="O681" s="116"/>
      <c r="P681" s="116"/>
      <c r="Q681" s="218"/>
      <c r="R681" s="218"/>
    </row>
    <row r="682" spans="1:18" s="219" customFormat="1" x14ac:dyDescent="0.25">
      <c r="A682" s="217"/>
      <c r="B682" s="112"/>
      <c r="C682" s="112"/>
      <c r="D682" s="113"/>
      <c r="E682" s="113"/>
      <c r="F682" s="117"/>
      <c r="G682" s="112"/>
      <c r="H682" s="112"/>
      <c r="I682" s="112"/>
      <c r="J682" s="112"/>
      <c r="K682" s="114"/>
      <c r="L682" s="115" t="str">
        <f>IFERROR(_xlfn.IFNA(VLOOKUP($K682,коммент!$B:$C,2,0),""),"")</f>
        <v/>
      </c>
      <c r="M682" s="114"/>
      <c r="N682" s="116"/>
      <c r="O682" s="116"/>
      <c r="P682" s="116"/>
      <c r="Q682" s="218"/>
      <c r="R682" s="218"/>
    </row>
    <row r="683" spans="1:18" s="219" customFormat="1" x14ac:dyDescent="0.25">
      <c r="A683" s="217"/>
      <c r="B683" s="112"/>
      <c r="C683" s="112"/>
      <c r="D683" s="113"/>
      <c r="E683" s="113"/>
      <c r="F683" s="117"/>
      <c r="G683" s="112"/>
      <c r="H683" s="112"/>
      <c r="I683" s="112"/>
      <c r="J683" s="112"/>
      <c r="K683" s="114"/>
      <c r="L683" s="115" t="str">
        <f>IFERROR(_xlfn.IFNA(VLOOKUP($K683,коммент!$B:$C,2,0),""),"")</f>
        <v/>
      </c>
      <c r="M683" s="114"/>
      <c r="N683" s="116"/>
      <c r="O683" s="116"/>
      <c r="P683" s="116"/>
      <c r="Q683" s="218"/>
      <c r="R683" s="218"/>
    </row>
    <row r="684" spans="1:18" s="219" customFormat="1" x14ac:dyDescent="0.25">
      <c r="A684" s="217"/>
      <c r="B684" s="112"/>
      <c r="C684" s="112"/>
      <c r="D684" s="113"/>
      <c r="E684" s="113"/>
      <c r="F684" s="117"/>
      <c r="G684" s="112"/>
      <c r="H684" s="112"/>
      <c r="I684" s="112"/>
      <c r="J684" s="112"/>
      <c r="K684" s="114"/>
      <c r="L684" s="115" t="str">
        <f>IFERROR(_xlfn.IFNA(VLOOKUP($K684,коммент!$B:$C,2,0),""),"")</f>
        <v/>
      </c>
      <c r="M684" s="114"/>
      <c r="N684" s="116"/>
      <c r="O684" s="116"/>
      <c r="P684" s="116"/>
      <c r="Q684" s="218"/>
      <c r="R684" s="218"/>
    </row>
    <row r="685" spans="1:18" s="219" customFormat="1" x14ac:dyDescent="0.25">
      <c r="A685" s="217"/>
      <c r="B685" s="112"/>
      <c r="C685" s="112"/>
      <c r="D685" s="113"/>
      <c r="E685" s="113"/>
      <c r="F685" s="117"/>
      <c r="G685" s="112"/>
      <c r="H685" s="112"/>
      <c r="I685" s="112"/>
      <c r="J685" s="112"/>
      <c r="K685" s="114"/>
      <c r="L685" s="115" t="str">
        <f>IFERROR(_xlfn.IFNA(VLOOKUP($K685,коммент!$B:$C,2,0),""),"")</f>
        <v/>
      </c>
      <c r="M685" s="114"/>
      <c r="N685" s="116"/>
      <c r="O685" s="116"/>
      <c r="P685" s="116"/>
      <c r="Q685" s="218"/>
      <c r="R685" s="218"/>
    </row>
    <row r="686" spans="1:18" s="219" customFormat="1" x14ac:dyDescent="0.25">
      <c r="A686" s="217"/>
      <c r="B686" s="112"/>
      <c r="C686" s="112"/>
      <c r="D686" s="113"/>
      <c r="E686" s="113"/>
      <c r="F686" s="117"/>
      <c r="G686" s="112"/>
      <c r="H686" s="112"/>
      <c r="I686" s="112"/>
      <c r="J686" s="112"/>
      <c r="K686" s="114"/>
      <c r="L686" s="115" t="str">
        <f>IFERROR(_xlfn.IFNA(VLOOKUP($K686,коммент!$B:$C,2,0),""),"")</f>
        <v/>
      </c>
      <c r="M686" s="114"/>
      <c r="N686" s="116"/>
      <c r="O686" s="116"/>
      <c r="P686" s="116"/>
      <c r="Q686" s="218"/>
      <c r="R686" s="218"/>
    </row>
    <row r="687" spans="1:18" s="219" customFormat="1" x14ac:dyDescent="0.25">
      <c r="A687" s="217"/>
      <c r="B687" s="112"/>
      <c r="C687" s="112"/>
      <c r="D687" s="113"/>
      <c r="E687" s="113"/>
      <c r="F687" s="117"/>
      <c r="G687" s="112"/>
      <c r="H687" s="112"/>
      <c r="I687" s="112"/>
      <c r="J687" s="112"/>
      <c r="K687" s="114"/>
      <c r="L687" s="115" t="str">
        <f>IFERROR(_xlfn.IFNA(VLOOKUP($K687,коммент!$B:$C,2,0),""),"")</f>
        <v/>
      </c>
      <c r="M687" s="114"/>
      <c r="N687" s="116"/>
      <c r="O687" s="116"/>
      <c r="P687" s="116"/>
      <c r="Q687" s="218"/>
      <c r="R687" s="218"/>
    </row>
    <row r="688" spans="1:18" s="219" customFormat="1" x14ac:dyDescent="0.25">
      <c r="A688" s="217"/>
      <c r="B688" s="112"/>
      <c r="C688" s="112"/>
      <c r="D688" s="113"/>
      <c r="E688" s="113"/>
      <c r="F688" s="117"/>
      <c r="G688" s="112"/>
      <c r="H688" s="112"/>
      <c r="I688" s="112"/>
      <c r="J688" s="112"/>
      <c r="K688" s="114"/>
      <c r="L688" s="115" t="str">
        <f>IFERROR(_xlfn.IFNA(VLOOKUP($K688,коммент!$B:$C,2,0),""),"")</f>
        <v/>
      </c>
      <c r="M688" s="114"/>
      <c r="N688" s="116"/>
      <c r="O688" s="116"/>
      <c r="P688" s="116"/>
      <c r="Q688" s="218"/>
      <c r="R688" s="218"/>
    </row>
    <row r="689" spans="1:18" s="219" customFormat="1" x14ac:dyDescent="0.25">
      <c r="A689" s="217"/>
      <c r="B689" s="112"/>
      <c r="C689" s="112"/>
      <c r="D689" s="113"/>
      <c r="E689" s="113"/>
      <c r="F689" s="117"/>
      <c r="G689" s="112"/>
      <c r="H689" s="112"/>
      <c r="I689" s="112"/>
      <c r="J689" s="112"/>
      <c r="K689" s="114"/>
      <c r="L689" s="115" t="str">
        <f>IFERROR(_xlfn.IFNA(VLOOKUP($K689,коммент!$B:$C,2,0),""),"")</f>
        <v/>
      </c>
      <c r="M689" s="114"/>
      <c r="N689" s="116"/>
      <c r="O689" s="116"/>
      <c r="P689" s="116"/>
      <c r="Q689" s="218"/>
      <c r="R689" s="218"/>
    </row>
    <row r="690" spans="1:18" s="219" customFormat="1" x14ac:dyDescent="0.25">
      <c r="A690" s="217"/>
      <c r="B690" s="112"/>
      <c r="C690" s="112"/>
      <c r="D690" s="113"/>
      <c r="E690" s="113"/>
      <c r="F690" s="117"/>
      <c r="G690" s="112"/>
      <c r="H690" s="112"/>
      <c r="I690" s="112"/>
      <c r="J690" s="112"/>
      <c r="K690" s="114"/>
      <c r="L690" s="115" t="str">
        <f>IFERROR(_xlfn.IFNA(VLOOKUP($K690,коммент!$B:$C,2,0),""),"")</f>
        <v/>
      </c>
      <c r="M690" s="114"/>
      <c r="N690" s="116"/>
      <c r="O690" s="116"/>
      <c r="P690" s="116"/>
      <c r="Q690" s="218"/>
      <c r="R690" s="218"/>
    </row>
    <row r="691" spans="1:18" s="219" customFormat="1" x14ac:dyDescent="0.25">
      <c r="A691" s="217"/>
      <c r="B691" s="112"/>
      <c r="C691" s="112"/>
      <c r="D691" s="113"/>
      <c r="E691" s="113"/>
      <c r="F691" s="117"/>
      <c r="G691" s="112"/>
      <c r="H691" s="112"/>
      <c r="I691" s="112"/>
      <c r="J691" s="112"/>
      <c r="K691" s="114"/>
      <c r="L691" s="115" t="str">
        <f>IFERROR(_xlfn.IFNA(VLOOKUP($K691,коммент!$B:$C,2,0),""),"")</f>
        <v/>
      </c>
      <c r="M691" s="114"/>
      <c r="N691" s="116"/>
      <c r="O691" s="116"/>
      <c r="P691" s="116"/>
      <c r="Q691" s="218"/>
      <c r="R691" s="218"/>
    </row>
    <row r="692" spans="1:18" s="219" customFormat="1" x14ac:dyDescent="0.25">
      <c r="A692" s="217"/>
      <c r="B692" s="112"/>
      <c r="C692" s="112"/>
      <c r="D692" s="113"/>
      <c r="E692" s="113"/>
      <c r="F692" s="117"/>
      <c r="G692" s="112"/>
      <c r="H692" s="112"/>
      <c r="I692" s="112"/>
      <c r="J692" s="112"/>
      <c r="K692" s="114"/>
      <c r="L692" s="115" t="str">
        <f>IFERROR(_xlfn.IFNA(VLOOKUP($K692,коммент!$B:$C,2,0),""),"")</f>
        <v/>
      </c>
      <c r="M692" s="114"/>
      <c r="N692" s="116"/>
      <c r="O692" s="116"/>
      <c r="P692" s="116"/>
      <c r="Q692" s="218"/>
      <c r="R692" s="218"/>
    </row>
    <row r="693" spans="1:18" s="219" customFormat="1" x14ac:dyDescent="0.25">
      <c r="A693" s="217"/>
      <c r="B693" s="112"/>
      <c r="C693" s="112"/>
      <c r="D693" s="113"/>
      <c r="E693" s="113"/>
      <c r="F693" s="117"/>
      <c r="G693" s="112"/>
      <c r="H693" s="112"/>
      <c r="I693" s="112"/>
      <c r="J693" s="112"/>
      <c r="K693" s="114"/>
      <c r="L693" s="115" t="str">
        <f>IFERROR(_xlfn.IFNA(VLOOKUP($K693,коммент!$B:$C,2,0),""),"")</f>
        <v/>
      </c>
      <c r="M693" s="114"/>
      <c r="N693" s="116"/>
      <c r="O693" s="116"/>
      <c r="P693" s="116"/>
      <c r="Q693" s="218"/>
      <c r="R693" s="218"/>
    </row>
    <row r="694" spans="1:18" s="219" customFormat="1" x14ac:dyDescent="0.25">
      <c r="A694" s="217"/>
      <c r="B694" s="112"/>
      <c r="C694" s="112"/>
      <c r="D694" s="113"/>
      <c r="E694" s="113"/>
      <c r="F694" s="117"/>
      <c r="G694" s="112"/>
      <c r="H694" s="112"/>
      <c r="I694" s="112"/>
      <c r="J694" s="112"/>
      <c r="K694" s="114"/>
      <c r="L694" s="115" t="str">
        <f>IFERROR(_xlfn.IFNA(VLOOKUP($K694,коммент!$B:$C,2,0),""),"")</f>
        <v/>
      </c>
      <c r="M694" s="114"/>
      <c r="N694" s="116"/>
      <c r="O694" s="116"/>
      <c r="P694" s="116"/>
      <c r="Q694" s="218"/>
      <c r="R694" s="218"/>
    </row>
    <row r="695" spans="1:18" s="219" customFormat="1" x14ac:dyDescent="0.25">
      <c r="A695" s="217"/>
      <c r="B695" s="112"/>
      <c r="C695" s="112"/>
      <c r="D695" s="113"/>
      <c r="E695" s="113"/>
      <c r="F695" s="117"/>
      <c r="G695" s="112"/>
      <c r="H695" s="112"/>
      <c r="I695" s="112"/>
      <c r="J695" s="112"/>
      <c r="K695" s="114"/>
      <c r="L695" s="115" t="str">
        <f>IFERROR(_xlfn.IFNA(VLOOKUP($K695,коммент!$B:$C,2,0),""),"")</f>
        <v/>
      </c>
      <c r="M695" s="114"/>
      <c r="N695" s="116"/>
      <c r="O695" s="116"/>
      <c r="P695" s="116"/>
      <c r="Q695" s="218"/>
      <c r="R695" s="218"/>
    </row>
    <row r="696" spans="1:18" s="219" customFormat="1" x14ac:dyDescent="0.25">
      <c r="A696" s="217"/>
      <c r="B696" s="112"/>
      <c r="C696" s="112"/>
      <c r="D696" s="113"/>
      <c r="E696" s="113"/>
      <c r="F696" s="117"/>
      <c r="G696" s="112"/>
      <c r="H696" s="112"/>
      <c r="I696" s="112"/>
      <c r="J696" s="112"/>
      <c r="K696" s="114"/>
      <c r="L696" s="115" t="str">
        <f>IFERROR(_xlfn.IFNA(VLOOKUP($K696,коммент!$B:$C,2,0),""),"")</f>
        <v/>
      </c>
      <c r="M696" s="114"/>
      <c r="N696" s="116"/>
      <c r="O696" s="116"/>
      <c r="P696" s="116"/>
      <c r="Q696" s="218"/>
      <c r="R696" s="218"/>
    </row>
    <row r="697" spans="1:18" s="219" customFormat="1" x14ac:dyDescent="0.25">
      <c r="A697" s="217"/>
      <c r="B697" s="112"/>
      <c r="C697" s="112"/>
      <c r="D697" s="113"/>
      <c r="E697" s="113"/>
      <c r="F697" s="117"/>
      <c r="G697" s="112"/>
      <c r="H697" s="112"/>
      <c r="I697" s="112"/>
      <c r="J697" s="112"/>
      <c r="K697" s="114"/>
      <c r="L697" s="115" t="str">
        <f>IFERROR(_xlfn.IFNA(VLOOKUP($K697,коммент!$B:$C,2,0),""),"")</f>
        <v/>
      </c>
      <c r="M697" s="114"/>
      <c r="N697" s="116"/>
      <c r="O697" s="116"/>
      <c r="P697" s="116"/>
      <c r="Q697" s="218"/>
      <c r="R697" s="218"/>
    </row>
    <row r="698" spans="1:18" s="219" customFormat="1" x14ac:dyDescent="0.25">
      <c r="A698" s="217"/>
      <c r="B698" s="112"/>
      <c r="C698" s="112"/>
      <c r="D698" s="113"/>
      <c r="E698" s="113"/>
      <c r="F698" s="117"/>
      <c r="G698" s="112"/>
      <c r="H698" s="112"/>
      <c r="I698" s="112"/>
      <c r="J698" s="112"/>
      <c r="K698" s="114"/>
      <c r="L698" s="115" t="str">
        <f>IFERROR(_xlfn.IFNA(VLOOKUP($K698,коммент!$B:$C,2,0),""),"")</f>
        <v/>
      </c>
      <c r="M698" s="114"/>
      <c r="N698" s="116"/>
      <c r="O698" s="116"/>
      <c r="P698" s="116"/>
      <c r="Q698" s="218"/>
      <c r="R698" s="218"/>
    </row>
    <row r="699" spans="1:18" s="219" customFormat="1" x14ac:dyDescent="0.25">
      <c r="A699" s="217"/>
      <c r="B699" s="112"/>
      <c r="C699" s="112"/>
      <c r="D699" s="113"/>
      <c r="E699" s="113"/>
      <c r="F699" s="117"/>
      <c r="G699" s="112"/>
      <c r="H699" s="112"/>
      <c r="I699" s="112"/>
      <c r="J699" s="112"/>
      <c r="K699" s="114"/>
      <c r="L699" s="115" t="str">
        <f>IFERROR(_xlfn.IFNA(VLOOKUP($K699,коммент!$B:$C,2,0),""),"")</f>
        <v/>
      </c>
      <c r="M699" s="114"/>
      <c r="N699" s="116"/>
      <c r="O699" s="116"/>
      <c r="P699" s="116"/>
      <c r="Q699" s="218"/>
      <c r="R699" s="218"/>
    </row>
    <row r="700" spans="1:18" s="219" customFormat="1" x14ac:dyDescent="0.25">
      <c r="A700" s="217"/>
      <c r="B700" s="112"/>
      <c r="C700" s="112"/>
      <c r="D700" s="113"/>
      <c r="E700" s="113"/>
      <c r="F700" s="117"/>
      <c r="G700" s="112"/>
      <c r="H700" s="112"/>
      <c r="I700" s="112"/>
      <c r="J700" s="112"/>
      <c r="K700" s="114"/>
      <c r="L700" s="115" t="str">
        <f>IFERROR(_xlfn.IFNA(VLOOKUP($K700,коммент!$B:$C,2,0),""),"")</f>
        <v/>
      </c>
      <c r="M700" s="114"/>
      <c r="N700" s="116"/>
      <c r="O700" s="116"/>
      <c r="P700" s="116"/>
      <c r="Q700" s="218"/>
      <c r="R700" s="218"/>
    </row>
    <row r="701" spans="1:18" s="219" customFormat="1" x14ac:dyDescent="0.25">
      <c r="A701" s="217"/>
      <c r="B701" s="112"/>
      <c r="C701" s="112"/>
      <c r="D701" s="113"/>
      <c r="E701" s="113"/>
      <c r="F701" s="117"/>
      <c r="G701" s="112"/>
      <c r="H701" s="112"/>
      <c r="I701" s="112"/>
      <c r="J701" s="112"/>
      <c r="K701" s="114"/>
      <c r="L701" s="115" t="str">
        <f>IFERROR(_xlfn.IFNA(VLOOKUP($K701,коммент!$B:$C,2,0),""),"")</f>
        <v/>
      </c>
      <c r="M701" s="114"/>
      <c r="N701" s="116"/>
      <c r="O701" s="116"/>
      <c r="P701" s="116"/>
      <c r="Q701" s="218"/>
      <c r="R701" s="218"/>
    </row>
    <row r="702" spans="1:18" s="219" customFormat="1" x14ac:dyDescent="0.25">
      <c r="A702" s="217"/>
      <c r="B702" s="112"/>
      <c r="C702" s="112"/>
      <c r="D702" s="113"/>
      <c r="E702" s="113"/>
      <c r="F702" s="117"/>
      <c r="G702" s="112"/>
      <c r="H702" s="112"/>
      <c r="I702" s="112"/>
      <c r="J702" s="112"/>
      <c r="K702" s="114"/>
      <c r="L702" s="115" t="str">
        <f>IFERROR(_xlfn.IFNA(VLOOKUP($K702,коммент!$B:$C,2,0),""),"")</f>
        <v/>
      </c>
      <c r="M702" s="114"/>
      <c r="N702" s="116"/>
      <c r="O702" s="116"/>
      <c r="P702" s="116"/>
      <c r="Q702" s="218"/>
      <c r="R702" s="218"/>
    </row>
    <row r="703" spans="1:18" s="219" customFormat="1" x14ac:dyDescent="0.25">
      <c r="A703" s="217"/>
      <c r="B703" s="112"/>
      <c r="C703" s="112"/>
      <c r="D703" s="113"/>
      <c r="E703" s="113"/>
      <c r="F703" s="117"/>
      <c r="G703" s="112"/>
      <c r="H703" s="112"/>
      <c r="I703" s="112"/>
      <c r="J703" s="112"/>
      <c r="K703" s="114"/>
      <c r="L703" s="115" t="str">
        <f>IFERROR(_xlfn.IFNA(VLOOKUP($K703,коммент!$B:$C,2,0),""),"")</f>
        <v/>
      </c>
      <c r="M703" s="114"/>
      <c r="N703" s="116"/>
      <c r="O703" s="116"/>
      <c r="P703" s="116"/>
      <c r="Q703" s="218"/>
      <c r="R703" s="218"/>
    </row>
    <row r="704" spans="1:18" s="219" customFormat="1" x14ac:dyDescent="0.25">
      <c r="A704" s="217"/>
      <c r="B704" s="112"/>
      <c r="C704" s="112"/>
      <c r="D704" s="113"/>
      <c r="E704" s="113"/>
      <c r="F704" s="117"/>
      <c r="G704" s="112"/>
      <c r="H704" s="112"/>
      <c r="I704" s="112"/>
      <c r="J704" s="112"/>
      <c r="K704" s="114"/>
      <c r="L704" s="115" t="str">
        <f>IFERROR(_xlfn.IFNA(VLOOKUP($K704,коммент!$B:$C,2,0),""),"")</f>
        <v/>
      </c>
      <c r="M704" s="114"/>
      <c r="N704" s="116"/>
      <c r="O704" s="116"/>
      <c r="P704" s="116"/>
      <c r="Q704" s="218"/>
      <c r="R704" s="218"/>
    </row>
    <row r="705" spans="1:18" s="219" customFormat="1" x14ac:dyDescent="0.25">
      <c r="A705" s="217"/>
      <c r="B705" s="112"/>
      <c r="C705" s="112"/>
      <c r="D705" s="113"/>
      <c r="E705" s="113"/>
      <c r="F705" s="117"/>
      <c r="G705" s="112"/>
      <c r="H705" s="112"/>
      <c r="I705" s="112"/>
      <c r="J705" s="112"/>
      <c r="K705" s="114"/>
      <c r="L705" s="115" t="str">
        <f>IFERROR(_xlfn.IFNA(VLOOKUP($K705,коммент!$B:$C,2,0),""),"")</f>
        <v/>
      </c>
      <c r="M705" s="114"/>
      <c r="N705" s="116"/>
      <c r="O705" s="116"/>
      <c r="P705" s="116"/>
      <c r="Q705" s="218"/>
      <c r="R705" s="218"/>
    </row>
    <row r="706" spans="1:18" s="219" customFormat="1" x14ac:dyDescent="0.25">
      <c r="A706" s="217"/>
      <c r="B706" s="112"/>
      <c r="C706" s="112"/>
      <c r="D706" s="113"/>
      <c r="E706" s="113"/>
      <c r="F706" s="117"/>
      <c r="G706" s="112"/>
      <c r="H706" s="112"/>
      <c r="I706" s="112"/>
      <c r="J706" s="112"/>
      <c r="K706" s="114"/>
      <c r="L706" s="115" t="str">
        <f>IFERROR(_xlfn.IFNA(VLOOKUP($K706,коммент!$B:$C,2,0),""),"")</f>
        <v/>
      </c>
      <c r="M706" s="114"/>
      <c r="N706" s="116"/>
      <c r="O706" s="116"/>
      <c r="P706" s="116"/>
      <c r="Q706" s="218"/>
      <c r="R706" s="218"/>
    </row>
    <row r="707" spans="1:18" s="219" customFormat="1" x14ac:dyDescent="0.25">
      <c r="A707" s="217"/>
      <c r="B707" s="112"/>
      <c r="C707" s="112"/>
      <c r="D707" s="113"/>
      <c r="E707" s="113"/>
      <c r="F707" s="117"/>
      <c r="G707" s="112"/>
      <c r="H707" s="112"/>
      <c r="I707" s="112"/>
      <c r="J707" s="112"/>
      <c r="K707" s="114"/>
      <c r="L707" s="115" t="str">
        <f>IFERROR(_xlfn.IFNA(VLOOKUP($K707,коммент!$B:$C,2,0),""),"")</f>
        <v/>
      </c>
      <c r="M707" s="114"/>
      <c r="N707" s="116"/>
      <c r="O707" s="116"/>
      <c r="P707" s="116"/>
      <c r="Q707" s="218"/>
      <c r="R707" s="218"/>
    </row>
    <row r="708" spans="1:18" s="219" customFormat="1" x14ac:dyDescent="0.25">
      <c r="A708" s="217"/>
      <c r="B708" s="112"/>
      <c r="C708" s="112"/>
      <c r="D708" s="113"/>
      <c r="E708" s="113"/>
      <c r="F708" s="117"/>
      <c r="G708" s="112"/>
      <c r="H708" s="112"/>
      <c r="I708" s="112"/>
      <c r="J708" s="112"/>
      <c r="K708" s="114"/>
      <c r="L708" s="115" t="str">
        <f>IFERROR(_xlfn.IFNA(VLOOKUP($K708,коммент!$B:$C,2,0),""),"")</f>
        <v/>
      </c>
      <c r="M708" s="114"/>
      <c r="N708" s="116"/>
      <c r="O708" s="116"/>
      <c r="P708" s="116"/>
      <c r="Q708" s="218"/>
      <c r="R708" s="218"/>
    </row>
    <row r="709" spans="1:18" s="219" customFormat="1" x14ac:dyDescent="0.25">
      <c r="A709" s="217"/>
      <c r="B709" s="112"/>
      <c r="C709" s="112"/>
      <c r="D709" s="113"/>
      <c r="E709" s="113"/>
      <c r="F709" s="117"/>
      <c r="G709" s="112"/>
      <c r="H709" s="112"/>
      <c r="I709" s="112"/>
      <c r="J709" s="112"/>
      <c r="K709" s="114"/>
      <c r="L709" s="115" t="str">
        <f>IFERROR(_xlfn.IFNA(VLOOKUP($K709,коммент!$B:$C,2,0),""),"")</f>
        <v/>
      </c>
      <c r="M709" s="114"/>
      <c r="N709" s="116"/>
      <c r="O709" s="116"/>
      <c r="P709" s="116"/>
      <c r="Q709" s="218"/>
      <c r="R709" s="218"/>
    </row>
    <row r="710" spans="1:18" s="219" customFormat="1" x14ac:dyDescent="0.25">
      <c r="A710" s="217"/>
      <c r="B710" s="112"/>
      <c r="C710" s="112"/>
      <c r="D710" s="113"/>
      <c r="E710" s="113"/>
      <c r="F710" s="117"/>
      <c r="G710" s="112"/>
      <c r="H710" s="112"/>
      <c r="I710" s="112"/>
      <c r="J710" s="112"/>
      <c r="K710" s="114"/>
      <c r="L710" s="115" t="str">
        <f>IFERROR(_xlfn.IFNA(VLOOKUP($K710,коммент!$B:$C,2,0),""),"")</f>
        <v/>
      </c>
      <c r="M710" s="114"/>
      <c r="N710" s="116"/>
      <c r="O710" s="116"/>
      <c r="P710" s="116"/>
      <c r="Q710" s="218"/>
      <c r="R710" s="218"/>
    </row>
    <row r="711" spans="1:18" s="219" customFormat="1" x14ac:dyDescent="0.25">
      <c r="A711" s="217"/>
      <c r="B711" s="112"/>
      <c r="C711" s="112"/>
      <c r="D711" s="113"/>
      <c r="E711" s="113"/>
      <c r="F711" s="117"/>
      <c r="G711" s="112"/>
      <c r="H711" s="112"/>
      <c r="I711" s="112"/>
      <c r="J711" s="112"/>
      <c r="K711" s="114"/>
      <c r="L711" s="115" t="str">
        <f>IFERROR(_xlfn.IFNA(VLOOKUP($K711,коммент!$B:$C,2,0),""),"")</f>
        <v/>
      </c>
      <c r="M711" s="114"/>
      <c r="N711" s="116"/>
      <c r="O711" s="116"/>
      <c r="P711" s="116"/>
      <c r="Q711" s="218"/>
      <c r="R711" s="218"/>
    </row>
    <row r="712" spans="1:18" s="219" customFormat="1" x14ac:dyDescent="0.25">
      <c r="A712" s="217"/>
      <c r="B712" s="112"/>
      <c r="C712" s="112"/>
      <c r="D712" s="113"/>
      <c r="E712" s="113"/>
      <c r="F712" s="117"/>
      <c r="G712" s="112"/>
      <c r="H712" s="112"/>
      <c r="I712" s="112"/>
      <c r="J712" s="112"/>
      <c r="K712" s="114"/>
      <c r="L712" s="115" t="str">
        <f>IFERROR(_xlfn.IFNA(VLOOKUP($K712,коммент!$B:$C,2,0),""),"")</f>
        <v/>
      </c>
      <c r="M712" s="114"/>
      <c r="N712" s="116"/>
      <c r="O712" s="116"/>
      <c r="P712" s="116"/>
      <c r="Q712" s="218"/>
      <c r="R712" s="218"/>
    </row>
    <row r="713" spans="1:18" s="219" customFormat="1" x14ac:dyDescent="0.25">
      <c r="A713" s="217"/>
      <c r="B713" s="112"/>
      <c r="C713" s="112"/>
      <c r="D713" s="113"/>
      <c r="E713" s="113"/>
      <c r="F713" s="117"/>
      <c r="G713" s="112"/>
      <c r="H713" s="112"/>
      <c r="I713" s="112"/>
      <c r="J713" s="112"/>
      <c r="K713" s="114"/>
      <c r="L713" s="115" t="str">
        <f>IFERROR(_xlfn.IFNA(VLOOKUP($K713,коммент!$B:$C,2,0),""),"")</f>
        <v/>
      </c>
      <c r="M713" s="114"/>
      <c r="N713" s="116"/>
      <c r="O713" s="116"/>
      <c r="P713" s="116"/>
      <c r="Q713" s="218"/>
      <c r="R713" s="218"/>
    </row>
    <row r="714" spans="1:18" s="219" customFormat="1" x14ac:dyDescent="0.25">
      <c r="A714" s="217"/>
      <c r="B714" s="112"/>
      <c r="C714" s="112"/>
      <c r="D714" s="113"/>
      <c r="E714" s="113"/>
      <c r="F714" s="117"/>
      <c r="G714" s="112"/>
      <c r="H714" s="112"/>
      <c r="I714" s="112"/>
      <c r="J714" s="112"/>
      <c r="K714" s="114"/>
      <c r="L714" s="115" t="str">
        <f>IFERROR(_xlfn.IFNA(VLOOKUP($K714,коммент!$B:$C,2,0),""),"")</f>
        <v/>
      </c>
      <c r="M714" s="114"/>
      <c r="N714" s="116"/>
      <c r="O714" s="116"/>
      <c r="P714" s="116"/>
      <c r="Q714" s="218"/>
      <c r="R714" s="218"/>
    </row>
    <row r="715" spans="1:18" s="219" customFormat="1" x14ac:dyDescent="0.25">
      <c r="A715" s="217"/>
      <c r="B715" s="112"/>
      <c r="C715" s="112"/>
      <c r="D715" s="113"/>
      <c r="E715" s="113"/>
      <c r="F715" s="117"/>
      <c r="G715" s="112"/>
      <c r="H715" s="112"/>
      <c r="I715" s="112"/>
      <c r="J715" s="112"/>
      <c r="K715" s="114"/>
      <c r="L715" s="115" t="str">
        <f>IFERROR(_xlfn.IFNA(VLOOKUP($K715,коммент!$B:$C,2,0),""),"")</f>
        <v/>
      </c>
      <c r="M715" s="114"/>
      <c r="N715" s="116"/>
      <c r="O715" s="116"/>
      <c r="P715" s="116"/>
      <c r="Q715" s="218"/>
      <c r="R715" s="218"/>
    </row>
    <row r="716" spans="1:18" s="219" customFormat="1" x14ac:dyDescent="0.25">
      <c r="A716" s="217"/>
      <c r="B716" s="112"/>
      <c r="C716" s="112"/>
      <c r="D716" s="113"/>
      <c r="E716" s="113"/>
      <c r="F716" s="117"/>
      <c r="G716" s="112"/>
      <c r="H716" s="112"/>
      <c r="I716" s="112"/>
      <c r="J716" s="112"/>
      <c r="K716" s="114"/>
      <c r="L716" s="115" t="str">
        <f>IFERROR(_xlfn.IFNA(VLOOKUP($K716,коммент!$B:$C,2,0),""),"")</f>
        <v/>
      </c>
      <c r="M716" s="114"/>
      <c r="N716" s="116"/>
      <c r="O716" s="116"/>
      <c r="P716" s="116"/>
      <c r="Q716" s="218"/>
      <c r="R716" s="218"/>
    </row>
    <row r="717" spans="1:18" s="219" customFormat="1" x14ac:dyDescent="0.25">
      <c r="A717" s="217"/>
      <c r="B717" s="112"/>
      <c r="C717" s="112"/>
      <c r="D717" s="113"/>
      <c r="E717" s="113"/>
      <c r="F717" s="117"/>
      <c r="G717" s="112"/>
      <c r="H717" s="112"/>
      <c r="I717" s="112"/>
      <c r="J717" s="112"/>
      <c r="K717" s="114"/>
      <c r="L717" s="115" t="str">
        <f>IFERROR(_xlfn.IFNA(VLOOKUP($K717,коммент!$B:$C,2,0),""),"")</f>
        <v/>
      </c>
      <c r="M717" s="114"/>
      <c r="N717" s="116"/>
      <c r="O717" s="116"/>
      <c r="P717" s="116"/>
      <c r="Q717" s="218"/>
      <c r="R717" s="218"/>
    </row>
    <row r="718" spans="1:18" s="219" customFormat="1" x14ac:dyDescent="0.25">
      <c r="A718" s="217"/>
      <c r="B718" s="112"/>
      <c r="C718" s="112"/>
      <c r="D718" s="113"/>
      <c r="E718" s="113"/>
      <c r="F718" s="117"/>
      <c r="G718" s="112"/>
      <c r="H718" s="112"/>
      <c r="I718" s="112"/>
      <c r="J718" s="112"/>
      <c r="K718" s="114"/>
      <c r="L718" s="115" t="str">
        <f>IFERROR(_xlfn.IFNA(VLOOKUP($K718,коммент!$B:$C,2,0),""),"")</f>
        <v/>
      </c>
      <c r="M718" s="114"/>
      <c r="N718" s="116"/>
      <c r="O718" s="116"/>
      <c r="P718" s="116"/>
      <c r="Q718" s="218"/>
      <c r="R718" s="218"/>
    </row>
    <row r="719" spans="1:18" s="219" customFormat="1" x14ac:dyDescent="0.25">
      <c r="A719" s="217"/>
      <c r="B719" s="112"/>
      <c r="C719" s="112"/>
      <c r="D719" s="113"/>
      <c r="E719" s="113"/>
      <c r="F719" s="117"/>
      <c r="G719" s="112"/>
      <c r="H719" s="112"/>
      <c r="I719" s="112"/>
      <c r="J719" s="112"/>
      <c r="K719" s="114"/>
      <c r="L719" s="115" t="str">
        <f>IFERROR(_xlfn.IFNA(VLOOKUP($K719,коммент!$B:$C,2,0),""),"")</f>
        <v/>
      </c>
      <c r="M719" s="114"/>
      <c r="N719" s="116"/>
      <c r="O719" s="116"/>
      <c r="P719" s="116"/>
      <c r="Q719" s="218"/>
      <c r="R719" s="218"/>
    </row>
    <row r="720" spans="1:18" s="219" customFormat="1" x14ac:dyDescent="0.25">
      <c r="A720" s="217"/>
      <c r="B720" s="112"/>
      <c r="C720" s="112"/>
      <c r="D720" s="113"/>
      <c r="E720" s="113"/>
      <c r="F720" s="117"/>
      <c r="G720" s="112"/>
      <c r="H720" s="112"/>
      <c r="I720" s="112"/>
      <c r="J720" s="112"/>
      <c r="K720" s="114"/>
      <c r="L720" s="115" t="str">
        <f>IFERROR(_xlfn.IFNA(VLOOKUP($K720,коммент!$B:$C,2,0),""),"")</f>
        <v/>
      </c>
      <c r="M720" s="114"/>
      <c r="N720" s="116"/>
      <c r="O720" s="116"/>
      <c r="P720" s="116"/>
      <c r="Q720" s="218"/>
      <c r="R720" s="218"/>
    </row>
    <row r="721" spans="1:18" s="219" customFormat="1" x14ac:dyDescent="0.25">
      <c r="A721" s="217"/>
      <c r="B721" s="112"/>
      <c r="C721" s="112"/>
      <c r="D721" s="113"/>
      <c r="E721" s="113"/>
      <c r="F721" s="117"/>
      <c r="G721" s="112"/>
      <c r="H721" s="112"/>
      <c r="I721" s="112"/>
      <c r="J721" s="112"/>
      <c r="K721" s="114"/>
      <c r="L721" s="115" t="str">
        <f>IFERROR(_xlfn.IFNA(VLOOKUP($K721,коммент!$B:$C,2,0),""),"")</f>
        <v/>
      </c>
      <c r="M721" s="114"/>
      <c r="N721" s="116"/>
      <c r="O721" s="116"/>
      <c r="P721" s="116"/>
      <c r="Q721" s="218"/>
      <c r="R721" s="218"/>
    </row>
    <row r="722" spans="1:18" s="219" customFormat="1" x14ac:dyDescent="0.25">
      <c r="A722" s="217"/>
      <c r="B722" s="112"/>
      <c r="C722" s="112"/>
      <c r="D722" s="113"/>
      <c r="E722" s="113"/>
      <c r="F722" s="117"/>
      <c r="G722" s="112"/>
      <c r="H722" s="112"/>
      <c r="I722" s="112"/>
      <c r="J722" s="112"/>
      <c r="K722" s="114"/>
      <c r="L722" s="115" t="str">
        <f>IFERROR(_xlfn.IFNA(VLOOKUP($K722,коммент!$B:$C,2,0),""),"")</f>
        <v/>
      </c>
      <c r="M722" s="114"/>
      <c r="N722" s="116"/>
      <c r="O722" s="116"/>
      <c r="P722" s="116"/>
      <c r="Q722" s="218"/>
      <c r="R722" s="218"/>
    </row>
    <row r="723" spans="1:18" s="219" customFormat="1" x14ac:dyDescent="0.25">
      <c r="A723" s="217"/>
      <c r="B723" s="112"/>
      <c r="C723" s="112"/>
      <c r="D723" s="113"/>
      <c r="E723" s="113"/>
      <c r="F723" s="117"/>
      <c r="G723" s="112"/>
      <c r="H723" s="112"/>
      <c r="I723" s="112"/>
      <c r="J723" s="112"/>
      <c r="K723" s="114"/>
      <c r="L723" s="115" t="str">
        <f>IFERROR(_xlfn.IFNA(VLOOKUP($K723,коммент!$B:$C,2,0),""),"")</f>
        <v/>
      </c>
      <c r="M723" s="114"/>
      <c r="N723" s="116"/>
      <c r="O723" s="116"/>
      <c r="P723" s="116"/>
      <c r="Q723" s="218"/>
      <c r="R723" s="218"/>
    </row>
    <row r="724" spans="1:18" s="219" customFormat="1" x14ac:dyDescent="0.25">
      <c r="A724" s="217"/>
      <c r="B724" s="112"/>
      <c r="C724" s="112"/>
      <c r="D724" s="113"/>
      <c r="E724" s="113"/>
      <c r="F724" s="117"/>
      <c r="G724" s="112"/>
      <c r="H724" s="112"/>
      <c r="I724" s="112"/>
      <c r="J724" s="112"/>
      <c r="K724" s="114"/>
      <c r="L724" s="115" t="str">
        <f>IFERROR(_xlfn.IFNA(VLOOKUP($K724,коммент!$B:$C,2,0),""),"")</f>
        <v/>
      </c>
      <c r="M724" s="114"/>
      <c r="N724" s="116"/>
      <c r="O724" s="116"/>
      <c r="P724" s="116"/>
      <c r="Q724" s="218"/>
      <c r="R724" s="218"/>
    </row>
    <row r="725" spans="1:18" s="219" customFormat="1" x14ac:dyDescent="0.25">
      <c r="A725" s="217"/>
      <c r="B725" s="112"/>
      <c r="C725" s="112"/>
      <c r="D725" s="113"/>
      <c r="E725" s="113"/>
      <c r="F725" s="117"/>
      <c r="G725" s="112"/>
      <c r="H725" s="112"/>
      <c r="I725" s="112"/>
      <c r="J725" s="112"/>
      <c r="K725" s="114"/>
      <c r="L725" s="115" t="str">
        <f>IFERROR(_xlfn.IFNA(VLOOKUP($K725,коммент!$B:$C,2,0),""),"")</f>
        <v/>
      </c>
      <c r="M725" s="114"/>
      <c r="N725" s="116"/>
      <c r="O725" s="116"/>
      <c r="P725" s="116"/>
      <c r="Q725" s="218"/>
      <c r="R725" s="218"/>
    </row>
    <row r="726" spans="1:18" s="219" customFormat="1" x14ac:dyDescent="0.25">
      <c r="A726" s="217"/>
      <c r="B726" s="112"/>
      <c r="C726" s="112"/>
      <c r="D726" s="113"/>
      <c r="E726" s="113"/>
      <c r="F726" s="117"/>
      <c r="G726" s="112"/>
      <c r="H726" s="112"/>
      <c r="I726" s="112"/>
      <c r="J726" s="112"/>
      <c r="K726" s="114"/>
      <c r="L726" s="115" t="str">
        <f>IFERROR(_xlfn.IFNA(VLOOKUP($K726,коммент!$B:$C,2,0),""),"")</f>
        <v/>
      </c>
      <c r="M726" s="114"/>
      <c r="N726" s="116"/>
      <c r="O726" s="116"/>
      <c r="P726" s="116"/>
      <c r="Q726" s="218"/>
      <c r="R726" s="218"/>
    </row>
    <row r="727" spans="1:18" s="219" customFormat="1" x14ac:dyDescent="0.25">
      <c r="A727" s="217"/>
      <c r="B727" s="112"/>
      <c r="C727" s="112"/>
      <c r="D727" s="113"/>
      <c r="E727" s="113"/>
      <c r="F727" s="117"/>
      <c r="G727" s="112"/>
      <c r="H727" s="112"/>
      <c r="I727" s="112"/>
      <c r="J727" s="112"/>
      <c r="K727" s="114"/>
      <c r="L727" s="115" t="str">
        <f>IFERROR(_xlfn.IFNA(VLOOKUP($K727,коммент!$B:$C,2,0),""),"")</f>
        <v/>
      </c>
      <c r="M727" s="114"/>
      <c r="N727" s="116"/>
      <c r="O727" s="116"/>
      <c r="P727" s="116"/>
      <c r="Q727" s="218"/>
      <c r="R727" s="218"/>
    </row>
    <row r="728" spans="1:18" s="219" customFormat="1" x14ac:dyDescent="0.25">
      <c r="A728" s="217"/>
      <c r="B728" s="112"/>
      <c r="C728" s="112"/>
      <c r="D728" s="113"/>
      <c r="E728" s="113"/>
      <c r="F728" s="117"/>
      <c r="G728" s="112"/>
      <c r="H728" s="112"/>
      <c r="I728" s="112"/>
      <c r="J728" s="112"/>
      <c r="K728" s="114"/>
      <c r="L728" s="115" t="str">
        <f>IFERROR(_xlfn.IFNA(VLOOKUP($K728,коммент!$B:$C,2,0),""),"")</f>
        <v/>
      </c>
      <c r="M728" s="114"/>
      <c r="N728" s="116"/>
      <c r="O728" s="116"/>
      <c r="P728" s="116"/>
      <c r="Q728" s="218"/>
      <c r="R728" s="218"/>
    </row>
    <row r="729" spans="1:18" s="219" customFormat="1" x14ac:dyDescent="0.25">
      <c r="A729" s="217"/>
      <c r="B729" s="112"/>
      <c r="C729" s="112"/>
      <c r="D729" s="113"/>
      <c r="E729" s="113"/>
      <c r="F729" s="117"/>
      <c r="G729" s="112"/>
      <c r="H729" s="112"/>
      <c r="I729" s="112"/>
      <c r="J729" s="112"/>
      <c r="K729" s="114"/>
      <c r="L729" s="115" t="str">
        <f>IFERROR(_xlfn.IFNA(VLOOKUP($K729,коммент!$B:$C,2,0),""),"")</f>
        <v/>
      </c>
      <c r="M729" s="114"/>
      <c r="N729" s="116"/>
      <c r="O729" s="116"/>
      <c r="P729" s="116"/>
      <c r="Q729" s="218"/>
      <c r="R729" s="218"/>
    </row>
    <row r="730" spans="1:18" s="219" customFormat="1" x14ac:dyDescent="0.25">
      <c r="A730" s="217"/>
      <c r="B730" s="112"/>
      <c r="C730" s="112"/>
      <c r="D730" s="113"/>
      <c r="E730" s="113"/>
      <c r="F730" s="117"/>
      <c r="G730" s="112"/>
      <c r="H730" s="112"/>
      <c r="I730" s="112"/>
      <c r="J730" s="112"/>
      <c r="K730" s="114"/>
      <c r="L730" s="115" t="str">
        <f>IFERROR(_xlfn.IFNA(VLOOKUP($K730,коммент!$B:$C,2,0),""),"")</f>
        <v/>
      </c>
      <c r="M730" s="114"/>
      <c r="N730" s="116"/>
      <c r="O730" s="116"/>
      <c r="P730" s="116"/>
      <c r="Q730" s="218"/>
      <c r="R730" s="218"/>
    </row>
    <row r="731" spans="1:18" s="219" customFormat="1" x14ac:dyDescent="0.25">
      <c r="A731" s="217"/>
      <c r="B731" s="112"/>
      <c r="C731" s="112"/>
      <c r="D731" s="113"/>
      <c r="E731" s="113"/>
      <c r="F731" s="117"/>
      <c r="G731" s="112"/>
      <c r="H731" s="112"/>
      <c r="I731" s="112"/>
      <c r="J731" s="112"/>
      <c r="K731" s="114"/>
      <c r="L731" s="115" t="str">
        <f>IFERROR(_xlfn.IFNA(VLOOKUP($K731,коммент!$B:$C,2,0),""),"")</f>
        <v/>
      </c>
      <c r="M731" s="114"/>
      <c r="N731" s="116"/>
      <c r="O731" s="116"/>
      <c r="P731" s="116"/>
      <c r="Q731" s="218"/>
      <c r="R731" s="218"/>
    </row>
    <row r="732" spans="1:18" s="219" customFormat="1" x14ac:dyDescent="0.25">
      <c r="A732" s="217"/>
      <c r="B732" s="112"/>
      <c r="C732" s="112"/>
      <c r="D732" s="113"/>
      <c r="E732" s="113"/>
      <c r="F732" s="117"/>
      <c r="G732" s="112"/>
      <c r="H732" s="112"/>
      <c r="I732" s="112"/>
      <c r="J732" s="112"/>
      <c r="K732" s="114"/>
      <c r="L732" s="115" t="str">
        <f>IFERROR(_xlfn.IFNA(VLOOKUP($K732,коммент!$B:$C,2,0),""),"")</f>
        <v/>
      </c>
      <c r="M732" s="114"/>
      <c r="N732" s="116"/>
      <c r="O732" s="116"/>
      <c r="P732" s="116"/>
      <c r="Q732" s="218"/>
      <c r="R732" s="218"/>
    </row>
    <row r="733" spans="1:18" s="219" customFormat="1" x14ac:dyDescent="0.25">
      <c r="A733" s="217"/>
      <c r="B733" s="112"/>
      <c r="C733" s="112"/>
      <c r="D733" s="113"/>
      <c r="E733" s="113"/>
      <c r="F733" s="117"/>
      <c r="G733" s="112"/>
      <c r="H733" s="112"/>
      <c r="I733" s="112"/>
      <c r="J733" s="112"/>
      <c r="K733" s="114"/>
      <c r="L733" s="115" t="str">
        <f>IFERROR(_xlfn.IFNA(VLOOKUP($K733,коммент!$B:$C,2,0),""),"")</f>
        <v/>
      </c>
      <c r="M733" s="114"/>
      <c r="N733" s="116"/>
      <c r="O733" s="116"/>
      <c r="P733" s="116"/>
      <c r="Q733" s="218"/>
      <c r="R733" s="218"/>
    </row>
    <row r="734" spans="1:18" s="219" customFormat="1" x14ac:dyDescent="0.25">
      <c r="A734" s="217"/>
      <c r="B734" s="112"/>
      <c r="C734" s="112"/>
      <c r="D734" s="113"/>
      <c r="E734" s="113"/>
      <c r="F734" s="117"/>
      <c r="G734" s="112"/>
      <c r="H734" s="112"/>
      <c r="I734" s="112"/>
      <c r="J734" s="112"/>
      <c r="K734" s="114"/>
      <c r="L734" s="115" t="str">
        <f>IFERROR(_xlfn.IFNA(VLOOKUP($K734,коммент!$B:$C,2,0),""),"")</f>
        <v/>
      </c>
      <c r="M734" s="114"/>
      <c r="N734" s="116"/>
      <c r="O734" s="116"/>
      <c r="P734" s="116"/>
      <c r="Q734" s="218"/>
      <c r="R734" s="218"/>
    </row>
    <row r="735" spans="1:18" s="219" customFormat="1" x14ac:dyDescent="0.25">
      <c r="A735" s="217"/>
      <c r="B735" s="112"/>
      <c r="C735" s="112"/>
      <c r="D735" s="113"/>
      <c r="E735" s="113"/>
      <c r="F735" s="117"/>
      <c r="G735" s="112"/>
      <c r="H735" s="112"/>
      <c r="I735" s="112"/>
      <c r="J735" s="112"/>
      <c r="K735" s="114"/>
      <c r="L735" s="115" t="str">
        <f>IFERROR(_xlfn.IFNA(VLOOKUP($K735,коммент!$B:$C,2,0),""),"")</f>
        <v/>
      </c>
      <c r="M735" s="114"/>
      <c r="N735" s="116"/>
      <c r="O735" s="116"/>
      <c r="P735" s="116"/>
      <c r="Q735" s="218"/>
      <c r="R735" s="218"/>
    </row>
    <row r="736" spans="1:18" s="219" customFormat="1" x14ac:dyDescent="0.25">
      <c r="A736" s="217"/>
      <c r="B736" s="112"/>
      <c r="C736" s="112"/>
      <c r="D736" s="113"/>
      <c r="E736" s="113"/>
      <c r="F736" s="117"/>
      <c r="G736" s="112"/>
      <c r="H736" s="112"/>
      <c r="I736" s="112"/>
      <c r="J736" s="112"/>
      <c r="K736" s="114"/>
      <c r="L736" s="115" t="str">
        <f>IFERROR(_xlfn.IFNA(VLOOKUP($K736,коммент!$B:$C,2,0),""),"")</f>
        <v/>
      </c>
      <c r="M736" s="114"/>
      <c r="N736" s="116"/>
      <c r="O736" s="116"/>
      <c r="P736" s="116"/>
      <c r="Q736" s="218"/>
      <c r="R736" s="218"/>
    </row>
    <row r="737" spans="1:18" s="219" customFormat="1" x14ac:dyDescent="0.25">
      <c r="A737" s="217"/>
      <c r="B737" s="112"/>
      <c r="C737" s="112"/>
      <c r="D737" s="113"/>
      <c r="E737" s="113"/>
      <c r="F737" s="117"/>
      <c r="G737" s="112"/>
      <c r="H737" s="112"/>
      <c r="I737" s="112"/>
      <c r="J737" s="112"/>
      <c r="K737" s="114"/>
      <c r="L737" s="115" t="str">
        <f>IFERROR(_xlfn.IFNA(VLOOKUP($K737,коммент!$B:$C,2,0),""),"")</f>
        <v/>
      </c>
      <c r="M737" s="114"/>
      <c r="N737" s="116"/>
      <c r="O737" s="116"/>
      <c r="P737" s="116"/>
      <c r="Q737" s="218"/>
      <c r="R737" s="218"/>
    </row>
    <row r="738" spans="1:18" s="219" customFormat="1" x14ac:dyDescent="0.25">
      <c r="A738" s="217"/>
      <c r="B738" s="112"/>
      <c r="C738" s="112"/>
      <c r="D738" s="113"/>
      <c r="E738" s="113"/>
      <c r="F738" s="117"/>
      <c r="G738" s="112"/>
      <c r="H738" s="112"/>
      <c r="I738" s="112"/>
      <c r="J738" s="112"/>
      <c r="K738" s="114"/>
      <c r="L738" s="115" t="str">
        <f>IFERROR(_xlfn.IFNA(VLOOKUP($K738,коммент!$B:$C,2,0),""),"")</f>
        <v/>
      </c>
      <c r="M738" s="114"/>
      <c r="N738" s="116"/>
      <c r="O738" s="116"/>
      <c r="P738" s="116"/>
      <c r="Q738" s="218"/>
      <c r="R738" s="218"/>
    </row>
    <row r="739" spans="1:18" s="219" customFormat="1" x14ac:dyDescent="0.25">
      <c r="A739" s="217"/>
      <c r="B739" s="112"/>
      <c r="C739" s="112"/>
      <c r="D739" s="113"/>
      <c r="E739" s="113"/>
      <c r="F739" s="117"/>
      <c r="G739" s="112"/>
      <c r="H739" s="112"/>
      <c r="I739" s="112"/>
      <c r="J739" s="112"/>
      <c r="K739" s="114"/>
      <c r="L739" s="115" t="str">
        <f>IFERROR(_xlfn.IFNA(VLOOKUP($K739,коммент!$B:$C,2,0),""),"")</f>
        <v/>
      </c>
      <c r="M739" s="114"/>
      <c r="N739" s="116"/>
      <c r="O739" s="116"/>
      <c r="P739" s="116"/>
      <c r="Q739" s="218"/>
      <c r="R739" s="218"/>
    </row>
    <row r="740" spans="1:18" s="219" customFormat="1" x14ac:dyDescent="0.25">
      <c r="A740" s="217"/>
      <c r="B740" s="112"/>
      <c r="C740" s="112"/>
      <c r="D740" s="113"/>
      <c r="E740" s="113"/>
      <c r="F740" s="117"/>
      <c r="G740" s="112"/>
      <c r="H740" s="112"/>
      <c r="I740" s="112"/>
      <c r="J740" s="112"/>
      <c r="K740" s="114"/>
      <c r="L740" s="115" t="str">
        <f>IFERROR(_xlfn.IFNA(VLOOKUP($K740,коммент!$B:$C,2,0),""),"")</f>
        <v/>
      </c>
      <c r="M740" s="114"/>
      <c r="N740" s="116"/>
      <c r="O740" s="116"/>
      <c r="P740" s="116"/>
      <c r="Q740" s="218"/>
      <c r="R740" s="218"/>
    </row>
    <row r="741" spans="1:18" s="219" customFormat="1" x14ac:dyDescent="0.25">
      <c r="A741" s="217"/>
      <c r="B741" s="112"/>
      <c r="C741" s="112"/>
      <c r="D741" s="113"/>
      <c r="E741" s="113"/>
      <c r="F741" s="117"/>
      <c r="G741" s="112"/>
      <c r="H741" s="112"/>
      <c r="I741" s="112"/>
      <c r="J741" s="112"/>
      <c r="K741" s="114"/>
      <c r="L741" s="115" t="str">
        <f>IFERROR(_xlfn.IFNA(VLOOKUP($K741,коммент!$B:$C,2,0),""),"")</f>
        <v/>
      </c>
      <c r="M741" s="114"/>
      <c r="N741" s="116"/>
      <c r="O741" s="116"/>
      <c r="P741" s="116"/>
      <c r="Q741" s="218"/>
      <c r="R741" s="218"/>
    </row>
    <row r="742" spans="1:18" s="219" customFormat="1" x14ac:dyDescent="0.25">
      <c r="A742" s="217"/>
      <c r="B742" s="112"/>
      <c r="C742" s="112"/>
      <c r="D742" s="113"/>
      <c r="E742" s="113"/>
      <c r="F742" s="117"/>
      <c r="G742" s="112"/>
      <c r="H742" s="112"/>
      <c r="I742" s="112"/>
      <c r="J742" s="112"/>
      <c r="K742" s="114"/>
      <c r="L742" s="115" t="str">
        <f>IFERROR(_xlfn.IFNA(VLOOKUP($K742,коммент!$B:$C,2,0),""),"")</f>
        <v/>
      </c>
      <c r="M742" s="114"/>
      <c r="N742" s="116"/>
      <c r="O742" s="116"/>
      <c r="P742" s="116"/>
      <c r="Q742" s="218"/>
      <c r="R742" s="218"/>
    </row>
    <row r="743" spans="1:18" s="219" customFormat="1" x14ac:dyDescent="0.25">
      <c r="A743" s="217"/>
      <c r="B743" s="112"/>
      <c r="C743" s="112"/>
      <c r="D743" s="113"/>
      <c r="E743" s="113"/>
      <c r="F743" s="117"/>
      <c r="G743" s="112"/>
      <c r="H743" s="112"/>
      <c r="I743" s="112"/>
      <c r="J743" s="112"/>
      <c r="K743" s="114"/>
      <c r="L743" s="115" t="str">
        <f>IFERROR(_xlfn.IFNA(VLOOKUP($K743,коммент!$B:$C,2,0),""),"")</f>
        <v/>
      </c>
      <c r="M743" s="114"/>
      <c r="N743" s="116"/>
      <c r="O743" s="116"/>
      <c r="P743" s="116"/>
      <c r="Q743" s="218"/>
      <c r="R743" s="218"/>
    </row>
    <row r="744" spans="1:18" s="219" customFormat="1" x14ac:dyDescent="0.25">
      <c r="A744" s="217"/>
      <c r="B744" s="112"/>
      <c r="C744" s="112"/>
      <c r="D744" s="113"/>
      <c r="E744" s="113"/>
      <c r="F744" s="117"/>
      <c r="G744" s="112"/>
      <c r="H744" s="112"/>
      <c r="I744" s="112"/>
      <c r="J744" s="112"/>
      <c r="K744" s="114"/>
      <c r="L744" s="115" t="str">
        <f>IFERROR(_xlfn.IFNA(VLOOKUP($K744,коммент!$B:$C,2,0),""),"")</f>
        <v/>
      </c>
      <c r="M744" s="114"/>
      <c r="N744" s="116"/>
      <c r="O744" s="116"/>
      <c r="P744" s="116"/>
      <c r="Q744" s="218"/>
      <c r="R744" s="218"/>
    </row>
    <row r="745" spans="1:18" s="219" customFormat="1" x14ac:dyDescent="0.25">
      <c r="A745" s="217"/>
      <c r="B745" s="112"/>
      <c r="C745" s="112"/>
      <c r="D745" s="113"/>
      <c r="E745" s="113"/>
      <c r="F745" s="117"/>
      <c r="G745" s="112"/>
      <c r="H745" s="112"/>
      <c r="I745" s="112"/>
      <c r="J745" s="112"/>
      <c r="K745" s="114"/>
      <c r="L745" s="115" t="str">
        <f>IFERROR(_xlfn.IFNA(VLOOKUP($K745,коммент!$B:$C,2,0),""),"")</f>
        <v/>
      </c>
      <c r="M745" s="114"/>
      <c r="N745" s="116"/>
      <c r="O745" s="116"/>
      <c r="P745" s="116"/>
      <c r="Q745" s="218"/>
      <c r="R745" s="218"/>
    </row>
    <row r="746" spans="1:18" s="219" customFormat="1" x14ac:dyDescent="0.25">
      <c r="A746" s="217"/>
      <c r="B746" s="112"/>
      <c r="C746" s="112"/>
      <c r="D746" s="113"/>
      <c r="E746" s="113"/>
      <c r="F746" s="117"/>
      <c r="G746" s="112"/>
      <c r="H746" s="112"/>
      <c r="I746" s="112"/>
      <c r="J746" s="112"/>
      <c r="K746" s="114"/>
      <c r="L746" s="115" t="str">
        <f>IFERROR(_xlfn.IFNA(VLOOKUP($K746,коммент!$B:$C,2,0),""),"")</f>
        <v/>
      </c>
      <c r="M746" s="114"/>
      <c r="N746" s="116"/>
      <c r="O746" s="116"/>
      <c r="P746" s="116"/>
      <c r="Q746" s="218"/>
      <c r="R746" s="218"/>
    </row>
    <row r="747" spans="1:18" s="219" customFormat="1" x14ac:dyDescent="0.25">
      <c r="A747" s="217"/>
      <c r="B747" s="112"/>
      <c r="C747" s="112"/>
      <c r="D747" s="113"/>
      <c r="E747" s="113"/>
      <c r="F747" s="117"/>
      <c r="G747" s="112"/>
      <c r="H747" s="112"/>
      <c r="I747" s="112"/>
      <c r="J747" s="112"/>
      <c r="K747" s="114"/>
      <c r="L747" s="115" t="str">
        <f>IFERROR(_xlfn.IFNA(VLOOKUP($K747,коммент!$B:$C,2,0),""),"")</f>
        <v/>
      </c>
      <c r="M747" s="114"/>
      <c r="N747" s="116"/>
      <c r="O747" s="116"/>
      <c r="P747" s="116"/>
      <c r="Q747" s="218"/>
      <c r="R747" s="218"/>
    </row>
    <row r="748" spans="1:18" s="219" customFormat="1" x14ac:dyDescent="0.25">
      <c r="A748" s="217"/>
      <c r="B748" s="112"/>
      <c r="C748" s="112"/>
      <c r="D748" s="113"/>
      <c r="E748" s="113"/>
      <c r="F748" s="117"/>
      <c r="G748" s="112"/>
      <c r="H748" s="112"/>
      <c r="I748" s="112"/>
      <c r="J748" s="112"/>
      <c r="K748" s="114"/>
      <c r="L748" s="115" t="str">
        <f>IFERROR(_xlfn.IFNA(VLOOKUP($K748,коммент!$B:$C,2,0),""),"")</f>
        <v/>
      </c>
      <c r="M748" s="114"/>
      <c r="N748" s="116"/>
      <c r="O748" s="116"/>
      <c r="P748" s="116"/>
      <c r="Q748" s="218"/>
      <c r="R748" s="218"/>
    </row>
    <row r="749" spans="1:18" s="219" customFormat="1" x14ac:dyDescent="0.25">
      <c r="A749" s="217"/>
      <c r="B749" s="112"/>
      <c r="C749" s="112"/>
      <c r="D749" s="113"/>
      <c r="E749" s="113"/>
      <c r="F749" s="117"/>
      <c r="G749" s="112"/>
      <c r="H749" s="112"/>
      <c r="I749" s="112"/>
      <c r="J749" s="112"/>
      <c r="K749" s="114"/>
      <c r="L749" s="115" t="str">
        <f>IFERROR(_xlfn.IFNA(VLOOKUP($K749,коммент!$B:$C,2,0),""),"")</f>
        <v/>
      </c>
      <c r="M749" s="114"/>
      <c r="N749" s="116"/>
      <c r="O749" s="116"/>
      <c r="P749" s="116"/>
      <c r="Q749" s="218"/>
      <c r="R749" s="218"/>
    </row>
    <row r="750" spans="1:18" s="219" customFormat="1" x14ac:dyDescent="0.25">
      <c r="A750" s="217"/>
      <c r="B750" s="112"/>
      <c r="C750" s="112"/>
      <c r="D750" s="113"/>
      <c r="E750" s="113"/>
      <c r="F750" s="117"/>
      <c r="G750" s="112"/>
      <c r="H750" s="112"/>
      <c r="I750" s="112"/>
      <c r="J750" s="112"/>
      <c r="K750" s="114"/>
      <c r="L750" s="115" t="str">
        <f>IFERROR(_xlfn.IFNA(VLOOKUP($K750,коммент!$B:$C,2,0),""),"")</f>
        <v/>
      </c>
      <c r="M750" s="114"/>
      <c r="N750" s="116"/>
      <c r="O750" s="116"/>
      <c r="P750" s="116"/>
      <c r="Q750" s="218"/>
      <c r="R750" s="218"/>
    </row>
    <row r="751" spans="1:18" s="219" customFormat="1" x14ac:dyDescent="0.25">
      <c r="A751" s="217"/>
      <c r="B751" s="112"/>
      <c r="C751" s="112"/>
      <c r="D751" s="113"/>
      <c r="E751" s="113"/>
      <c r="F751" s="117"/>
      <c r="G751" s="112"/>
      <c r="H751" s="112"/>
      <c r="I751" s="112"/>
      <c r="J751" s="112"/>
      <c r="K751" s="114"/>
      <c r="L751" s="115" t="str">
        <f>IFERROR(_xlfn.IFNA(VLOOKUP($K751,коммент!$B:$C,2,0),""),"")</f>
        <v/>
      </c>
      <c r="M751" s="114"/>
      <c r="N751" s="116"/>
      <c r="O751" s="116"/>
      <c r="P751" s="116"/>
      <c r="Q751" s="218"/>
      <c r="R751" s="218"/>
    </row>
    <row r="752" spans="1:18" s="219" customFormat="1" x14ac:dyDescent="0.25">
      <c r="A752" s="217"/>
      <c r="B752" s="112"/>
      <c r="C752" s="112"/>
      <c r="D752" s="113"/>
      <c r="E752" s="113"/>
      <c r="F752" s="117"/>
      <c r="G752" s="112"/>
      <c r="H752" s="112"/>
      <c r="I752" s="112"/>
      <c r="J752" s="112"/>
      <c r="K752" s="114"/>
      <c r="L752" s="115" t="str">
        <f>IFERROR(_xlfn.IFNA(VLOOKUP($K752,коммент!$B:$C,2,0),""),"")</f>
        <v/>
      </c>
      <c r="M752" s="114"/>
      <c r="N752" s="116"/>
      <c r="O752" s="116"/>
      <c r="P752" s="116"/>
      <c r="Q752" s="218"/>
      <c r="R752" s="218"/>
    </row>
    <row r="753" spans="1:18" s="219" customFormat="1" x14ac:dyDescent="0.25">
      <c r="A753" s="217"/>
      <c r="B753" s="112"/>
      <c r="C753" s="112"/>
      <c r="D753" s="113"/>
      <c r="E753" s="113"/>
      <c r="F753" s="117"/>
      <c r="G753" s="112"/>
      <c r="H753" s="112"/>
      <c r="I753" s="112"/>
      <c r="J753" s="112"/>
      <c r="K753" s="114"/>
      <c r="L753" s="115" t="str">
        <f>IFERROR(_xlfn.IFNA(VLOOKUP($K753,коммент!$B:$C,2,0),""),"")</f>
        <v/>
      </c>
      <c r="M753" s="114"/>
      <c r="N753" s="116"/>
      <c r="O753" s="116"/>
      <c r="P753" s="116"/>
      <c r="Q753" s="218"/>
      <c r="R753" s="218"/>
    </row>
    <row r="754" spans="1:18" s="219" customFormat="1" x14ac:dyDescent="0.25">
      <c r="A754" s="217"/>
      <c r="B754" s="112"/>
      <c r="C754" s="112"/>
      <c r="D754" s="113"/>
      <c r="E754" s="113"/>
      <c r="F754" s="117"/>
      <c r="G754" s="112"/>
      <c r="H754" s="112"/>
      <c r="I754" s="112"/>
      <c r="J754" s="112"/>
      <c r="K754" s="114"/>
      <c r="L754" s="115" t="str">
        <f>IFERROR(_xlfn.IFNA(VLOOKUP($K754,коммент!$B:$C,2,0),""),"")</f>
        <v/>
      </c>
      <c r="M754" s="114"/>
      <c r="N754" s="116"/>
      <c r="O754" s="116"/>
      <c r="P754" s="116"/>
      <c r="Q754" s="218"/>
      <c r="R754" s="218"/>
    </row>
    <row r="755" spans="1:18" s="219" customFormat="1" x14ac:dyDescent="0.25">
      <c r="A755" s="217"/>
      <c r="B755" s="112"/>
      <c r="C755" s="112"/>
      <c r="D755" s="113"/>
      <c r="E755" s="113"/>
      <c r="F755" s="117"/>
      <c r="G755" s="112"/>
      <c r="H755" s="112"/>
      <c r="I755" s="112"/>
      <c r="J755" s="112"/>
      <c r="K755" s="114"/>
      <c r="L755" s="115" t="str">
        <f>IFERROR(_xlfn.IFNA(VLOOKUP($K755,коммент!$B:$C,2,0),""),"")</f>
        <v/>
      </c>
      <c r="M755" s="114"/>
      <c r="N755" s="116"/>
      <c r="O755" s="116"/>
      <c r="P755" s="116"/>
      <c r="Q755" s="218"/>
      <c r="R755" s="218"/>
    </row>
    <row r="756" spans="1:18" s="219" customFormat="1" x14ac:dyDescent="0.25">
      <c r="A756" s="217"/>
      <c r="B756" s="112"/>
      <c r="C756" s="112"/>
      <c r="D756" s="113"/>
      <c r="E756" s="113"/>
      <c r="F756" s="117"/>
      <c r="G756" s="112"/>
      <c r="H756" s="112"/>
      <c r="I756" s="112"/>
      <c r="J756" s="112"/>
      <c r="K756" s="114"/>
      <c r="L756" s="115" t="str">
        <f>IFERROR(_xlfn.IFNA(VLOOKUP($K756,коммент!$B:$C,2,0),""),"")</f>
        <v/>
      </c>
      <c r="M756" s="114"/>
      <c r="N756" s="116"/>
      <c r="O756" s="116"/>
      <c r="P756" s="116"/>
      <c r="Q756" s="218"/>
      <c r="R756" s="218"/>
    </row>
    <row r="757" spans="1:18" s="219" customFormat="1" x14ac:dyDescent="0.25">
      <c r="A757" s="217"/>
      <c r="B757" s="112"/>
      <c r="C757" s="112"/>
      <c r="D757" s="113"/>
      <c r="E757" s="113"/>
      <c r="F757" s="117"/>
      <c r="G757" s="112"/>
      <c r="H757" s="112"/>
      <c r="I757" s="112"/>
      <c r="J757" s="112"/>
      <c r="K757" s="114"/>
      <c r="L757" s="115" t="str">
        <f>IFERROR(_xlfn.IFNA(VLOOKUP($K757,коммент!$B:$C,2,0),""),"")</f>
        <v/>
      </c>
      <c r="M757" s="114"/>
      <c r="N757" s="116"/>
      <c r="O757" s="116"/>
      <c r="P757" s="116"/>
      <c r="Q757" s="218"/>
      <c r="R757" s="218"/>
    </row>
    <row r="758" spans="1:18" s="219" customFormat="1" x14ac:dyDescent="0.25">
      <c r="A758" s="217"/>
      <c r="B758" s="112"/>
      <c r="C758" s="112"/>
      <c r="D758" s="113"/>
      <c r="E758" s="113"/>
      <c r="F758" s="117"/>
      <c r="G758" s="112"/>
      <c r="H758" s="112"/>
      <c r="I758" s="112"/>
      <c r="J758" s="112"/>
      <c r="K758" s="114"/>
      <c r="L758" s="115" t="str">
        <f>IFERROR(_xlfn.IFNA(VLOOKUP($K758,коммент!$B:$C,2,0),""),"")</f>
        <v/>
      </c>
      <c r="M758" s="114"/>
      <c r="N758" s="116"/>
      <c r="O758" s="116"/>
      <c r="P758" s="116"/>
      <c r="Q758" s="218"/>
      <c r="R758" s="218"/>
    </row>
    <row r="759" spans="1:18" s="219" customFormat="1" x14ac:dyDescent="0.25">
      <c r="A759" s="217"/>
      <c r="B759" s="112"/>
      <c r="C759" s="112"/>
      <c r="D759" s="113"/>
      <c r="E759" s="113"/>
      <c r="F759" s="117"/>
      <c r="G759" s="112"/>
      <c r="H759" s="112"/>
      <c r="I759" s="112"/>
      <c r="J759" s="112"/>
      <c r="K759" s="114"/>
      <c r="L759" s="115" t="str">
        <f>IFERROR(_xlfn.IFNA(VLOOKUP($K759,коммент!$B:$C,2,0),""),"")</f>
        <v/>
      </c>
      <c r="M759" s="114"/>
      <c r="N759" s="116"/>
      <c r="O759" s="116"/>
      <c r="P759" s="116"/>
      <c r="Q759" s="218"/>
      <c r="R759" s="218"/>
    </row>
    <row r="760" spans="1:18" s="219" customFormat="1" x14ac:dyDescent="0.25">
      <c r="A760" s="217"/>
      <c r="B760" s="112"/>
      <c r="C760" s="112"/>
      <c r="D760" s="113"/>
      <c r="E760" s="113"/>
      <c r="F760" s="117"/>
      <c r="G760" s="112"/>
      <c r="H760" s="112"/>
      <c r="I760" s="112"/>
      <c r="J760" s="112"/>
      <c r="K760" s="114"/>
      <c r="L760" s="115" t="str">
        <f>IFERROR(_xlfn.IFNA(VLOOKUP($K760,коммент!$B:$C,2,0),""),"")</f>
        <v/>
      </c>
      <c r="M760" s="114"/>
      <c r="N760" s="116"/>
      <c r="O760" s="116"/>
      <c r="P760" s="116"/>
      <c r="Q760" s="218"/>
      <c r="R760" s="218"/>
    </row>
    <row r="761" spans="1:18" s="219" customFormat="1" x14ac:dyDescent="0.25">
      <c r="A761" s="217"/>
      <c r="B761" s="112"/>
      <c r="C761" s="112"/>
      <c r="D761" s="113"/>
      <c r="E761" s="113"/>
      <c r="F761" s="117"/>
      <c r="G761" s="112"/>
      <c r="H761" s="112"/>
      <c r="I761" s="112"/>
      <c r="J761" s="112"/>
      <c r="K761" s="114"/>
      <c r="L761" s="115" t="str">
        <f>IFERROR(_xlfn.IFNA(VLOOKUP($K761,коммент!$B:$C,2,0),""),"")</f>
        <v/>
      </c>
      <c r="M761" s="114"/>
      <c r="N761" s="116"/>
      <c r="O761" s="116"/>
      <c r="P761" s="116"/>
      <c r="Q761" s="218"/>
      <c r="R761" s="218"/>
    </row>
    <row r="762" spans="1:18" s="219" customFormat="1" x14ac:dyDescent="0.25">
      <c r="A762" s="217"/>
      <c r="B762" s="112"/>
      <c r="C762" s="112"/>
      <c r="D762" s="113"/>
      <c r="E762" s="113"/>
      <c r="F762" s="117"/>
      <c r="G762" s="112"/>
      <c r="H762" s="112"/>
      <c r="I762" s="112"/>
      <c r="J762" s="112"/>
      <c r="K762" s="114"/>
      <c r="L762" s="115" t="str">
        <f>IFERROR(_xlfn.IFNA(VLOOKUP($K762,коммент!$B:$C,2,0),""),"")</f>
        <v/>
      </c>
      <c r="M762" s="114"/>
      <c r="N762" s="116"/>
      <c r="O762" s="116"/>
      <c r="P762" s="116"/>
      <c r="Q762" s="218"/>
      <c r="R762" s="218"/>
    </row>
    <row r="763" spans="1:18" s="219" customFormat="1" x14ac:dyDescent="0.25">
      <c r="A763" s="217"/>
      <c r="B763" s="112"/>
      <c r="C763" s="112"/>
      <c r="D763" s="113"/>
      <c r="E763" s="113"/>
      <c r="F763" s="117"/>
      <c r="G763" s="112"/>
      <c r="H763" s="112"/>
      <c r="I763" s="112"/>
      <c r="J763" s="112"/>
      <c r="K763" s="114"/>
      <c r="L763" s="115" t="str">
        <f>IFERROR(_xlfn.IFNA(VLOOKUP($K763,коммент!$B:$C,2,0),""),"")</f>
        <v/>
      </c>
      <c r="M763" s="114"/>
      <c r="N763" s="116"/>
      <c r="O763" s="116"/>
      <c r="P763" s="116"/>
      <c r="Q763" s="218"/>
      <c r="R763" s="218"/>
    </row>
    <row r="764" spans="1:18" s="219" customFormat="1" x14ac:dyDescent="0.25">
      <c r="A764" s="217"/>
      <c r="B764" s="112"/>
      <c r="C764" s="112"/>
      <c r="D764" s="113"/>
      <c r="E764" s="113"/>
      <c r="F764" s="117"/>
      <c r="G764" s="112"/>
      <c r="H764" s="112"/>
      <c r="I764" s="112"/>
      <c r="J764" s="112"/>
      <c r="K764" s="114"/>
      <c r="L764" s="115" t="str">
        <f>IFERROR(_xlfn.IFNA(VLOOKUP($K764,коммент!$B:$C,2,0),""),"")</f>
        <v/>
      </c>
      <c r="M764" s="114"/>
      <c r="N764" s="116"/>
      <c r="O764" s="116"/>
      <c r="P764" s="116"/>
      <c r="Q764" s="218"/>
      <c r="R764" s="218"/>
    </row>
    <row r="765" spans="1:18" s="219" customFormat="1" x14ac:dyDescent="0.25">
      <c r="A765" s="217"/>
      <c r="B765" s="112"/>
      <c r="C765" s="112"/>
      <c r="D765" s="113"/>
      <c r="E765" s="113"/>
      <c r="F765" s="117"/>
      <c r="G765" s="112"/>
      <c r="H765" s="112"/>
      <c r="I765" s="112"/>
      <c r="J765" s="112"/>
      <c r="K765" s="114"/>
      <c r="L765" s="115" t="str">
        <f>IFERROR(_xlfn.IFNA(VLOOKUP($K765,коммент!$B:$C,2,0),""),"")</f>
        <v/>
      </c>
      <c r="M765" s="114"/>
      <c r="N765" s="116"/>
      <c r="O765" s="116"/>
      <c r="P765" s="116"/>
      <c r="Q765" s="218"/>
      <c r="R765" s="218"/>
    </row>
    <row r="766" spans="1:18" s="219" customFormat="1" x14ac:dyDescent="0.25">
      <c r="A766" s="217"/>
      <c r="B766" s="112"/>
      <c r="C766" s="112"/>
      <c r="D766" s="113"/>
      <c r="E766" s="113"/>
      <c r="F766" s="117"/>
      <c r="G766" s="112"/>
      <c r="H766" s="112"/>
      <c r="I766" s="112"/>
      <c r="J766" s="112"/>
      <c r="K766" s="114"/>
      <c r="L766" s="115" t="str">
        <f>IFERROR(_xlfn.IFNA(VLOOKUP($K766,коммент!$B:$C,2,0),""),"")</f>
        <v/>
      </c>
      <c r="M766" s="114"/>
      <c r="N766" s="116"/>
      <c r="O766" s="116"/>
      <c r="P766" s="116"/>
      <c r="Q766" s="218"/>
      <c r="R766" s="218"/>
    </row>
    <row r="767" spans="1:18" s="219" customFormat="1" x14ac:dyDescent="0.25">
      <c r="A767" s="217"/>
      <c r="B767" s="112"/>
      <c r="C767" s="112"/>
      <c r="D767" s="113"/>
      <c r="E767" s="113"/>
      <c r="F767" s="117"/>
      <c r="G767" s="112"/>
      <c r="H767" s="112"/>
      <c r="I767" s="112"/>
      <c r="J767" s="112"/>
      <c r="K767" s="114"/>
      <c r="L767" s="115" t="str">
        <f>IFERROR(_xlfn.IFNA(VLOOKUP($K767,коммент!$B:$C,2,0),""),"")</f>
        <v/>
      </c>
      <c r="M767" s="114"/>
      <c r="N767" s="116"/>
      <c r="O767" s="116"/>
      <c r="P767" s="116"/>
      <c r="Q767" s="218"/>
      <c r="R767" s="218"/>
    </row>
    <row r="768" spans="1:18" s="219" customFormat="1" x14ac:dyDescent="0.25">
      <c r="A768" s="217"/>
      <c r="B768" s="112"/>
      <c r="C768" s="112"/>
      <c r="D768" s="113"/>
      <c r="E768" s="113"/>
      <c r="F768" s="117"/>
      <c r="G768" s="112"/>
      <c r="H768" s="112"/>
      <c r="I768" s="112"/>
      <c r="J768" s="112"/>
      <c r="K768" s="114"/>
      <c r="L768" s="115" t="str">
        <f>IFERROR(_xlfn.IFNA(VLOOKUP($K768,коммент!$B:$C,2,0),""),"")</f>
        <v/>
      </c>
      <c r="M768" s="114"/>
      <c r="N768" s="116"/>
      <c r="O768" s="116"/>
      <c r="P768" s="116"/>
      <c r="Q768" s="218"/>
      <c r="R768" s="218"/>
    </row>
    <row r="769" spans="1:18" s="219" customFormat="1" x14ac:dyDescent="0.25">
      <c r="A769" s="217"/>
      <c r="B769" s="112"/>
      <c r="C769" s="112"/>
      <c r="D769" s="113"/>
      <c r="E769" s="113"/>
      <c r="F769" s="117"/>
      <c r="G769" s="112"/>
      <c r="H769" s="112"/>
      <c r="I769" s="112"/>
      <c r="J769" s="112"/>
      <c r="K769" s="114"/>
      <c r="L769" s="115" t="str">
        <f>IFERROR(_xlfn.IFNA(VLOOKUP($K769,коммент!$B:$C,2,0),""),"")</f>
        <v/>
      </c>
      <c r="M769" s="114"/>
      <c r="N769" s="116"/>
      <c r="O769" s="116"/>
      <c r="P769" s="116"/>
      <c r="Q769" s="218"/>
      <c r="R769" s="218"/>
    </row>
    <row r="770" spans="1:18" s="219" customFormat="1" x14ac:dyDescent="0.25">
      <c r="A770" s="217"/>
      <c r="B770" s="112"/>
      <c r="C770" s="112"/>
      <c r="D770" s="113"/>
      <c r="E770" s="113"/>
      <c r="F770" s="117"/>
      <c r="G770" s="112"/>
      <c r="H770" s="112"/>
      <c r="I770" s="112"/>
      <c r="J770" s="112"/>
      <c r="K770" s="114"/>
      <c r="L770" s="115" t="str">
        <f>IFERROR(_xlfn.IFNA(VLOOKUP($K770,коммент!$B:$C,2,0),""),"")</f>
        <v/>
      </c>
      <c r="M770" s="114"/>
      <c r="N770" s="116"/>
      <c r="O770" s="116"/>
      <c r="P770" s="116"/>
      <c r="Q770" s="218"/>
      <c r="R770" s="218"/>
    </row>
    <row r="771" spans="1:18" s="219" customFormat="1" x14ac:dyDescent="0.25">
      <c r="A771" s="217"/>
      <c r="B771" s="112"/>
      <c r="C771" s="112"/>
      <c r="D771" s="113"/>
      <c r="E771" s="113"/>
      <c r="F771" s="117"/>
      <c r="G771" s="112"/>
      <c r="H771" s="112"/>
      <c r="I771" s="112"/>
      <c r="J771" s="112"/>
      <c r="K771" s="114"/>
      <c r="L771" s="115" t="str">
        <f>IFERROR(_xlfn.IFNA(VLOOKUP($K771,коммент!$B:$C,2,0),""),"")</f>
        <v/>
      </c>
      <c r="M771" s="114"/>
      <c r="N771" s="116"/>
      <c r="O771" s="116"/>
      <c r="P771" s="116"/>
      <c r="Q771" s="218"/>
      <c r="R771" s="218"/>
    </row>
    <row r="772" spans="1:18" s="219" customFormat="1" x14ac:dyDescent="0.25">
      <c r="A772" s="217"/>
      <c r="B772" s="112"/>
      <c r="C772" s="112"/>
      <c r="D772" s="113"/>
      <c r="E772" s="113"/>
      <c r="F772" s="117"/>
      <c r="G772" s="112"/>
      <c r="H772" s="112"/>
      <c r="I772" s="112"/>
      <c r="J772" s="112"/>
      <c r="K772" s="114"/>
      <c r="L772" s="115" t="str">
        <f>IFERROR(_xlfn.IFNA(VLOOKUP($K772,коммент!$B:$C,2,0),""),"")</f>
        <v/>
      </c>
      <c r="M772" s="114"/>
      <c r="N772" s="116"/>
      <c r="O772" s="116"/>
      <c r="P772" s="116"/>
      <c r="Q772" s="218"/>
      <c r="R772" s="218"/>
    </row>
    <row r="773" spans="1:18" s="219" customFormat="1" x14ac:dyDescent="0.25">
      <c r="A773" s="217"/>
      <c r="B773" s="112"/>
      <c r="C773" s="112"/>
      <c r="D773" s="113"/>
      <c r="E773" s="113"/>
      <c r="F773" s="117"/>
      <c r="G773" s="112"/>
      <c r="H773" s="112"/>
      <c r="I773" s="112"/>
      <c r="J773" s="112"/>
      <c r="K773" s="114"/>
      <c r="L773" s="115" t="str">
        <f>IFERROR(_xlfn.IFNA(VLOOKUP($K773,коммент!$B:$C,2,0),""),"")</f>
        <v/>
      </c>
      <c r="M773" s="114"/>
      <c r="N773" s="116"/>
      <c r="O773" s="116"/>
      <c r="P773" s="116"/>
      <c r="Q773" s="218"/>
      <c r="R773" s="218"/>
    </row>
    <row r="774" spans="1:18" s="219" customFormat="1" x14ac:dyDescent="0.25">
      <c r="A774" s="217"/>
      <c r="B774" s="112"/>
      <c r="C774" s="112"/>
      <c r="D774" s="113"/>
      <c r="E774" s="113"/>
      <c r="F774" s="117"/>
      <c r="G774" s="112"/>
      <c r="H774" s="112"/>
      <c r="I774" s="112"/>
      <c r="J774" s="112"/>
      <c r="K774" s="114"/>
      <c r="L774" s="115" t="str">
        <f>IFERROR(_xlfn.IFNA(VLOOKUP($K774,коммент!$B:$C,2,0),""),"")</f>
        <v/>
      </c>
      <c r="M774" s="114"/>
      <c r="N774" s="116"/>
      <c r="O774" s="116"/>
      <c r="P774" s="116"/>
      <c r="Q774" s="218"/>
      <c r="R774" s="218"/>
    </row>
    <row r="775" spans="1:18" s="219" customFormat="1" x14ac:dyDescent="0.25">
      <c r="A775" s="217"/>
      <c r="B775" s="112"/>
      <c r="C775" s="112"/>
      <c r="D775" s="113"/>
      <c r="E775" s="113"/>
      <c r="F775" s="117"/>
      <c r="G775" s="112"/>
      <c r="H775" s="112"/>
      <c r="I775" s="112"/>
      <c r="J775" s="112"/>
      <c r="K775" s="114"/>
      <c r="L775" s="115" t="str">
        <f>IFERROR(_xlfn.IFNA(VLOOKUP($K775,коммент!$B:$C,2,0),""),"")</f>
        <v/>
      </c>
      <c r="M775" s="114"/>
      <c r="N775" s="116"/>
      <c r="O775" s="116"/>
      <c r="P775" s="116"/>
      <c r="Q775" s="218"/>
      <c r="R775" s="218"/>
    </row>
    <row r="776" spans="1:18" s="219" customFormat="1" x14ac:dyDescent="0.25">
      <c r="A776" s="217"/>
      <c r="B776" s="112"/>
      <c r="C776" s="112"/>
      <c r="D776" s="113"/>
      <c r="E776" s="113"/>
      <c r="F776" s="117"/>
      <c r="G776" s="112"/>
      <c r="H776" s="112"/>
      <c r="I776" s="112"/>
      <c r="J776" s="112"/>
      <c r="K776" s="114"/>
      <c r="L776" s="115" t="str">
        <f>IFERROR(_xlfn.IFNA(VLOOKUP($K776,коммент!$B:$C,2,0),""),"")</f>
        <v/>
      </c>
      <c r="M776" s="114"/>
      <c r="N776" s="116"/>
      <c r="O776" s="116"/>
      <c r="P776" s="116"/>
      <c r="Q776" s="218"/>
      <c r="R776" s="218"/>
    </row>
    <row r="777" spans="1:18" s="219" customFormat="1" x14ac:dyDescent="0.25">
      <c r="A777" s="217"/>
      <c r="B777" s="112"/>
      <c r="C777" s="112"/>
      <c r="D777" s="113"/>
      <c r="E777" s="113"/>
      <c r="F777" s="117"/>
      <c r="G777" s="112"/>
      <c r="H777" s="112"/>
      <c r="I777" s="112"/>
      <c r="J777" s="112"/>
      <c r="K777" s="114"/>
      <c r="L777" s="115" t="str">
        <f>IFERROR(_xlfn.IFNA(VLOOKUP($K777,коммент!$B:$C,2,0),""),"")</f>
        <v/>
      </c>
      <c r="M777" s="114"/>
      <c r="N777" s="116"/>
      <c r="O777" s="116"/>
      <c r="P777" s="116"/>
      <c r="Q777" s="218"/>
      <c r="R777" s="218"/>
    </row>
    <row r="778" spans="1:18" s="219" customFormat="1" x14ac:dyDescent="0.25">
      <c r="A778" s="217"/>
      <c r="B778" s="112"/>
      <c r="C778" s="112"/>
      <c r="D778" s="113"/>
      <c r="E778" s="113"/>
      <c r="F778" s="117"/>
      <c r="G778" s="112"/>
      <c r="H778" s="112"/>
      <c r="I778" s="112"/>
      <c r="J778" s="112"/>
      <c r="K778" s="114"/>
      <c r="L778" s="115" t="str">
        <f>IFERROR(_xlfn.IFNA(VLOOKUP($K778,коммент!$B:$C,2,0),""),"")</f>
        <v/>
      </c>
      <c r="M778" s="114"/>
      <c r="N778" s="116"/>
      <c r="O778" s="116"/>
      <c r="P778" s="116"/>
      <c r="Q778" s="218"/>
      <c r="R778" s="218"/>
    </row>
    <row r="779" spans="1:18" s="219" customFormat="1" x14ac:dyDescent="0.25">
      <c r="A779" s="217"/>
      <c r="B779" s="112"/>
      <c r="C779" s="112"/>
      <c r="D779" s="113"/>
      <c r="E779" s="113"/>
      <c r="F779" s="117"/>
      <c r="G779" s="112"/>
      <c r="H779" s="112"/>
      <c r="I779" s="112"/>
      <c r="J779" s="112"/>
      <c r="K779" s="114"/>
      <c r="L779" s="115" t="str">
        <f>IFERROR(_xlfn.IFNA(VLOOKUP($K779,коммент!$B:$C,2,0),""),"")</f>
        <v/>
      </c>
      <c r="M779" s="114"/>
      <c r="N779" s="116"/>
      <c r="O779" s="116"/>
      <c r="P779" s="116"/>
      <c r="Q779" s="218"/>
      <c r="R779" s="218"/>
    </row>
    <row r="780" spans="1:18" s="219" customFormat="1" x14ac:dyDescent="0.25">
      <c r="A780" s="217"/>
      <c r="B780" s="112"/>
      <c r="C780" s="112"/>
      <c r="D780" s="113"/>
      <c r="E780" s="113"/>
      <c r="F780" s="117"/>
      <c r="G780" s="112"/>
      <c r="H780" s="112"/>
      <c r="I780" s="112"/>
      <c r="J780" s="112"/>
      <c r="K780" s="114"/>
      <c r="L780" s="115" t="str">
        <f>IFERROR(_xlfn.IFNA(VLOOKUP($K780,коммент!$B:$C,2,0),""),"")</f>
        <v/>
      </c>
      <c r="M780" s="114"/>
      <c r="N780" s="116"/>
      <c r="O780" s="116"/>
      <c r="P780" s="116"/>
      <c r="Q780" s="218"/>
      <c r="R780" s="218"/>
    </row>
    <row r="781" spans="1:18" s="219" customFormat="1" x14ac:dyDescent="0.25">
      <c r="A781" s="217"/>
      <c r="B781" s="112"/>
      <c r="C781" s="112"/>
      <c r="D781" s="113"/>
      <c r="E781" s="113"/>
      <c r="F781" s="117"/>
      <c r="G781" s="112"/>
      <c r="H781" s="112"/>
      <c r="I781" s="112"/>
      <c r="J781" s="112"/>
      <c r="K781" s="114"/>
      <c r="L781" s="115" t="str">
        <f>IFERROR(_xlfn.IFNA(VLOOKUP($K781,коммент!$B:$C,2,0),""),"")</f>
        <v/>
      </c>
      <c r="M781" s="114"/>
      <c r="N781" s="116"/>
      <c r="O781" s="116"/>
      <c r="P781" s="116"/>
      <c r="Q781" s="218"/>
      <c r="R781" s="218"/>
    </row>
    <row r="782" spans="1:18" s="219" customFormat="1" x14ac:dyDescent="0.25">
      <c r="A782" s="217"/>
      <c r="B782" s="112"/>
      <c r="C782" s="112"/>
      <c r="D782" s="113"/>
      <c r="E782" s="113"/>
      <c r="F782" s="117"/>
      <c r="G782" s="112"/>
      <c r="H782" s="112"/>
      <c r="I782" s="112"/>
      <c r="J782" s="112"/>
      <c r="K782" s="114"/>
      <c r="L782" s="115" t="str">
        <f>IFERROR(_xlfn.IFNA(VLOOKUP($K782,коммент!$B:$C,2,0),""),"")</f>
        <v/>
      </c>
      <c r="M782" s="114"/>
      <c r="N782" s="116"/>
      <c r="O782" s="116"/>
      <c r="P782" s="116"/>
      <c r="Q782" s="218"/>
      <c r="R782" s="218"/>
    </row>
    <row r="783" spans="1:18" s="219" customFormat="1" x14ac:dyDescent="0.25">
      <c r="A783" s="217"/>
      <c r="B783" s="112"/>
      <c r="C783" s="112"/>
      <c r="D783" s="113"/>
      <c r="E783" s="113"/>
      <c r="F783" s="117"/>
      <c r="G783" s="112"/>
      <c r="H783" s="112"/>
      <c r="I783" s="112"/>
      <c r="J783" s="112"/>
      <c r="K783" s="114"/>
      <c r="L783" s="115" t="str">
        <f>IFERROR(_xlfn.IFNA(VLOOKUP($K783,коммент!$B:$C,2,0),""),"")</f>
        <v/>
      </c>
      <c r="M783" s="114"/>
      <c r="N783" s="116"/>
      <c r="O783" s="116"/>
      <c r="P783" s="116"/>
      <c r="Q783" s="218"/>
      <c r="R783" s="218"/>
    </row>
    <row r="784" spans="1:18" s="219" customFormat="1" x14ac:dyDescent="0.25">
      <c r="A784" s="217"/>
      <c r="B784" s="112"/>
      <c r="C784" s="112"/>
      <c r="D784" s="113"/>
      <c r="E784" s="113"/>
      <c r="F784" s="117"/>
      <c r="G784" s="112"/>
      <c r="H784" s="112"/>
      <c r="I784" s="112"/>
      <c r="J784" s="112"/>
      <c r="K784" s="114"/>
      <c r="L784" s="115" t="str">
        <f>IFERROR(_xlfn.IFNA(VLOOKUP($K784,коммент!$B:$C,2,0),""),"")</f>
        <v/>
      </c>
      <c r="M784" s="114"/>
      <c r="N784" s="116"/>
      <c r="O784" s="116"/>
      <c r="P784" s="116"/>
      <c r="Q784" s="218"/>
      <c r="R784" s="218"/>
    </row>
    <row r="785" spans="1:18" s="219" customFormat="1" x14ac:dyDescent="0.25">
      <c r="A785" s="217"/>
      <c r="B785" s="112"/>
      <c r="C785" s="112"/>
      <c r="D785" s="113"/>
      <c r="E785" s="113"/>
      <c r="F785" s="117"/>
      <c r="G785" s="112"/>
      <c r="H785" s="112"/>
      <c r="I785" s="112"/>
      <c r="J785" s="112"/>
      <c r="K785" s="114"/>
      <c r="L785" s="115" t="str">
        <f>IFERROR(_xlfn.IFNA(VLOOKUP($K785,коммент!$B:$C,2,0),""),"")</f>
        <v/>
      </c>
      <c r="M785" s="114"/>
      <c r="N785" s="116"/>
      <c r="O785" s="116"/>
      <c r="P785" s="116"/>
      <c r="Q785" s="218"/>
      <c r="R785" s="218"/>
    </row>
    <row r="786" spans="1:18" s="219" customFormat="1" x14ac:dyDescent="0.25">
      <c r="A786" s="217"/>
      <c r="B786" s="112"/>
      <c r="C786" s="112"/>
      <c r="D786" s="113"/>
      <c r="E786" s="113"/>
      <c r="F786" s="117"/>
      <c r="G786" s="112"/>
      <c r="H786" s="112"/>
      <c r="I786" s="112"/>
      <c r="J786" s="112"/>
      <c r="K786" s="114"/>
      <c r="L786" s="115" t="str">
        <f>IFERROR(_xlfn.IFNA(VLOOKUP($K786,коммент!$B:$C,2,0),""),"")</f>
        <v/>
      </c>
      <c r="M786" s="114"/>
      <c r="N786" s="116"/>
      <c r="O786" s="116"/>
      <c r="P786" s="116"/>
      <c r="Q786" s="218"/>
      <c r="R786" s="218"/>
    </row>
    <row r="787" spans="1:18" s="219" customFormat="1" x14ac:dyDescent="0.25">
      <c r="A787" s="217"/>
      <c r="B787" s="112"/>
      <c r="C787" s="112"/>
      <c r="D787" s="113"/>
      <c r="E787" s="113"/>
      <c r="F787" s="117"/>
      <c r="G787" s="112"/>
      <c r="H787" s="112"/>
      <c r="I787" s="112"/>
      <c r="J787" s="112"/>
      <c r="K787" s="114"/>
      <c r="L787" s="115" t="str">
        <f>IFERROR(_xlfn.IFNA(VLOOKUP($K787,коммент!$B:$C,2,0),""),"")</f>
        <v/>
      </c>
      <c r="M787" s="114"/>
      <c r="N787" s="116"/>
      <c r="O787" s="116"/>
      <c r="P787" s="116"/>
      <c r="Q787" s="218"/>
      <c r="R787" s="218"/>
    </row>
    <row r="788" spans="1:18" s="219" customFormat="1" x14ac:dyDescent="0.25">
      <c r="A788" s="217"/>
      <c r="B788" s="112"/>
      <c r="C788" s="112"/>
      <c r="D788" s="113"/>
      <c r="E788" s="113"/>
      <c r="F788" s="117"/>
      <c r="G788" s="112"/>
      <c r="H788" s="112"/>
      <c r="I788" s="112"/>
      <c r="J788" s="112"/>
      <c r="K788" s="114"/>
      <c r="L788" s="115" t="str">
        <f>IFERROR(_xlfn.IFNA(VLOOKUP($K788,коммент!$B:$C,2,0),""),"")</f>
        <v/>
      </c>
      <c r="M788" s="114"/>
      <c r="N788" s="116"/>
      <c r="O788" s="116"/>
      <c r="P788" s="116"/>
      <c r="Q788" s="218"/>
      <c r="R788" s="218"/>
    </row>
    <row r="789" spans="1:18" s="219" customFormat="1" x14ac:dyDescent="0.25">
      <c r="A789" s="217"/>
      <c r="B789" s="112"/>
      <c r="C789" s="112"/>
      <c r="D789" s="113"/>
      <c r="E789" s="113"/>
      <c r="F789" s="117"/>
      <c r="G789" s="112"/>
      <c r="H789" s="112"/>
      <c r="I789" s="112"/>
      <c r="J789" s="112"/>
      <c r="K789" s="114"/>
      <c r="L789" s="115" t="str">
        <f>IFERROR(_xlfn.IFNA(VLOOKUP($K789,коммент!$B:$C,2,0),""),"")</f>
        <v/>
      </c>
      <c r="M789" s="114"/>
      <c r="N789" s="116"/>
      <c r="O789" s="116"/>
      <c r="P789" s="116"/>
      <c r="Q789" s="218"/>
      <c r="R789" s="218"/>
    </row>
    <row r="790" spans="1:18" s="219" customFormat="1" x14ac:dyDescent="0.25">
      <c r="A790" s="217"/>
      <c r="B790" s="112"/>
      <c r="C790" s="112"/>
      <c r="D790" s="113"/>
      <c r="E790" s="113"/>
      <c r="F790" s="117"/>
      <c r="G790" s="112"/>
      <c r="H790" s="112"/>
      <c r="I790" s="112"/>
      <c r="J790" s="112"/>
      <c r="K790" s="114"/>
      <c r="L790" s="115" t="str">
        <f>IFERROR(_xlfn.IFNA(VLOOKUP($K790,коммент!$B:$C,2,0),""),"")</f>
        <v/>
      </c>
      <c r="M790" s="114"/>
      <c r="N790" s="116"/>
      <c r="O790" s="116"/>
      <c r="P790" s="116"/>
      <c r="Q790" s="218"/>
      <c r="R790" s="218"/>
    </row>
    <row r="791" spans="1:18" s="219" customFormat="1" x14ac:dyDescent="0.25">
      <c r="A791" s="217"/>
      <c r="B791" s="112"/>
      <c r="C791" s="112"/>
      <c r="D791" s="113"/>
      <c r="E791" s="113"/>
      <c r="F791" s="117"/>
      <c r="G791" s="112"/>
      <c r="H791" s="112"/>
      <c r="I791" s="112"/>
      <c r="J791" s="112"/>
      <c r="K791" s="114"/>
      <c r="L791" s="115" t="str">
        <f>IFERROR(_xlfn.IFNA(VLOOKUP($K791,коммент!$B:$C,2,0),""),"")</f>
        <v/>
      </c>
      <c r="M791" s="114"/>
      <c r="N791" s="116"/>
      <c r="O791" s="116"/>
      <c r="P791" s="116"/>
      <c r="Q791" s="218"/>
      <c r="R791" s="218"/>
    </row>
    <row r="792" spans="1:18" s="219" customFormat="1" x14ac:dyDescent="0.25">
      <c r="A792" s="217"/>
      <c r="B792" s="112"/>
      <c r="C792" s="112"/>
      <c r="D792" s="113"/>
      <c r="E792" s="113"/>
      <c r="F792" s="117"/>
      <c r="G792" s="112"/>
      <c r="H792" s="112"/>
      <c r="I792" s="112"/>
      <c r="J792" s="112"/>
      <c r="K792" s="114"/>
      <c r="L792" s="115" t="str">
        <f>IFERROR(_xlfn.IFNA(VLOOKUP($K792,коммент!$B:$C,2,0),""),"")</f>
        <v/>
      </c>
      <c r="M792" s="114"/>
      <c r="N792" s="116"/>
      <c r="O792" s="116"/>
      <c r="P792" s="116"/>
      <c r="Q792" s="218"/>
      <c r="R792" s="218"/>
    </row>
    <row r="793" spans="1:18" s="219" customFormat="1" x14ac:dyDescent="0.25">
      <c r="A793" s="217"/>
      <c r="B793" s="112"/>
      <c r="C793" s="112"/>
      <c r="D793" s="113"/>
      <c r="E793" s="113"/>
      <c r="F793" s="117"/>
      <c r="G793" s="112"/>
      <c r="H793" s="112"/>
      <c r="I793" s="112"/>
      <c r="J793" s="112"/>
      <c r="K793" s="114"/>
      <c r="L793" s="115" t="str">
        <f>IFERROR(_xlfn.IFNA(VLOOKUP($K793,коммент!$B:$C,2,0),""),"")</f>
        <v/>
      </c>
      <c r="M793" s="114"/>
      <c r="N793" s="116"/>
      <c r="O793" s="116"/>
      <c r="P793" s="116"/>
      <c r="Q793" s="218"/>
      <c r="R793" s="218"/>
    </row>
    <row r="794" spans="1:18" s="219" customFormat="1" x14ac:dyDescent="0.25">
      <c r="A794" s="217"/>
      <c r="B794" s="112"/>
      <c r="C794" s="112"/>
      <c r="D794" s="113"/>
      <c r="E794" s="113"/>
      <c r="F794" s="117"/>
      <c r="G794" s="112"/>
      <c r="H794" s="112"/>
      <c r="I794" s="112"/>
      <c r="J794" s="112"/>
      <c r="K794" s="114"/>
      <c r="L794" s="115" t="str">
        <f>IFERROR(_xlfn.IFNA(VLOOKUP($K794,коммент!$B:$C,2,0),""),"")</f>
        <v/>
      </c>
      <c r="M794" s="114"/>
      <c r="N794" s="116"/>
      <c r="O794" s="116"/>
      <c r="P794" s="116"/>
      <c r="Q794" s="218"/>
      <c r="R794" s="218"/>
    </row>
    <row r="795" spans="1:18" s="219" customFormat="1" x14ac:dyDescent="0.25">
      <c r="A795" s="217"/>
      <c r="B795" s="112"/>
      <c r="C795" s="112"/>
      <c r="D795" s="113"/>
      <c r="E795" s="113"/>
      <c r="F795" s="117"/>
      <c r="G795" s="112"/>
      <c r="H795" s="112"/>
      <c r="I795" s="112"/>
      <c r="J795" s="112"/>
      <c r="K795" s="114"/>
      <c r="L795" s="115" t="str">
        <f>IFERROR(_xlfn.IFNA(VLOOKUP($K795,коммент!$B:$C,2,0),""),"")</f>
        <v/>
      </c>
      <c r="M795" s="114"/>
      <c r="N795" s="116"/>
      <c r="O795" s="116"/>
      <c r="P795" s="116"/>
      <c r="Q795" s="218"/>
      <c r="R795" s="218"/>
    </row>
    <row r="796" spans="1:18" s="219" customFormat="1" x14ac:dyDescent="0.25">
      <c r="A796" s="217"/>
      <c r="B796" s="112"/>
      <c r="C796" s="112"/>
      <c r="D796" s="113"/>
      <c r="E796" s="113"/>
      <c r="F796" s="117"/>
      <c r="G796" s="112"/>
      <c r="H796" s="112"/>
      <c r="I796" s="112"/>
      <c r="J796" s="112"/>
      <c r="K796" s="114"/>
      <c r="L796" s="115" t="str">
        <f>IFERROR(_xlfn.IFNA(VLOOKUP($K796,коммент!$B:$C,2,0),""),"")</f>
        <v/>
      </c>
      <c r="M796" s="114"/>
      <c r="N796" s="116"/>
      <c r="O796" s="116"/>
      <c r="P796" s="116"/>
      <c r="Q796" s="218"/>
      <c r="R796" s="218"/>
    </row>
    <row r="797" spans="1:18" s="219" customFormat="1" x14ac:dyDescent="0.25">
      <c r="A797" s="217"/>
      <c r="B797" s="112"/>
      <c r="C797" s="112"/>
      <c r="D797" s="113"/>
      <c r="E797" s="113"/>
      <c r="F797" s="117"/>
      <c r="G797" s="112"/>
      <c r="H797" s="112"/>
      <c r="I797" s="112"/>
      <c r="J797" s="112"/>
      <c r="K797" s="114"/>
      <c r="L797" s="115" t="str">
        <f>IFERROR(_xlfn.IFNA(VLOOKUP($K797,коммент!$B:$C,2,0),""),"")</f>
        <v/>
      </c>
      <c r="M797" s="114"/>
      <c r="N797" s="116"/>
      <c r="O797" s="116"/>
      <c r="P797" s="116"/>
      <c r="Q797" s="218"/>
      <c r="R797" s="218"/>
    </row>
    <row r="798" spans="1:18" s="219" customFormat="1" x14ac:dyDescent="0.25">
      <c r="A798" s="217"/>
      <c r="B798" s="112"/>
      <c r="C798" s="112"/>
      <c r="D798" s="113"/>
      <c r="E798" s="113"/>
      <c r="F798" s="117"/>
      <c r="G798" s="112"/>
      <c r="H798" s="112"/>
      <c r="I798" s="112"/>
      <c r="J798" s="112"/>
      <c r="K798" s="114"/>
      <c r="L798" s="115" t="str">
        <f>IFERROR(_xlfn.IFNA(VLOOKUP($K798,коммент!$B:$C,2,0),""),"")</f>
        <v/>
      </c>
      <c r="M798" s="114"/>
      <c r="N798" s="116"/>
      <c r="O798" s="116"/>
      <c r="P798" s="116"/>
      <c r="Q798" s="218"/>
      <c r="R798" s="218"/>
    </row>
    <row r="799" spans="1:18" s="219" customFormat="1" x14ac:dyDescent="0.25">
      <c r="A799" s="217"/>
      <c r="B799" s="112"/>
      <c r="C799" s="112"/>
      <c r="D799" s="113"/>
      <c r="E799" s="113"/>
      <c r="F799" s="117"/>
      <c r="G799" s="112"/>
      <c r="H799" s="112"/>
      <c r="I799" s="112"/>
      <c r="J799" s="112"/>
      <c r="K799" s="114"/>
      <c r="L799" s="115" t="str">
        <f>IFERROR(_xlfn.IFNA(VLOOKUP($K799,коммент!$B:$C,2,0),""),"")</f>
        <v/>
      </c>
      <c r="M799" s="114"/>
      <c r="N799" s="116"/>
      <c r="O799" s="116"/>
      <c r="P799" s="116"/>
      <c r="Q799" s="218"/>
      <c r="R799" s="218"/>
    </row>
    <row r="800" spans="1:18" s="219" customFormat="1" x14ac:dyDescent="0.25">
      <c r="A800" s="217"/>
      <c r="B800" s="112"/>
      <c r="C800" s="112"/>
      <c r="D800" s="113"/>
      <c r="E800" s="113"/>
      <c r="F800" s="117"/>
      <c r="G800" s="112"/>
      <c r="H800" s="112"/>
      <c r="I800" s="112"/>
      <c r="J800" s="112"/>
      <c r="K800" s="114"/>
      <c r="L800" s="115" t="str">
        <f>IFERROR(_xlfn.IFNA(VLOOKUP($K800,коммент!$B:$C,2,0),""),"")</f>
        <v/>
      </c>
      <c r="M800" s="114"/>
      <c r="N800" s="116"/>
      <c r="O800" s="116"/>
      <c r="P800" s="116"/>
      <c r="Q800" s="218"/>
      <c r="R800" s="218"/>
    </row>
    <row r="801" spans="1:18" s="219" customFormat="1" x14ac:dyDescent="0.25">
      <c r="A801" s="217"/>
      <c r="B801" s="112"/>
      <c r="C801" s="112"/>
      <c r="D801" s="113"/>
      <c r="E801" s="113"/>
      <c r="F801" s="117"/>
      <c r="G801" s="112"/>
      <c r="H801" s="112"/>
      <c r="I801" s="112"/>
      <c r="J801" s="112"/>
      <c r="K801" s="114"/>
      <c r="L801" s="115" t="str">
        <f>IFERROR(_xlfn.IFNA(VLOOKUP($K801,коммент!$B:$C,2,0),""),"")</f>
        <v/>
      </c>
      <c r="M801" s="114"/>
      <c r="N801" s="116"/>
      <c r="O801" s="116"/>
      <c r="P801" s="116"/>
      <c r="Q801" s="218"/>
      <c r="R801" s="218"/>
    </row>
    <row r="802" spans="1:18" s="219" customFormat="1" x14ac:dyDescent="0.25">
      <c r="A802" s="217"/>
      <c r="B802" s="112"/>
      <c r="C802" s="112"/>
      <c r="D802" s="113"/>
      <c r="E802" s="113"/>
      <c r="F802" s="117"/>
      <c r="G802" s="112"/>
      <c r="H802" s="112"/>
      <c r="I802" s="112"/>
      <c r="J802" s="112"/>
      <c r="K802" s="114"/>
      <c r="L802" s="115" t="str">
        <f>IFERROR(_xlfn.IFNA(VLOOKUP($K802,коммент!$B:$C,2,0),""),"")</f>
        <v/>
      </c>
      <c r="M802" s="114"/>
      <c r="N802" s="116"/>
      <c r="O802" s="116"/>
      <c r="P802" s="116"/>
      <c r="Q802" s="218"/>
      <c r="R802" s="218"/>
    </row>
    <row r="803" spans="1:18" s="219" customFormat="1" x14ac:dyDescent="0.25">
      <c r="A803" s="217"/>
      <c r="B803" s="112"/>
      <c r="C803" s="112"/>
      <c r="D803" s="113"/>
      <c r="E803" s="113"/>
      <c r="F803" s="117"/>
      <c r="G803" s="112"/>
      <c r="H803" s="112"/>
      <c r="I803" s="112"/>
      <c r="J803" s="112"/>
      <c r="K803" s="114"/>
      <c r="L803" s="115" t="str">
        <f>IFERROR(_xlfn.IFNA(VLOOKUP($K803,коммент!$B:$C,2,0),""),"")</f>
        <v/>
      </c>
      <c r="M803" s="114"/>
      <c r="N803" s="116"/>
      <c r="O803" s="116"/>
      <c r="P803" s="116"/>
      <c r="Q803" s="218"/>
      <c r="R803" s="218"/>
    </row>
    <row r="804" spans="1:18" s="219" customFormat="1" x14ac:dyDescent="0.25">
      <c r="A804" s="217"/>
      <c r="B804" s="112"/>
      <c r="C804" s="112"/>
      <c r="D804" s="113"/>
      <c r="E804" s="113"/>
      <c r="F804" s="117"/>
      <c r="G804" s="112"/>
      <c r="H804" s="112"/>
      <c r="I804" s="112"/>
      <c r="J804" s="112"/>
      <c r="K804" s="114"/>
      <c r="L804" s="115" t="str">
        <f>IFERROR(_xlfn.IFNA(VLOOKUP($K804,коммент!$B:$C,2,0),""),"")</f>
        <v/>
      </c>
      <c r="M804" s="114"/>
      <c r="N804" s="116"/>
      <c r="O804" s="116"/>
      <c r="P804" s="116"/>
      <c r="Q804" s="218"/>
      <c r="R804" s="218"/>
    </row>
    <row r="805" spans="1:18" s="219" customFormat="1" x14ac:dyDescent="0.25">
      <c r="A805" s="217"/>
      <c r="B805" s="112"/>
      <c r="C805" s="112"/>
      <c r="D805" s="113"/>
      <c r="E805" s="113"/>
      <c r="F805" s="117"/>
      <c r="G805" s="112"/>
      <c r="H805" s="112"/>
      <c r="I805" s="112"/>
      <c r="J805" s="112"/>
      <c r="K805" s="114"/>
      <c r="L805" s="115" t="str">
        <f>IFERROR(_xlfn.IFNA(VLOOKUP($K805,коммент!$B:$C,2,0),""),"")</f>
        <v/>
      </c>
      <c r="M805" s="114"/>
      <c r="N805" s="116"/>
      <c r="O805" s="116"/>
      <c r="P805" s="116"/>
      <c r="Q805" s="218"/>
      <c r="R805" s="218"/>
    </row>
    <row r="806" spans="1:18" s="219" customFormat="1" x14ac:dyDescent="0.25">
      <c r="A806" s="217"/>
      <c r="B806" s="112"/>
      <c r="C806" s="112"/>
      <c r="D806" s="113"/>
      <c r="E806" s="113"/>
      <c r="F806" s="117"/>
      <c r="G806" s="112"/>
      <c r="H806" s="112"/>
      <c r="I806" s="112"/>
      <c r="J806" s="112"/>
      <c r="K806" s="114"/>
      <c r="L806" s="115" t="str">
        <f>IFERROR(_xlfn.IFNA(VLOOKUP($K806,коммент!$B:$C,2,0),""),"")</f>
        <v/>
      </c>
      <c r="M806" s="114"/>
      <c r="N806" s="116"/>
      <c r="O806" s="116"/>
      <c r="P806" s="116"/>
      <c r="Q806" s="218"/>
      <c r="R806" s="218"/>
    </row>
    <row r="807" spans="1:18" s="219" customFormat="1" x14ac:dyDescent="0.25">
      <c r="A807" s="217"/>
      <c r="B807" s="112"/>
      <c r="C807" s="112"/>
      <c r="D807" s="113"/>
      <c r="E807" s="113"/>
      <c r="F807" s="117"/>
      <c r="G807" s="112"/>
      <c r="H807" s="112"/>
      <c r="I807" s="112"/>
      <c r="J807" s="112"/>
      <c r="K807" s="114"/>
      <c r="L807" s="115" t="str">
        <f>IFERROR(_xlfn.IFNA(VLOOKUP($K807,коммент!$B:$C,2,0),""),"")</f>
        <v/>
      </c>
      <c r="M807" s="114"/>
      <c r="N807" s="116"/>
      <c r="O807" s="116"/>
      <c r="P807" s="116"/>
      <c r="Q807" s="218"/>
      <c r="R807" s="218"/>
    </row>
    <row r="808" spans="1:18" s="219" customFormat="1" x14ac:dyDescent="0.25">
      <c r="A808" s="217"/>
      <c r="B808" s="112"/>
      <c r="C808" s="112"/>
      <c r="D808" s="113"/>
      <c r="E808" s="113"/>
      <c r="F808" s="117"/>
      <c r="G808" s="112"/>
      <c r="H808" s="112"/>
      <c r="I808" s="112"/>
      <c r="J808" s="112"/>
      <c r="K808" s="114"/>
      <c r="L808" s="115" t="str">
        <f>IFERROR(_xlfn.IFNA(VLOOKUP($K808,коммент!$B:$C,2,0),""),"")</f>
        <v/>
      </c>
      <c r="M808" s="114"/>
      <c r="N808" s="116"/>
      <c r="O808" s="116"/>
      <c r="P808" s="116"/>
      <c r="Q808" s="218"/>
      <c r="R808" s="218"/>
    </row>
    <row r="809" spans="1:18" s="219" customFormat="1" x14ac:dyDescent="0.25">
      <c r="A809" s="217"/>
      <c r="B809" s="112"/>
      <c r="C809" s="112"/>
      <c r="D809" s="113"/>
      <c r="E809" s="113"/>
      <c r="F809" s="117"/>
      <c r="G809" s="112"/>
      <c r="H809" s="112"/>
      <c r="I809" s="112"/>
      <c r="J809" s="112"/>
      <c r="K809" s="114"/>
      <c r="L809" s="115" t="str">
        <f>IFERROR(_xlfn.IFNA(VLOOKUP($K809,коммент!$B:$C,2,0),""),"")</f>
        <v/>
      </c>
      <c r="M809" s="114"/>
      <c r="N809" s="116"/>
      <c r="O809" s="116"/>
      <c r="P809" s="116"/>
      <c r="Q809" s="218"/>
      <c r="R809" s="218"/>
    </row>
    <row r="810" spans="1:18" s="219" customFormat="1" x14ac:dyDescent="0.25">
      <c r="A810" s="217"/>
      <c r="B810" s="112"/>
      <c r="C810" s="112"/>
      <c r="D810" s="113"/>
      <c r="E810" s="113"/>
      <c r="F810" s="117"/>
      <c r="G810" s="112"/>
      <c r="H810" s="112"/>
      <c r="I810" s="112"/>
      <c r="J810" s="112"/>
      <c r="K810" s="114"/>
      <c r="L810" s="115" t="str">
        <f>IFERROR(_xlfn.IFNA(VLOOKUP($K810,коммент!$B:$C,2,0),""),"")</f>
        <v/>
      </c>
      <c r="M810" s="114"/>
      <c r="N810" s="116"/>
      <c r="O810" s="116"/>
      <c r="P810" s="116"/>
      <c r="Q810" s="218"/>
      <c r="R810" s="218"/>
    </row>
    <row r="811" spans="1:18" s="219" customFormat="1" x14ac:dyDescent="0.25">
      <c r="A811" s="217"/>
      <c r="B811" s="112"/>
      <c r="C811" s="112"/>
      <c r="D811" s="113"/>
      <c r="E811" s="113"/>
      <c r="F811" s="117"/>
      <c r="G811" s="112"/>
      <c r="H811" s="112"/>
      <c r="I811" s="112"/>
      <c r="J811" s="112"/>
      <c r="K811" s="114"/>
      <c r="L811" s="115" t="str">
        <f>IFERROR(_xlfn.IFNA(VLOOKUP($K811,коммент!$B:$C,2,0),""),"")</f>
        <v/>
      </c>
      <c r="M811" s="114"/>
      <c r="N811" s="116"/>
      <c r="O811" s="116"/>
      <c r="P811" s="116"/>
      <c r="Q811" s="218"/>
      <c r="R811" s="218"/>
    </row>
    <row r="812" spans="1:18" s="219" customFormat="1" x14ac:dyDescent="0.25">
      <c r="A812" s="217"/>
      <c r="B812" s="112"/>
      <c r="C812" s="112"/>
      <c r="D812" s="113"/>
      <c r="E812" s="113"/>
      <c r="F812" s="117"/>
      <c r="G812" s="112"/>
      <c r="H812" s="112"/>
      <c r="I812" s="112"/>
      <c r="J812" s="112"/>
      <c r="K812" s="114"/>
      <c r="L812" s="115" t="str">
        <f>IFERROR(_xlfn.IFNA(VLOOKUP($K812,коммент!$B:$C,2,0),""),"")</f>
        <v/>
      </c>
      <c r="M812" s="114"/>
      <c r="N812" s="116"/>
      <c r="O812" s="116"/>
      <c r="P812" s="116"/>
      <c r="Q812" s="218"/>
      <c r="R812" s="218"/>
    </row>
    <row r="813" spans="1:18" s="219" customFormat="1" x14ac:dyDescent="0.25">
      <c r="A813" s="217"/>
      <c r="B813" s="112"/>
      <c r="C813" s="112"/>
      <c r="D813" s="113"/>
      <c r="E813" s="113"/>
      <c r="F813" s="117"/>
      <c r="G813" s="112"/>
      <c r="H813" s="112"/>
      <c r="I813" s="112"/>
      <c r="J813" s="112"/>
      <c r="K813" s="114"/>
      <c r="L813" s="115" t="str">
        <f>IFERROR(_xlfn.IFNA(VLOOKUP($K813,коммент!$B:$C,2,0),""),"")</f>
        <v/>
      </c>
      <c r="M813" s="114"/>
      <c r="N813" s="116"/>
      <c r="O813" s="116"/>
      <c r="P813" s="116"/>
      <c r="Q813" s="218"/>
      <c r="R813" s="218"/>
    </row>
    <row r="814" spans="1:18" s="219" customFormat="1" x14ac:dyDescent="0.25">
      <c r="A814" s="217"/>
      <c r="B814" s="112"/>
      <c r="C814" s="112"/>
      <c r="D814" s="113"/>
      <c r="E814" s="113"/>
      <c r="F814" s="117"/>
      <c r="G814" s="112"/>
      <c r="H814" s="112"/>
      <c r="I814" s="112"/>
      <c r="J814" s="112"/>
      <c r="K814" s="114"/>
      <c r="L814" s="115" t="str">
        <f>IFERROR(_xlfn.IFNA(VLOOKUP($K814,коммент!$B:$C,2,0),""),"")</f>
        <v/>
      </c>
      <c r="M814" s="114"/>
      <c r="N814" s="116"/>
      <c r="O814" s="116"/>
      <c r="P814" s="116"/>
      <c r="Q814" s="218"/>
      <c r="R814" s="218"/>
    </row>
    <row r="815" spans="1:18" s="219" customFormat="1" x14ac:dyDescent="0.25">
      <c r="A815" s="217"/>
      <c r="B815" s="112"/>
      <c r="C815" s="112"/>
      <c r="D815" s="113"/>
      <c r="E815" s="113"/>
      <c r="F815" s="117"/>
      <c r="G815" s="112"/>
      <c r="H815" s="112"/>
      <c r="I815" s="112"/>
      <c r="J815" s="112"/>
      <c r="K815" s="114"/>
      <c r="L815" s="115" t="str">
        <f>IFERROR(_xlfn.IFNA(VLOOKUP($K815,коммент!$B:$C,2,0),""),"")</f>
        <v/>
      </c>
      <c r="M815" s="114"/>
      <c r="N815" s="116"/>
      <c r="O815" s="116"/>
      <c r="P815" s="116"/>
      <c r="Q815" s="218"/>
      <c r="R815" s="218"/>
    </row>
    <row r="816" spans="1:18" s="219" customFormat="1" x14ac:dyDescent="0.25">
      <c r="A816" s="217"/>
      <c r="B816" s="112"/>
      <c r="C816" s="112"/>
      <c r="D816" s="113"/>
      <c r="E816" s="113"/>
      <c r="F816" s="117"/>
      <c r="G816" s="112"/>
      <c r="H816" s="112"/>
      <c r="I816" s="112"/>
      <c r="J816" s="112"/>
      <c r="K816" s="114"/>
      <c r="L816" s="115" t="str">
        <f>IFERROR(_xlfn.IFNA(VLOOKUP($K816,коммент!$B:$C,2,0),""),"")</f>
        <v/>
      </c>
      <c r="M816" s="114"/>
      <c r="N816" s="116"/>
      <c r="O816" s="116"/>
      <c r="P816" s="116"/>
      <c r="Q816" s="218"/>
      <c r="R816" s="218"/>
    </row>
    <row r="817" spans="1:18" s="219" customFormat="1" x14ac:dyDescent="0.25">
      <c r="A817" s="217"/>
      <c r="B817" s="112"/>
      <c r="C817" s="112"/>
      <c r="D817" s="113"/>
      <c r="E817" s="113"/>
      <c r="F817" s="117"/>
      <c r="G817" s="112"/>
      <c r="H817" s="112"/>
      <c r="I817" s="112"/>
      <c r="J817" s="112"/>
      <c r="K817" s="114"/>
      <c r="L817" s="115" t="str">
        <f>IFERROR(_xlfn.IFNA(VLOOKUP($K817,коммент!$B:$C,2,0),""),"")</f>
        <v/>
      </c>
      <c r="M817" s="114"/>
      <c r="N817" s="116"/>
      <c r="O817" s="116"/>
      <c r="P817" s="116"/>
      <c r="Q817" s="218"/>
      <c r="R817" s="218"/>
    </row>
    <row r="818" spans="1:18" s="219" customFormat="1" x14ac:dyDescent="0.25">
      <c r="A818" s="217"/>
      <c r="B818" s="112"/>
      <c r="C818" s="112"/>
      <c r="D818" s="113"/>
      <c r="E818" s="113"/>
      <c r="F818" s="117"/>
      <c r="G818" s="112"/>
      <c r="H818" s="112"/>
      <c r="I818" s="112"/>
      <c r="J818" s="112"/>
      <c r="K818" s="114"/>
      <c r="L818" s="115" t="str">
        <f>IFERROR(_xlfn.IFNA(VLOOKUP($K818,коммент!$B:$C,2,0),""),"")</f>
        <v/>
      </c>
      <c r="M818" s="114"/>
      <c r="N818" s="116"/>
      <c r="O818" s="116"/>
      <c r="P818" s="116"/>
      <c r="Q818" s="218"/>
      <c r="R818" s="218"/>
    </row>
    <row r="819" spans="1:18" s="219" customFormat="1" x14ac:dyDescent="0.25">
      <c r="A819" s="217"/>
      <c r="B819" s="112"/>
      <c r="C819" s="112"/>
      <c r="D819" s="113"/>
      <c r="E819" s="113"/>
      <c r="F819" s="117"/>
      <c r="G819" s="112"/>
      <c r="H819" s="112"/>
      <c r="I819" s="112"/>
      <c r="J819" s="112"/>
      <c r="K819" s="114"/>
      <c r="L819" s="115" t="str">
        <f>IFERROR(_xlfn.IFNA(VLOOKUP($K819,коммент!$B:$C,2,0),""),"")</f>
        <v/>
      </c>
      <c r="M819" s="114"/>
      <c r="N819" s="116"/>
      <c r="O819" s="116"/>
      <c r="P819" s="116"/>
      <c r="Q819" s="218"/>
      <c r="R819" s="218"/>
    </row>
    <row r="820" spans="1:18" s="219" customFormat="1" x14ac:dyDescent="0.25">
      <c r="A820" s="217"/>
      <c r="B820" s="112"/>
      <c r="C820" s="112"/>
      <c r="D820" s="113"/>
      <c r="E820" s="113"/>
      <c r="F820" s="117"/>
      <c r="G820" s="112"/>
      <c r="H820" s="112"/>
      <c r="I820" s="112"/>
      <c r="J820" s="112"/>
      <c r="K820" s="114"/>
      <c r="L820" s="115" t="str">
        <f>IFERROR(_xlfn.IFNA(VLOOKUP($K820,коммент!$B:$C,2,0),""),"")</f>
        <v/>
      </c>
      <c r="M820" s="114"/>
      <c r="N820" s="116"/>
      <c r="O820" s="116"/>
      <c r="P820" s="116"/>
      <c r="Q820" s="218"/>
      <c r="R820" s="218"/>
    </row>
    <row r="821" spans="1:18" s="219" customFormat="1" x14ac:dyDescent="0.25">
      <c r="A821" s="217"/>
      <c r="B821" s="112"/>
      <c r="C821" s="112"/>
      <c r="D821" s="113"/>
      <c r="E821" s="113"/>
      <c r="F821" s="117"/>
      <c r="G821" s="112"/>
      <c r="H821" s="112"/>
      <c r="I821" s="112"/>
      <c r="J821" s="112"/>
      <c r="K821" s="114"/>
      <c r="L821" s="115" t="str">
        <f>IFERROR(_xlfn.IFNA(VLOOKUP($K821,коммент!$B:$C,2,0),""),"")</f>
        <v/>
      </c>
      <c r="M821" s="114"/>
      <c r="N821" s="116"/>
      <c r="O821" s="116"/>
      <c r="P821" s="116"/>
      <c r="Q821" s="218"/>
      <c r="R821" s="218"/>
    </row>
    <row r="822" spans="1:18" s="219" customFormat="1" x14ac:dyDescent="0.25">
      <c r="A822" s="217"/>
      <c r="B822" s="112"/>
      <c r="C822" s="112"/>
      <c r="D822" s="113"/>
      <c r="E822" s="113"/>
      <c r="F822" s="117"/>
      <c r="G822" s="112"/>
      <c r="H822" s="112"/>
      <c r="I822" s="112"/>
      <c r="J822" s="112"/>
      <c r="K822" s="114"/>
      <c r="L822" s="115" t="str">
        <f>IFERROR(_xlfn.IFNA(VLOOKUP($K822,коммент!$B:$C,2,0),""),"")</f>
        <v/>
      </c>
      <c r="M822" s="114"/>
      <c r="N822" s="116"/>
      <c r="O822" s="116"/>
      <c r="P822" s="116"/>
      <c r="Q822" s="218"/>
      <c r="R822" s="218"/>
    </row>
    <row r="823" spans="1:18" s="219" customFormat="1" x14ac:dyDescent="0.25">
      <c r="A823" s="217"/>
      <c r="B823" s="112"/>
      <c r="C823" s="112"/>
      <c r="D823" s="113"/>
      <c r="E823" s="113"/>
      <c r="F823" s="117"/>
      <c r="G823" s="112"/>
      <c r="H823" s="112"/>
      <c r="I823" s="112"/>
      <c r="J823" s="112"/>
      <c r="K823" s="114"/>
      <c r="L823" s="115" t="str">
        <f>IFERROR(_xlfn.IFNA(VLOOKUP($K823,коммент!$B:$C,2,0),""),"")</f>
        <v/>
      </c>
      <c r="M823" s="114"/>
      <c r="N823" s="116"/>
      <c r="O823" s="116"/>
      <c r="P823" s="116"/>
      <c r="Q823" s="218"/>
      <c r="R823" s="218"/>
    </row>
    <row r="824" spans="1:18" s="219" customFormat="1" x14ac:dyDescent="0.25">
      <c r="A824" s="217"/>
      <c r="B824" s="112"/>
      <c r="C824" s="112"/>
      <c r="D824" s="113"/>
      <c r="E824" s="113"/>
      <c r="F824" s="117"/>
      <c r="G824" s="112"/>
      <c r="H824" s="112"/>
      <c r="I824" s="112"/>
      <c r="J824" s="112"/>
      <c r="K824" s="114"/>
      <c r="L824" s="115" t="str">
        <f>IFERROR(_xlfn.IFNA(VLOOKUP($K824,коммент!$B:$C,2,0),""),"")</f>
        <v/>
      </c>
      <c r="M824" s="114"/>
      <c r="N824" s="116"/>
      <c r="O824" s="116"/>
      <c r="P824" s="116"/>
      <c r="Q824" s="218"/>
      <c r="R824" s="218"/>
    </row>
    <row r="825" spans="1:18" s="219" customFormat="1" x14ac:dyDescent="0.25">
      <c r="A825" s="217"/>
      <c r="B825" s="112"/>
      <c r="C825" s="112"/>
      <c r="D825" s="113"/>
      <c r="E825" s="113"/>
      <c r="F825" s="117"/>
      <c r="G825" s="112"/>
      <c r="H825" s="112"/>
      <c r="I825" s="112"/>
      <c r="J825" s="112"/>
      <c r="K825" s="114"/>
      <c r="L825" s="115" t="str">
        <f>IFERROR(_xlfn.IFNA(VLOOKUP($K825,коммент!$B:$C,2,0),""),"")</f>
        <v/>
      </c>
      <c r="M825" s="114"/>
      <c r="N825" s="116"/>
      <c r="O825" s="116"/>
      <c r="P825" s="116"/>
      <c r="Q825" s="218"/>
      <c r="R825" s="218"/>
    </row>
    <row r="826" spans="1:18" s="219" customFormat="1" x14ac:dyDescent="0.25">
      <c r="A826" s="217"/>
      <c r="B826" s="112"/>
      <c r="C826" s="112"/>
      <c r="D826" s="113"/>
      <c r="E826" s="113"/>
      <c r="F826" s="117"/>
      <c r="G826" s="112"/>
      <c r="H826" s="112"/>
      <c r="I826" s="112"/>
      <c r="J826" s="112"/>
      <c r="K826" s="114"/>
      <c r="L826" s="115" t="str">
        <f>IFERROR(_xlfn.IFNA(VLOOKUP($K826,коммент!$B:$C,2,0),""),"")</f>
        <v/>
      </c>
      <c r="M826" s="114"/>
      <c r="N826" s="116"/>
      <c r="O826" s="116"/>
      <c r="P826" s="116"/>
      <c r="Q826" s="218"/>
      <c r="R826" s="218"/>
    </row>
    <row r="827" spans="1:18" s="219" customFormat="1" x14ac:dyDescent="0.25">
      <c r="A827" s="217"/>
      <c r="B827" s="112"/>
      <c r="C827" s="112"/>
      <c r="D827" s="113"/>
      <c r="E827" s="113"/>
      <c r="F827" s="117"/>
      <c r="G827" s="112"/>
      <c r="H827" s="112"/>
      <c r="I827" s="112"/>
      <c r="J827" s="112"/>
      <c r="K827" s="114"/>
      <c r="L827" s="115" t="str">
        <f>IFERROR(_xlfn.IFNA(VLOOKUP($K827,коммент!$B:$C,2,0),""),"")</f>
        <v/>
      </c>
      <c r="M827" s="114"/>
      <c r="N827" s="116"/>
      <c r="O827" s="116"/>
      <c r="P827" s="116"/>
      <c r="Q827" s="218"/>
      <c r="R827" s="218"/>
    </row>
    <row r="828" spans="1:18" s="219" customFormat="1" x14ac:dyDescent="0.25">
      <c r="A828" s="217"/>
      <c r="B828" s="112"/>
      <c r="C828" s="112"/>
      <c r="D828" s="113"/>
      <c r="E828" s="113"/>
      <c r="F828" s="117"/>
      <c r="G828" s="112"/>
      <c r="H828" s="112"/>
      <c r="I828" s="112"/>
      <c r="J828" s="112"/>
      <c r="K828" s="114"/>
      <c r="L828" s="115" t="str">
        <f>IFERROR(_xlfn.IFNA(VLOOKUP($K828,коммент!$B:$C,2,0),""),"")</f>
        <v/>
      </c>
      <c r="M828" s="114"/>
      <c r="N828" s="116"/>
      <c r="O828" s="116"/>
      <c r="P828" s="116"/>
      <c r="Q828" s="218"/>
      <c r="R828" s="218"/>
    </row>
    <row r="829" spans="1:18" s="219" customFormat="1" x14ac:dyDescent="0.25">
      <c r="A829" s="217"/>
      <c r="B829" s="112"/>
      <c r="C829" s="112"/>
      <c r="D829" s="113"/>
      <c r="E829" s="113"/>
      <c r="F829" s="117"/>
      <c r="G829" s="112"/>
      <c r="H829" s="112"/>
      <c r="I829" s="112"/>
      <c r="J829" s="112"/>
      <c r="K829" s="114"/>
      <c r="L829" s="115" t="str">
        <f>IFERROR(_xlfn.IFNA(VLOOKUP($K829,коммент!$B:$C,2,0),""),"")</f>
        <v/>
      </c>
      <c r="M829" s="114"/>
      <c r="N829" s="116"/>
      <c r="O829" s="116"/>
      <c r="P829" s="116"/>
      <c r="Q829" s="218"/>
      <c r="R829" s="218"/>
    </row>
    <row r="830" spans="1:18" s="219" customFormat="1" x14ac:dyDescent="0.25">
      <c r="A830" s="217"/>
      <c r="B830" s="112"/>
      <c r="C830" s="112"/>
      <c r="D830" s="113"/>
      <c r="E830" s="113"/>
      <c r="F830" s="117"/>
      <c r="G830" s="112"/>
      <c r="H830" s="112"/>
      <c r="I830" s="112"/>
      <c r="J830" s="112"/>
      <c r="K830" s="114"/>
      <c r="L830" s="115" t="str">
        <f>IFERROR(_xlfn.IFNA(VLOOKUP($K830,коммент!$B:$C,2,0),""),"")</f>
        <v/>
      </c>
      <c r="M830" s="114"/>
      <c r="N830" s="116"/>
      <c r="O830" s="116"/>
      <c r="P830" s="116"/>
      <c r="Q830" s="218"/>
      <c r="R830" s="218"/>
    </row>
    <row r="831" spans="1:18" s="219" customFormat="1" x14ac:dyDescent="0.25">
      <c r="A831" s="217"/>
      <c r="B831" s="112"/>
      <c r="C831" s="112"/>
      <c r="D831" s="113"/>
      <c r="E831" s="113"/>
      <c r="F831" s="117"/>
      <c r="G831" s="112"/>
      <c r="H831" s="112"/>
      <c r="I831" s="112"/>
      <c r="J831" s="112"/>
      <c r="K831" s="114"/>
      <c r="L831" s="115" t="str">
        <f>IFERROR(_xlfn.IFNA(VLOOKUP($K831,коммент!$B:$C,2,0),""),"")</f>
        <v/>
      </c>
      <c r="M831" s="114"/>
      <c r="N831" s="116"/>
      <c r="O831" s="116"/>
      <c r="P831" s="116"/>
      <c r="Q831" s="218"/>
      <c r="R831" s="218"/>
    </row>
    <row r="832" spans="1:18" s="219" customFormat="1" x14ac:dyDescent="0.25">
      <c r="A832" s="217"/>
      <c r="B832" s="112"/>
      <c r="C832" s="112"/>
      <c r="D832" s="113"/>
      <c r="E832" s="113"/>
      <c r="F832" s="117"/>
      <c r="G832" s="112"/>
      <c r="H832" s="112"/>
      <c r="I832" s="112"/>
      <c r="J832" s="112"/>
      <c r="K832" s="114"/>
      <c r="L832" s="115" t="str">
        <f>IFERROR(_xlfn.IFNA(VLOOKUP($K832,коммент!$B:$C,2,0),""),"")</f>
        <v/>
      </c>
      <c r="M832" s="114"/>
      <c r="N832" s="116"/>
      <c r="O832" s="116"/>
      <c r="P832" s="116"/>
      <c r="Q832" s="218"/>
      <c r="R832" s="218"/>
    </row>
    <row r="833" spans="1:18" s="219" customFormat="1" x14ac:dyDescent="0.25">
      <c r="A833" s="217"/>
      <c r="B833" s="112"/>
      <c r="C833" s="112"/>
      <c r="D833" s="113"/>
      <c r="E833" s="113"/>
      <c r="F833" s="117"/>
      <c r="G833" s="112"/>
      <c r="H833" s="112"/>
      <c r="I833" s="112"/>
      <c r="J833" s="112"/>
      <c r="K833" s="114"/>
      <c r="L833" s="115" t="str">
        <f>IFERROR(_xlfn.IFNA(VLOOKUP($K833,коммент!$B:$C,2,0),""),"")</f>
        <v/>
      </c>
      <c r="M833" s="114"/>
      <c r="N833" s="116"/>
      <c r="O833" s="116"/>
      <c r="P833" s="116"/>
      <c r="Q833" s="218"/>
      <c r="R833" s="218"/>
    </row>
    <row r="834" spans="1:18" s="219" customFormat="1" x14ac:dyDescent="0.25">
      <c r="A834" s="217"/>
      <c r="B834" s="112"/>
      <c r="C834" s="112"/>
      <c r="D834" s="113"/>
      <c r="E834" s="113"/>
      <c r="F834" s="117"/>
      <c r="G834" s="112"/>
      <c r="H834" s="112"/>
      <c r="I834" s="112"/>
      <c r="J834" s="112"/>
      <c r="K834" s="114"/>
      <c r="L834" s="115" t="str">
        <f>IFERROR(_xlfn.IFNA(VLOOKUP($K834,коммент!$B:$C,2,0),""),"")</f>
        <v/>
      </c>
      <c r="M834" s="114"/>
      <c r="N834" s="116"/>
      <c r="O834" s="116"/>
      <c r="P834" s="116"/>
      <c r="Q834" s="218"/>
      <c r="R834" s="218"/>
    </row>
    <row r="835" spans="1:18" s="219" customFormat="1" x14ac:dyDescent="0.25">
      <c r="A835" s="217"/>
      <c r="B835" s="112"/>
      <c r="C835" s="112"/>
      <c r="D835" s="113"/>
      <c r="E835" s="113"/>
      <c r="F835" s="117"/>
      <c r="G835" s="112"/>
      <c r="H835" s="112"/>
      <c r="I835" s="112"/>
      <c r="J835" s="112"/>
      <c r="K835" s="114"/>
      <c r="L835" s="115" t="str">
        <f>IFERROR(_xlfn.IFNA(VLOOKUP($K835,коммент!$B:$C,2,0),""),"")</f>
        <v/>
      </c>
      <c r="M835" s="114"/>
      <c r="N835" s="116"/>
      <c r="O835" s="116"/>
      <c r="P835" s="116"/>
      <c r="Q835" s="218"/>
      <c r="R835" s="218"/>
    </row>
    <row r="836" spans="1:18" s="219" customFormat="1" x14ac:dyDescent="0.25">
      <c r="A836" s="217"/>
      <c r="B836" s="112"/>
      <c r="C836" s="112"/>
      <c r="D836" s="113"/>
      <c r="E836" s="113"/>
      <c r="F836" s="117"/>
      <c r="G836" s="112"/>
      <c r="H836" s="112"/>
      <c r="I836" s="112"/>
      <c r="J836" s="112"/>
      <c r="K836" s="114"/>
      <c r="L836" s="115" t="str">
        <f>IFERROR(_xlfn.IFNA(VLOOKUP($K836,коммент!$B:$C,2,0),""),"")</f>
        <v/>
      </c>
      <c r="M836" s="114"/>
      <c r="N836" s="116"/>
      <c r="O836" s="116"/>
      <c r="P836" s="116"/>
      <c r="Q836" s="218"/>
      <c r="R836" s="218"/>
    </row>
    <row r="837" spans="1:18" s="219" customFormat="1" x14ac:dyDescent="0.25">
      <c r="A837" s="217"/>
      <c r="B837" s="112"/>
      <c r="C837" s="112"/>
      <c r="D837" s="113"/>
      <c r="E837" s="113"/>
      <c r="F837" s="117"/>
      <c r="G837" s="112"/>
      <c r="H837" s="112"/>
      <c r="I837" s="112"/>
      <c r="J837" s="112"/>
      <c r="K837" s="114"/>
      <c r="L837" s="115" t="str">
        <f>IFERROR(_xlfn.IFNA(VLOOKUP($K837,коммент!$B:$C,2,0),""),"")</f>
        <v/>
      </c>
      <c r="M837" s="114"/>
      <c r="N837" s="116"/>
      <c r="O837" s="116"/>
      <c r="P837" s="116"/>
      <c r="Q837" s="218"/>
      <c r="R837" s="218"/>
    </row>
    <row r="838" spans="1:18" s="219" customFormat="1" x14ac:dyDescent="0.25">
      <c r="A838" s="217"/>
      <c r="B838" s="112"/>
      <c r="C838" s="112"/>
      <c r="D838" s="113"/>
      <c r="E838" s="113"/>
      <c r="F838" s="117"/>
      <c r="G838" s="112"/>
      <c r="H838" s="112"/>
      <c r="I838" s="112"/>
      <c r="J838" s="112"/>
      <c r="K838" s="114"/>
      <c r="L838" s="115" t="str">
        <f>IFERROR(_xlfn.IFNA(VLOOKUP($K838,коммент!$B:$C,2,0),""),"")</f>
        <v/>
      </c>
      <c r="M838" s="114"/>
      <c r="N838" s="116"/>
      <c r="O838" s="116"/>
      <c r="P838" s="116"/>
      <c r="Q838" s="218"/>
      <c r="R838" s="218"/>
    </row>
    <row r="839" spans="1:18" s="219" customFormat="1" x14ac:dyDescent="0.25">
      <c r="A839" s="217"/>
      <c r="B839" s="112"/>
      <c r="C839" s="112"/>
      <c r="D839" s="113"/>
      <c r="E839" s="113"/>
      <c r="F839" s="117"/>
      <c r="G839" s="112"/>
      <c r="H839" s="112"/>
      <c r="I839" s="112"/>
      <c r="J839" s="112"/>
      <c r="K839" s="114"/>
      <c r="L839" s="115" t="str">
        <f>IFERROR(_xlfn.IFNA(VLOOKUP($K839,коммент!$B:$C,2,0),""),"")</f>
        <v/>
      </c>
      <c r="M839" s="114"/>
      <c r="N839" s="116"/>
      <c r="O839" s="116"/>
      <c r="P839" s="116"/>
      <c r="Q839" s="218"/>
      <c r="R839" s="218"/>
    </row>
    <row r="840" spans="1:18" s="219" customFormat="1" x14ac:dyDescent="0.25">
      <c r="A840" s="217"/>
      <c r="B840" s="112"/>
      <c r="C840" s="112"/>
      <c r="D840" s="113"/>
      <c r="E840" s="113"/>
      <c r="F840" s="117"/>
      <c r="G840" s="112"/>
      <c r="H840" s="112"/>
      <c r="I840" s="112"/>
      <c r="J840" s="112"/>
      <c r="K840" s="114"/>
      <c r="L840" s="115" t="str">
        <f>IFERROR(_xlfn.IFNA(VLOOKUP($K840,коммент!$B:$C,2,0),""),"")</f>
        <v/>
      </c>
      <c r="M840" s="114"/>
      <c r="N840" s="116"/>
      <c r="O840" s="116"/>
      <c r="P840" s="116"/>
      <c r="Q840" s="218"/>
      <c r="R840" s="218"/>
    </row>
    <row r="841" spans="1:18" s="219" customFormat="1" x14ac:dyDescent="0.25">
      <c r="A841" s="217"/>
      <c r="B841" s="112"/>
      <c r="C841" s="112"/>
      <c r="D841" s="113"/>
      <c r="E841" s="113"/>
      <c r="F841" s="117"/>
      <c r="G841" s="112"/>
      <c r="H841" s="112"/>
      <c r="I841" s="112"/>
      <c r="J841" s="112"/>
      <c r="K841" s="114"/>
      <c r="L841" s="115" t="str">
        <f>IFERROR(_xlfn.IFNA(VLOOKUP($K841,коммент!$B:$C,2,0),""),"")</f>
        <v/>
      </c>
      <c r="M841" s="114"/>
      <c r="N841" s="116"/>
      <c r="O841" s="116"/>
      <c r="P841" s="116"/>
      <c r="Q841" s="218"/>
      <c r="R841" s="218"/>
    </row>
    <row r="842" spans="1:18" s="219" customFormat="1" x14ac:dyDescent="0.25">
      <c r="A842" s="217"/>
      <c r="B842" s="112"/>
      <c r="C842" s="112"/>
      <c r="D842" s="113"/>
      <c r="E842" s="113"/>
      <c r="F842" s="117"/>
      <c r="G842" s="112"/>
      <c r="H842" s="112"/>
      <c r="I842" s="112"/>
      <c r="J842" s="112"/>
      <c r="K842" s="114"/>
      <c r="L842" s="115" t="str">
        <f>IFERROR(_xlfn.IFNA(VLOOKUP($K842,коммент!$B:$C,2,0),""),"")</f>
        <v/>
      </c>
      <c r="M842" s="114"/>
      <c r="N842" s="116"/>
      <c r="O842" s="116"/>
      <c r="P842" s="116"/>
      <c r="Q842" s="218"/>
      <c r="R842" s="218"/>
    </row>
    <row r="843" spans="1:18" s="219" customFormat="1" x14ac:dyDescent="0.25">
      <c r="A843" s="217"/>
      <c r="B843" s="112"/>
      <c r="C843" s="112"/>
      <c r="D843" s="113"/>
      <c r="E843" s="113"/>
      <c r="F843" s="117"/>
      <c r="G843" s="112"/>
      <c r="H843" s="112"/>
      <c r="I843" s="112"/>
      <c r="J843" s="112"/>
      <c r="K843" s="114"/>
      <c r="L843" s="115" t="str">
        <f>IFERROR(_xlfn.IFNA(VLOOKUP($K843,коммент!$B:$C,2,0),""),"")</f>
        <v/>
      </c>
      <c r="M843" s="114"/>
      <c r="N843" s="116"/>
      <c r="O843" s="116"/>
      <c r="P843" s="116"/>
      <c r="Q843" s="218"/>
      <c r="R843" s="218"/>
    </row>
    <row r="844" spans="1:18" s="219" customFormat="1" x14ac:dyDescent="0.25">
      <c r="A844" s="217"/>
      <c r="B844" s="112"/>
      <c r="C844" s="112"/>
      <c r="D844" s="113"/>
      <c r="E844" s="113"/>
      <c r="F844" s="117"/>
      <c r="G844" s="112"/>
      <c r="H844" s="112"/>
      <c r="I844" s="112"/>
      <c r="J844" s="112"/>
      <c r="K844" s="114"/>
      <c r="L844" s="115" t="str">
        <f>IFERROR(_xlfn.IFNA(VLOOKUP($K844,коммент!$B:$C,2,0),""),"")</f>
        <v/>
      </c>
      <c r="M844" s="114"/>
      <c r="N844" s="116"/>
      <c r="O844" s="116"/>
      <c r="P844" s="116"/>
      <c r="Q844" s="218"/>
      <c r="R844" s="218"/>
    </row>
    <row r="845" spans="1:18" s="219" customFormat="1" x14ac:dyDescent="0.25">
      <c r="A845" s="217"/>
      <c r="B845" s="112"/>
      <c r="C845" s="112"/>
      <c r="D845" s="113"/>
      <c r="E845" s="113"/>
      <c r="F845" s="117"/>
      <c r="G845" s="112"/>
      <c r="H845" s="112"/>
      <c r="I845" s="112"/>
      <c r="J845" s="112"/>
      <c r="K845" s="114"/>
      <c r="L845" s="115" t="str">
        <f>IFERROR(_xlfn.IFNA(VLOOKUP($K845,коммент!$B:$C,2,0),""),"")</f>
        <v/>
      </c>
      <c r="M845" s="114"/>
      <c r="N845" s="116"/>
      <c r="O845" s="116"/>
      <c r="P845" s="116"/>
      <c r="Q845" s="218"/>
      <c r="R845" s="218"/>
    </row>
    <row r="846" spans="1:18" s="219" customFormat="1" x14ac:dyDescent="0.25">
      <c r="A846" s="217"/>
      <c r="B846" s="112"/>
      <c r="C846" s="112"/>
      <c r="D846" s="113"/>
      <c r="E846" s="113"/>
      <c r="F846" s="117"/>
      <c r="G846" s="112"/>
      <c r="H846" s="112"/>
      <c r="I846" s="112"/>
      <c r="J846" s="112"/>
      <c r="K846" s="114"/>
      <c r="L846" s="115" t="str">
        <f>IFERROR(_xlfn.IFNA(VLOOKUP($K846,коммент!$B:$C,2,0),""),"")</f>
        <v/>
      </c>
      <c r="M846" s="114"/>
      <c r="N846" s="116"/>
      <c r="O846" s="116"/>
      <c r="P846" s="116"/>
      <c r="Q846" s="218"/>
      <c r="R846" s="218"/>
    </row>
    <row r="847" spans="1:18" s="219" customFormat="1" x14ac:dyDescent="0.25">
      <c r="A847" s="217"/>
      <c r="B847" s="112"/>
      <c r="C847" s="112"/>
      <c r="D847" s="113"/>
      <c r="E847" s="113"/>
      <c r="F847" s="117"/>
      <c r="G847" s="112"/>
      <c r="H847" s="112"/>
      <c r="I847" s="112"/>
      <c r="J847" s="112"/>
      <c r="K847" s="114"/>
      <c r="L847" s="115" t="str">
        <f>IFERROR(_xlfn.IFNA(VLOOKUP($K847,коммент!$B:$C,2,0),""),"")</f>
        <v/>
      </c>
      <c r="M847" s="114"/>
      <c r="N847" s="116"/>
      <c r="O847" s="116"/>
      <c r="P847" s="116"/>
      <c r="Q847" s="218"/>
      <c r="R847" s="218"/>
    </row>
    <row r="848" spans="1:18" s="219" customFormat="1" x14ac:dyDescent="0.25">
      <c r="A848" s="217"/>
      <c r="B848" s="112"/>
      <c r="C848" s="112"/>
      <c r="D848" s="113"/>
      <c r="E848" s="113"/>
      <c r="F848" s="117"/>
      <c r="G848" s="112"/>
      <c r="H848" s="112"/>
      <c r="I848" s="112"/>
      <c r="J848" s="112"/>
      <c r="K848" s="114"/>
      <c r="L848" s="115" t="str">
        <f>IFERROR(_xlfn.IFNA(VLOOKUP($K848,коммент!$B:$C,2,0),""),"")</f>
        <v/>
      </c>
      <c r="M848" s="114"/>
      <c r="N848" s="116"/>
      <c r="O848" s="116"/>
      <c r="P848" s="116"/>
      <c r="Q848" s="218"/>
      <c r="R848" s="218"/>
    </row>
    <row r="849" spans="1:18" s="219" customFormat="1" x14ac:dyDescent="0.25">
      <c r="A849" s="217"/>
      <c r="B849" s="112"/>
      <c r="C849" s="112"/>
      <c r="D849" s="113"/>
      <c r="E849" s="113"/>
      <c r="F849" s="117"/>
      <c r="G849" s="112"/>
      <c r="H849" s="112"/>
      <c r="I849" s="112"/>
      <c r="J849" s="112"/>
      <c r="K849" s="114"/>
      <c r="L849" s="115" t="str">
        <f>IFERROR(_xlfn.IFNA(VLOOKUP($K849,коммент!$B:$C,2,0),""),"")</f>
        <v/>
      </c>
      <c r="M849" s="114"/>
      <c r="N849" s="116"/>
      <c r="O849" s="116"/>
      <c r="P849" s="116"/>
      <c r="Q849" s="218"/>
      <c r="R849" s="218"/>
    </row>
    <row r="850" spans="1:18" s="219" customFormat="1" x14ac:dyDescent="0.25">
      <c r="A850" s="217"/>
      <c r="B850" s="112"/>
      <c r="C850" s="112"/>
      <c r="D850" s="113"/>
      <c r="E850" s="113"/>
      <c r="F850" s="117"/>
      <c r="G850" s="112"/>
      <c r="H850" s="112"/>
      <c r="I850" s="112"/>
      <c r="J850" s="112"/>
      <c r="K850" s="114"/>
      <c r="L850" s="115" t="str">
        <f>IFERROR(_xlfn.IFNA(VLOOKUP($K850,коммент!$B:$C,2,0),""),"")</f>
        <v/>
      </c>
      <c r="M850" s="114"/>
      <c r="N850" s="116"/>
      <c r="O850" s="116"/>
      <c r="P850" s="116"/>
      <c r="Q850" s="218"/>
      <c r="R850" s="218"/>
    </row>
    <row r="851" spans="1:18" s="219" customFormat="1" x14ac:dyDescent="0.25">
      <c r="A851" s="217"/>
      <c r="B851" s="112"/>
      <c r="C851" s="112"/>
      <c r="D851" s="113"/>
      <c r="E851" s="113"/>
      <c r="F851" s="117"/>
      <c r="G851" s="112"/>
      <c r="H851" s="112"/>
      <c r="I851" s="112"/>
      <c r="J851" s="112"/>
      <c r="K851" s="114"/>
      <c r="L851" s="115" t="str">
        <f>IFERROR(_xlfn.IFNA(VLOOKUP($K851,коммент!$B:$C,2,0),""),"")</f>
        <v/>
      </c>
      <c r="M851" s="114"/>
      <c r="N851" s="116"/>
      <c r="O851" s="116"/>
      <c r="P851" s="116"/>
      <c r="Q851" s="218"/>
      <c r="R851" s="218"/>
    </row>
    <row r="852" spans="1:18" s="219" customFormat="1" x14ac:dyDescent="0.25">
      <c r="A852" s="217"/>
      <c r="B852" s="112"/>
      <c r="C852" s="112"/>
      <c r="D852" s="113"/>
      <c r="E852" s="113"/>
      <c r="F852" s="117"/>
      <c r="G852" s="112"/>
      <c r="H852" s="112"/>
      <c r="I852" s="112"/>
      <c r="J852" s="112"/>
      <c r="K852" s="114"/>
      <c r="L852" s="115" t="str">
        <f>IFERROR(_xlfn.IFNA(VLOOKUP($K852,коммент!$B:$C,2,0),""),"")</f>
        <v/>
      </c>
      <c r="M852" s="114"/>
      <c r="N852" s="116"/>
      <c r="O852" s="116"/>
      <c r="P852" s="116"/>
      <c r="Q852" s="218"/>
      <c r="R852" s="218"/>
    </row>
    <row r="853" spans="1:18" s="219" customFormat="1" x14ac:dyDescent="0.25">
      <c r="A853" s="217"/>
      <c r="B853" s="112"/>
      <c r="C853" s="112"/>
      <c r="D853" s="113"/>
      <c r="E853" s="113"/>
      <c r="F853" s="117"/>
      <c r="G853" s="112"/>
      <c r="H853" s="112"/>
      <c r="I853" s="112"/>
      <c r="J853" s="112"/>
      <c r="K853" s="114"/>
      <c r="L853" s="115" t="str">
        <f>IFERROR(_xlfn.IFNA(VLOOKUP($K853,коммент!$B:$C,2,0),""),"")</f>
        <v/>
      </c>
      <c r="M853" s="114"/>
      <c r="N853" s="116"/>
      <c r="O853" s="116"/>
      <c r="P853" s="116"/>
      <c r="Q853" s="218"/>
      <c r="R853" s="218"/>
    </row>
    <row r="854" spans="1:18" s="219" customFormat="1" x14ac:dyDescent="0.25">
      <c r="A854" s="217"/>
      <c r="B854" s="112"/>
      <c r="C854" s="112"/>
      <c r="D854" s="113"/>
      <c r="E854" s="113"/>
      <c r="F854" s="117"/>
      <c r="G854" s="112"/>
      <c r="H854" s="112"/>
      <c r="I854" s="112"/>
      <c r="J854" s="112"/>
      <c r="K854" s="114"/>
      <c r="L854" s="115" t="str">
        <f>IFERROR(_xlfn.IFNA(VLOOKUP($K854,коммент!$B:$C,2,0),""),"")</f>
        <v/>
      </c>
      <c r="M854" s="114"/>
      <c r="N854" s="116"/>
      <c r="O854" s="116"/>
      <c r="P854" s="116"/>
      <c r="Q854" s="218"/>
      <c r="R854" s="218"/>
    </row>
    <row r="855" spans="1:18" s="219" customFormat="1" x14ac:dyDescent="0.25">
      <c r="A855" s="217"/>
      <c r="B855" s="112"/>
      <c r="C855" s="112"/>
      <c r="D855" s="113"/>
      <c r="E855" s="113"/>
      <c r="F855" s="117"/>
      <c r="G855" s="112"/>
      <c r="H855" s="112"/>
      <c r="I855" s="112"/>
      <c r="J855" s="112"/>
      <c r="K855" s="114"/>
      <c r="L855" s="115" t="str">
        <f>IFERROR(_xlfn.IFNA(VLOOKUP($K855,коммент!$B:$C,2,0),""),"")</f>
        <v/>
      </c>
      <c r="M855" s="114"/>
      <c r="N855" s="116"/>
      <c r="O855" s="116"/>
      <c r="P855" s="116"/>
      <c r="Q855" s="218"/>
      <c r="R855" s="218"/>
    </row>
    <row r="856" spans="1:18" s="219" customFormat="1" x14ac:dyDescent="0.25">
      <c r="A856" s="217"/>
      <c r="B856" s="112"/>
      <c r="C856" s="112"/>
      <c r="D856" s="113"/>
      <c r="E856" s="113"/>
      <c r="F856" s="117"/>
      <c r="G856" s="112"/>
      <c r="H856" s="112"/>
      <c r="I856" s="112"/>
      <c r="J856" s="112"/>
      <c r="K856" s="114"/>
      <c r="L856" s="115" t="str">
        <f>IFERROR(_xlfn.IFNA(VLOOKUP($K856,коммент!$B:$C,2,0),""),"")</f>
        <v/>
      </c>
      <c r="M856" s="114"/>
      <c r="N856" s="116"/>
      <c r="O856" s="116"/>
      <c r="P856" s="116"/>
      <c r="Q856" s="218"/>
      <c r="R856" s="218"/>
    </row>
    <row r="857" spans="1:18" s="219" customFormat="1" x14ac:dyDescent="0.25">
      <c r="A857" s="217"/>
      <c r="B857" s="112"/>
      <c r="C857" s="112"/>
      <c r="D857" s="113"/>
      <c r="E857" s="113"/>
      <c r="F857" s="117"/>
      <c r="G857" s="112"/>
      <c r="H857" s="112"/>
      <c r="I857" s="112"/>
      <c r="J857" s="112"/>
      <c r="K857" s="114"/>
      <c r="L857" s="115" t="str">
        <f>IFERROR(_xlfn.IFNA(VLOOKUP($K857,коммент!$B:$C,2,0),""),"")</f>
        <v/>
      </c>
      <c r="M857" s="114"/>
      <c r="N857" s="116"/>
      <c r="O857" s="116"/>
      <c r="P857" s="116"/>
      <c r="Q857" s="218"/>
      <c r="R857" s="218"/>
    </row>
    <row r="858" spans="1:18" s="219" customFormat="1" x14ac:dyDescent="0.25">
      <c r="A858" s="217"/>
      <c r="B858" s="112"/>
      <c r="C858" s="112"/>
      <c r="D858" s="113"/>
      <c r="E858" s="113"/>
      <c r="F858" s="117"/>
      <c r="G858" s="112"/>
      <c r="H858" s="112"/>
      <c r="I858" s="112"/>
      <c r="J858" s="112"/>
      <c r="K858" s="114"/>
      <c r="L858" s="115" t="str">
        <f>IFERROR(_xlfn.IFNA(VLOOKUP($K858,коммент!$B:$C,2,0),""),"")</f>
        <v/>
      </c>
      <c r="M858" s="114"/>
      <c r="N858" s="116"/>
      <c r="O858" s="116"/>
      <c r="P858" s="116"/>
      <c r="Q858" s="218"/>
      <c r="R858" s="218"/>
    </row>
    <row r="859" spans="1:18" s="219" customFormat="1" x14ac:dyDescent="0.25">
      <c r="A859" s="217"/>
      <c r="B859" s="112"/>
      <c r="C859" s="112"/>
      <c r="D859" s="113"/>
      <c r="E859" s="113"/>
      <c r="F859" s="117"/>
      <c r="G859" s="112"/>
      <c r="H859" s="112"/>
      <c r="I859" s="112"/>
      <c r="J859" s="112"/>
      <c r="K859" s="114"/>
      <c r="L859" s="115" t="str">
        <f>IFERROR(_xlfn.IFNA(VLOOKUP($K859,коммент!$B:$C,2,0),""),"")</f>
        <v/>
      </c>
      <c r="M859" s="114"/>
      <c r="N859" s="116"/>
      <c r="O859" s="116"/>
      <c r="P859" s="116"/>
      <c r="Q859" s="218"/>
      <c r="R859" s="218"/>
    </row>
    <row r="860" spans="1:18" s="219" customFormat="1" x14ac:dyDescent="0.25">
      <c r="A860" s="217"/>
      <c r="B860" s="112"/>
      <c r="C860" s="112"/>
      <c r="D860" s="113"/>
      <c r="E860" s="113"/>
      <c r="F860" s="117"/>
      <c r="G860" s="112"/>
      <c r="H860" s="112"/>
      <c r="I860" s="112"/>
      <c r="J860" s="112"/>
      <c r="K860" s="114"/>
      <c r="L860" s="115" t="str">
        <f>IFERROR(_xlfn.IFNA(VLOOKUP($K860,коммент!$B:$C,2,0),""),"")</f>
        <v/>
      </c>
      <c r="M860" s="114"/>
      <c r="N860" s="116"/>
      <c r="O860" s="116"/>
      <c r="P860" s="116"/>
      <c r="Q860" s="218"/>
      <c r="R860" s="218"/>
    </row>
    <row r="861" spans="1:18" s="219" customFormat="1" x14ac:dyDescent="0.25">
      <c r="A861" s="217"/>
      <c r="B861" s="112"/>
      <c r="C861" s="112"/>
      <c r="D861" s="113"/>
      <c r="E861" s="113"/>
      <c r="F861" s="117"/>
      <c r="G861" s="112"/>
      <c r="H861" s="112"/>
      <c r="I861" s="112"/>
      <c r="J861" s="112"/>
      <c r="K861" s="114"/>
      <c r="L861" s="115" t="str">
        <f>IFERROR(_xlfn.IFNA(VLOOKUP($K861,коммент!$B:$C,2,0),""),"")</f>
        <v/>
      </c>
      <c r="M861" s="114"/>
      <c r="N861" s="116"/>
      <c r="O861" s="116"/>
      <c r="P861" s="116"/>
      <c r="Q861" s="218"/>
      <c r="R861" s="218"/>
    </row>
    <row r="862" spans="1:18" s="219" customFormat="1" x14ac:dyDescent="0.25">
      <c r="A862" s="217"/>
      <c r="B862" s="112"/>
      <c r="C862" s="112"/>
      <c r="D862" s="113"/>
      <c r="E862" s="113"/>
      <c r="F862" s="117"/>
      <c r="G862" s="112"/>
      <c r="H862" s="112"/>
      <c r="I862" s="112"/>
      <c r="J862" s="112"/>
      <c r="K862" s="114"/>
      <c r="L862" s="115" t="str">
        <f>IFERROR(_xlfn.IFNA(VLOOKUP($K862,коммент!$B:$C,2,0),""),"")</f>
        <v/>
      </c>
      <c r="M862" s="114"/>
      <c r="N862" s="116"/>
      <c r="O862" s="116"/>
      <c r="P862" s="116"/>
      <c r="Q862" s="218"/>
      <c r="R862" s="218"/>
    </row>
    <row r="863" spans="1:18" s="219" customFormat="1" x14ac:dyDescent="0.25">
      <c r="A863" s="217"/>
      <c r="B863" s="112"/>
      <c r="C863" s="112"/>
      <c r="D863" s="113"/>
      <c r="E863" s="113"/>
      <c r="F863" s="117"/>
      <c r="G863" s="112"/>
      <c r="H863" s="112"/>
      <c r="I863" s="112"/>
      <c r="J863" s="112"/>
      <c r="K863" s="114"/>
      <c r="L863" s="115" t="str">
        <f>IFERROR(_xlfn.IFNA(VLOOKUP($K863,коммент!$B:$C,2,0),""),"")</f>
        <v/>
      </c>
      <c r="M863" s="114"/>
      <c r="N863" s="116"/>
      <c r="O863" s="116"/>
      <c r="P863" s="116"/>
      <c r="Q863" s="218"/>
      <c r="R863" s="218"/>
    </row>
    <row r="864" spans="1:18" s="219" customFormat="1" x14ac:dyDescent="0.25">
      <c r="A864" s="217"/>
      <c r="B864" s="112"/>
      <c r="C864" s="112"/>
      <c r="D864" s="113"/>
      <c r="E864" s="113"/>
      <c r="F864" s="117"/>
      <c r="G864" s="112"/>
      <c r="H864" s="112"/>
      <c r="I864" s="112"/>
      <c r="J864" s="112"/>
      <c r="K864" s="114"/>
      <c r="L864" s="115" t="str">
        <f>IFERROR(_xlfn.IFNA(VLOOKUP($K864,коммент!$B:$C,2,0),""),"")</f>
        <v/>
      </c>
      <c r="M864" s="114"/>
      <c r="N864" s="116"/>
      <c r="O864" s="116"/>
      <c r="P864" s="116"/>
      <c r="Q864" s="218"/>
      <c r="R864" s="218"/>
    </row>
    <row r="865" spans="1:18" s="219" customFormat="1" x14ac:dyDescent="0.25">
      <c r="A865" s="217"/>
      <c r="B865" s="112"/>
      <c r="C865" s="112"/>
      <c r="D865" s="113"/>
      <c r="E865" s="113"/>
      <c r="F865" s="117"/>
      <c r="G865" s="112"/>
      <c r="H865" s="112"/>
      <c r="I865" s="112"/>
      <c r="J865" s="112"/>
      <c r="K865" s="114"/>
      <c r="L865" s="115" t="str">
        <f>IFERROR(_xlfn.IFNA(VLOOKUP($K865,коммент!$B:$C,2,0),""),"")</f>
        <v/>
      </c>
      <c r="M865" s="114"/>
      <c r="N865" s="116"/>
      <c r="O865" s="116"/>
      <c r="P865" s="116"/>
      <c r="Q865" s="218"/>
      <c r="R865" s="218"/>
    </row>
    <row r="866" spans="1:18" s="219" customFormat="1" x14ac:dyDescent="0.25">
      <c r="A866" s="217"/>
      <c r="B866" s="112"/>
      <c r="C866" s="112"/>
      <c r="D866" s="113"/>
      <c r="E866" s="113"/>
      <c r="F866" s="117"/>
      <c r="G866" s="112"/>
      <c r="H866" s="112"/>
      <c r="I866" s="112"/>
      <c r="J866" s="112"/>
      <c r="K866" s="114"/>
      <c r="L866" s="115" t="str">
        <f>IFERROR(_xlfn.IFNA(VLOOKUP($K866,коммент!$B:$C,2,0),""),"")</f>
        <v/>
      </c>
      <c r="M866" s="114"/>
      <c r="N866" s="116"/>
      <c r="O866" s="116"/>
      <c r="P866" s="116"/>
      <c r="Q866" s="218"/>
      <c r="R866" s="218"/>
    </row>
    <row r="867" spans="1:18" s="219" customFormat="1" x14ac:dyDescent="0.25">
      <c r="A867" s="217"/>
      <c r="B867" s="112"/>
      <c r="C867" s="112"/>
      <c r="D867" s="113"/>
      <c r="E867" s="113"/>
      <c r="F867" s="117"/>
      <c r="G867" s="112"/>
      <c r="H867" s="112"/>
      <c r="I867" s="112"/>
      <c r="J867" s="112"/>
      <c r="K867" s="114"/>
      <c r="L867" s="115" t="str">
        <f>IFERROR(_xlfn.IFNA(VLOOKUP($K867,коммент!$B:$C,2,0),""),"")</f>
        <v/>
      </c>
      <c r="M867" s="114"/>
      <c r="N867" s="116"/>
      <c r="O867" s="116"/>
      <c r="P867" s="116"/>
      <c r="Q867" s="218"/>
      <c r="R867" s="218"/>
    </row>
    <row r="868" spans="1:18" s="219" customFormat="1" x14ac:dyDescent="0.25">
      <c r="A868" s="217"/>
      <c r="B868" s="112"/>
      <c r="C868" s="112"/>
      <c r="D868" s="113"/>
      <c r="E868" s="113"/>
      <c r="F868" s="117"/>
      <c r="G868" s="112"/>
      <c r="H868" s="112"/>
      <c r="I868" s="112"/>
      <c r="J868" s="112"/>
      <c r="K868" s="114"/>
      <c r="L868" s="115" t="str">
        <f>IFERROR(_xlfn.IFNA(VLOOKUP($K868,коммент!$B:$C,2,0),""),"")</f>
        <v/>
      </c>
      <c r="M868" s="114"/>
      <c r="N868" s="116"/>
      <c r="O868" s="116"/>
      <c r="P868" s="116"/>
      <c r="Q868" s="218"/>
      <c r="R868" s="218"/>
    </row>
    <row r="869" spans="1:18" s="219" customFormat="1" x14ac:dyDescent="0.25">
      <c r="A869" s="217"/>
      <c r="B869" s="112"/>
      <c r="C869" s="112"/>
      <c r="D869" s="113"/>
      <c r="E869" s="113"/>
      <c r="F869" s="117"/>
      <c r="G869" s="112"/>
      <c r="H869" s="112"/>
      <c r="I869" s="112"/>
      <c r="J869" s="112"/>
      <c r="K869" s="114"/>
      <c r="L869" s="115" t="str">
        <f>IFERROR(_xlfn.IFNA(VLOOKUP($K869,коммент!$B:$C,2,0),""),"")</f>
        <v/>
      </c>
      <c r="M869" s="114"/>
      <c r="N869" s="116"/>
      <c r="O869" s="116"/>
      <c r="P869" s="116"/>
      <c r="Q869" s="218"/>
      <c r="R869" s="218"/>
    </row>
    <row r="870" spans="1:18" s="219" customFormat="1" x14ac:dyDescent="0.25">
      <c r="A870" s="217"/>
      <c r="B870" s="112"/>
      <c r="C870" s="112"/>
      <c r="D870" s="113"/>
      <c r="E870" s="113"/>
      <c r="F870" s="117"/>
      <c r="G870" s="112"/>
      <c r="H870" s="112"/>
      <c r="I870" s="112"/>
      <c r="J870" s="112"/>
      <c r="K870" s="114"/>
      <c r="L870" s="115" t="str">
        <f>IFERROR(_xlfn.IFNA(VLOOKUP($K870,коммент!$B:$C,2,0),""),"")</f>
        <v/>
      </c>
      <c r="M870" s="114"/>
      <c r="N870" s="116"/>
      <c r="O870" s="116"/>
      <c r="P870" s="116"/>
      <c r="Q870" s="218"/>
      <c r="R870" s="218"/>
    </row>
    <row r="871" spans="1:18" s="219" customFormat="1" x14ac:dyDescent="0.25">
      <c r="A871" s="217"/>
      <c r="B871" s="112"/>
      <c r="C871" s="112"/>
      <c r="D871" s="113"/>
      <c r="E871" s="113"/>
      <c r="F871" s="117"/>
      <c r="G871" s="112"/>
      <c r="H871" s="112"/>
      <c r="I871" s="112"/>
      <c r="J871" s="112"/>
      <c r="K871" s="114"/>
      <c r="L871" s="115" t="str">
        <f>IFERROR(_xlfn.IFNA(VLOOKUP($K871,коммент!$B:$C,2,0),""),"")</f>
        <v/>
      </c>
      <c r="M871" s="114"/>
      <c r="N871" s="116"/>
      <c r="O871" s="116"/>
      <c r="P871" s="116"/>
      <c r="Q871" s="218"/>
      <c r="R871" s="218"/>
    </row>
    <row r="872" spans="1:18" s="219" customFormat="1" x14ac:dyDescent="0.25">
      <c r="A872" s="217"/>
      <c r="B872" s="112"/>
      <c r="C872" s="112"/>
      <c r="D872" s="113"/>
      <c r="E872" s="113"/>
      <c r="F872" s="117"/>
      <c r="G872" s="112"/>
      <c r="H872" s="112"/>
      <c r="I872" s="112"/>
      <c r="J872" s="112"/>
      <c r="K872" s="114"/>
      <c r="L872" s="115" t="str">
        <f>IFERROR(_xlfn.IFNA(VLOOKUP($K872,коммент!$B:$C,2,0),""),"")</f>
        <v/>
      </c>
      <c r="M872" s="114"/>
      <c r="N872" s="116"/>
      <c r="O872" s="116"/>
      <c r="P872" s="116"/>
      <c r="Q872" s="218"/>
      <c r="R872" s="218"/>
    </row>
    <row r="873" spans="1:18" s="219" customFormat="1" x14ac:dyDescent="0.25">
      <c r="A873" s="217"/>
      <c r="B873" s="112"/>
      <c r="C873" s="112"/>
      <c r="D873" s="113"/>
      <c r="E873" s="113"/>
      <c r="F873" s="117"/>
      <c r="G873" s="112"/>
      <c r="H873" s="112"/>
      <c r="I873" s="112"/>
      <c r="J873" s="112"/>
      <c r="K873" s="114"/>
      <c r="L873" s="115" t="str">
        <f>IFERROR(_xlfn.IFNA(VLOOKUP($K873,коммент!$B:$C,2,0),""),"")</f>
        <v/>
      </c>
      <c r="M873" s="114"/>
      <c r="N873" s="116"/>
      <c r="O873" s="116"/>
      <c r="P873" s="116"/>
      <c r="Q873" s="218"/>
      <c r="R873" s="218"/>
    </row>
    <row r="874" spans="1:18" s="219" customFormat="1" x14ac:dyDescent="0.25">
      <c r="A874" s="217"/>
      <c r="B874" s="112"/>
      <c r="C874" s="112"/>
      <c r="D874" s="113"/>
      <c r="E874" s="113"/>
      <c r="F874" s="117"/>
      <c r="G874" s="112"/>
      <c r="H874" s="112"/>
      <c r="I874" s="112"/>
      <c r="J874" s="112"/>
      <c r="K874" s="114"/>
      <c r="L874" s="115" t="str">
        <f>IFERROR(_xlfn.IFNA(VLOOKUP($K874,коммент!$B:$C,2,0),""),"")</f>
        <v/>
      </c>
      <c r="M874" s="114"/>
      <c r="N874" s="116"/>
      <c r="O874" s="116"/>
      <c r="P874" s="116"/>
      <c r="Q874" s="218"/>
      <c r="R874" s="218"/>
    </row>
    <row r="875" spans="1:18" s="219" customFormat="1" x14ac:dyDescent="0.25">
      <c r="A875" s="217"/>
      <c r="B875" s="112"/>
      <c r="C875" s="112"/>
      <c r="D875" s="113"/>
      <c r="E875" s="113"/>
      <c r="F875" s="117"/>
      <c r="G875" s="112"/>
      <c r="H875" s="112"/>
      <c r="I875" s="112"/>
      <c r="J875" s="112"/>
      <c r="K875" s="114"/>
      <c r="L875" s="115" t="str">
        <f>IFERROR(_xlfn.IFNA(VLOOKUP($K875,коммент!$B:$C,2,0),""),"")</f>
        <v/>
      </c>
      <c r="M875" s="114"/>
      <c r="N875" s="116"/>
      <c r="O875" s="116"/>
      <c r="P875" s="116"/>
      <c r="Q875" s="218"/>
      <c r="R875" s="218"/>
    </row>
    <row r="876" spans="1:18" s="219" customFormat="1" x14ac:dyDescent="0.25">
      <c r="A876" s="217"/>
      <c r="B876" s="112"/>
      <c r="C876" s="112"/>
      <c r="D876" s="113"/>
      <c r="E876" s="113"/>
      <c r="F876" s="117"/>
      <c r="G876" s="112"/>
      <c r="H876" s="112"/>
      <c r="I876" s="112"/>
      <c r="J876" s="112"/>
      <c r="K876" s="114"/>
      <c r="L876" s="115" t="str">
        <f>IFERROR(_xlfn.IFNA(VLOOKUP($K876,коммент!$B:$C,2,0),""),"")</f>
        <v/>
      </c>
      <c r="M876" s="114"/>
      <c r="N876" s="116"/>
      <c r="O876" s="116"/>
      <c r="P876" s="116"/>
      <c r="Q876" s="218"/>
      <c r="R876" s="218"/>
    </row>
    <row r="877" spans="1:18" s="219" customFormat="1" x14ac:dyDescent="0.25">
      <c r="A877" s="217"/>
      <c r="B877" s="112"/>
      <c r="C877" s="112"/>
      <c r="D877" s="113"/>
      <c r="E877" s="113"/>
      <c r="F877" s="117"/>
      <c r="G877" s="112"/>
      <c r="H877" s="112"/>
      <c r="I877" s="112"/>
      <c r="J877" s="112"/>
      <c r="K877" s="114"/>
      <c r="L877" s="115" t="str">
        <f>IFERROR(_xlfn.IFNA(VLOOKUP($K877,коммент!$B:$C,2,0),""),"")</f>
        <v/>
      </c>
      <c r="M877" s="114"/>
      <c r="N877" s="116"/>
      <c r="O877" s="116"/>
      <c r="P877" s="116"/>
      <c r="Q877" s="218"/>
      <c r="R877" s="218"/>
    </row>
    <row r="878" spans="1:18" s="219" customFormat="1" x14ac:dyDescent="0.25">
      <c r="A878" s="217"/>
      <c r="B878" s="112"/>
      <c r="C878" s="112"/>
      <c r="D878" s="113"/>
      <c r="E878" s="113"/>
      <c r="F878" s="117"/>
      <c r="G878" s="112"/>
      <c r="H878" s="112"/>
      <c r="I878" s="112"/>
      <c r="J878" s="112"/>
      <c r="K878" s="114"/>
      <c r="L878" s="115" t="str">
        <f>IFERROR(_xlfn.IFNA(VLOOKUP($K878,коммент!$B:$C,2,0),""),"")</f>
        <v/>
      </c>
      <c r="M878" s="114"/>
      <c r="N878" s="116"/>
      <c r="O878" s="116"/>
      <c r="P878" s="116"/>
      <c r="Q878" s="218"/>
      <c r="R878" s="218"/>
    </row>
    <row r="879" spans="1:18" s="219" customFormat="1" x14ac:dyDescent="0.25">
      <c r="A879" s="217"/>
      <c r="B879" s="112"/>
      <c r="C879" s="112"/>
      <c r="D879" s="113"/>
      <c r="E879" s="113"/>
      <c r="F879" s="117"/>
      <c r="G879" s="112"/>
      <c r="H879" s="112"/>
      <c r="I879" s="112"/>
      <c r="J879" s="112"/>
      <c r="K879" s="114"/>
      <c r="L879" s="115" t="str">
        <f>IFERROR(_xlfn.IFNA(VLOOKUP($K879,коммент!$B:$C,2,0),""),"")</f>
        <v/>
      </c>
      <c r="M879" s="114"/>
      <c r="N879" s="116"/>
      <c r="O879" s="116"/>
      <c r="P879" s="116"/>
      <c r="Q879" s="218"/>
      <c r="R879" s="218"/>
    </row>
    <row r="880" spans="1:18" s="219" customFormat="1" x14ac:dyDescent="0.25">
      <c r="A880" s="217"/>
      <c r="B880" s="112"/>
      <c r="C880" s="112"/>
      <c r="D880" s="113"/>
      <c r="E880" s="113"/>
      <c r="F880" s="117"/>
      <c r="G880" s="112"/>
      <c r="H880" s="112"/>
      <c r="I880" s="112"/>
      <c r="J880" s="112"/>
      <c r="K880" s="114"/>
      <c r="L880" s="115" t="str">
        <f>IFERROR(_xlfn.IFNA(VLOOKUP($K880,коммент!$B:$C,2,0),""),"")</f>
        <v/>
      </c>
      <c r="M880" s="114"/>
      <c r="N880" s="116"/>
      <c r="O880" s="116"/>
      <c r="P880" s="116"/>
      <c r="Q880" s="218"/>
      <c r="R880" s="218"/>
    </row>
    <row r="881" spans="1:18" s="219" customFormat="1" x14ac:dyDescent="0.25">
      <c r="A881" s="217"/>
      <c r="B881" s="112"/>
      <c r="C881" s="112"/>
      <c r="D881" s="113"/>
      <c r="E881" s="113"/>
      <c r="F881" s="117"/>
      <c r="G881" s="112"/>
      <c r="H881" s="112"/>
      <c r="I881" s="112"/>
      <c r="J881" s="112"/>
      <c r="K881" s="114"/>
      <c r="L881" s="115" t="str">
        <f>IFERROR(_xlfn.IFNA(VLOOKUP($K881,коммент!$B:$C,2,0),""),"")</f>
        <v/>
      </c>
      <c r="M881" s="114"/>
      <c r="N881" s="116"/>
      <c r="O881" s="116"/>
      <c r="P881" s="116"/>
      <c r="Q881" s="218"/>
      <c r="R881" s="218"/>
    </row>
    <row r="882" spans="1:18" s="219" customFormat="1" x14ac:dyDescent="0.25">
      <c r="A882" s="217"/>
      <c r="B882" s="112"/>
      <c r="C882" s="112"/>
      <c r="D882" s="113"/>
      <c r="E882" s="113"/>
      <c r="F882" s="117"/>
      <c r="G882" s="112"/>
      <c r="H882" s="112"/>
      <c r="I882" s="112"/>
      <c r="J882" s="112"/>
      <c r="K882" s="114"/>
      <c r="L882" s="115" t="str">
        <f>IFERROR(_xlfn.IFNA(VLOOKUP($K882,коммент!$B:$C,2,0),""),"")</f>
        <v/>
      </c>
      <c r="M882" s="114"/>
      <c r="N882" s="116"/>
      <c r="O882" s="116"/>
      <c r="P882" s="116"/>
      <c r="Q882" s="218"/>
      <c r="R882" s="218"/>
    </row>
    <row r="883" spans="1:18" s="219" customFormat="1" x14ac:dyDescent="0.25">
      <c r="A883" s="217"/>
      <c r="B883" s="112"/>
      <c r="C883" s="112"/>
      <c r="D883" s="113"/>
      <c r="E883" s="113"/>
      <c r="F883" s="117"/>
      <c r="G883" s="112"/>
      <c r="H883" s="112"/>
      <c r="I883" s="112"/>
      <c r="J883" s="112"/>
      <c r="K883" s="114"/>
      <c r="L883" s="115" t="str">
        <f>IFERROR(_xlfn.IFNA(VLOOKUP($K883,коммент!$B:$C,2,0),""),"")</f>
        <v/>
      </c>
      <c r="M883" s="114"/>
      <c r="N883" s="116"/>
      <c r="O883" s="116"/>
      <c r="P883" s="116"/>
      <c r="Q883" s="218"/>
      <c r="R883" s="218"/>
    </row>
    <row r="884" spans="1:18" s="219" customFormat="1" x14ac:dyDescent="0.25">
      <c r="A884" s="217"/>
      <c r="B884" s="112"/>
      <c r="C884" s="112"/>
      <c r="D884" s="113"/>
      <c r="E884" s="113"/>
      <c r="F884" s="117"/>
      <c r="G884" s="112"/>
      <c r="H884" s="112"/>
      <c r="I884" s="112"/>
      <c r="J884" s="112"/>
      <c r="K884" s="114"/>
      <c r="L884" s="115" t="str">
        <f>IFERROR(_xlfn.IFNA(VLOOKUP($K884,коммент!$B:$C,2,0),""),"")</f>
        <v/>
      </c>
      <c r="M884" s="114"/>
      <c r="N884" s="116"/>
      <c r="O884" s="116"/>
      <c r="P884" s="116"/>
      <c r="Q884" s="218"/>
      <c r="R884" s="218"/>
    </row>
    <row r="885" spans="1:18" s="219" customFormat="1" x14ac:dyDescent="0.25">
      <c r="A885" s="217"/>
      <c r="B885" s="112"/>
      <c r="C885" s="112"/>
      <c r="D885" s="113"/>
      <c r="E885" s="113"/>
      <c r="F885" s="117"/>
      <c r="G885" s="112"/>
      <c r="H885" s="112"/>
      <c r="I885" s="112"/>
      <c r="J885" s="112"/>
      <c r="K885" s="114"/>
      <c r="L885" s="115" t="str">
        <f>IFERROR(_xlfn.IFNA(VLOOKUP($K885,коммент!$B:$C,2,0),""),"")</f>
        <v/>
      </c>
      <c r="M885" s="114"/>
      <c r="N885" s="116"/>
      <c r="O885" s="116"/>
      <c r="P885" s="116"/>
      <c r="Q885" s="218"/>
      <c r="R885" s="218"/>
    </row>
    <row r="886" spans="1:18" s="219" customFormat="1" x14ac:dyDescent="0.25">
      <c r="A886" s="217"/>
      <c r="B886" s="112"/>
      <c r="C886" s="112"/>
      <c r="D886" s="113"/>
      <c r="E886" s="113"/>
      <c r="F886" s="117"/>
      <c r="G886" s="112"/>
      <c r="H886" s="112"/>
      <c r="I886" s="112"/>
      <c r="J886" s="112"/>
      <c r="K886" s="114"/>
      <c r="L886" s="115" t="str">
        <f>IFERROR(_xlfn.IFNA(VLOOKUP($K886,коммент!$B:$C,2,0),""),"")</f>
        <v/>
      </c>
      <c r="M886" s="114"/>
      <c r="N886" s="116"/>
      <c r="O886" s="116"/>
      <c r="P886" s="116"/>
      <c r="Q886" s="218"/>
      <c r="R886" s="218"/>
    </row>
    <row r="887" spans="1:18" s="219" customFormat="1" x14ac:dyDescent="0.25">
      <c r="A887" s="217"/>
      <c r="B887" s="112"/>
      <c r="C887" s="112"/>
      <c r="D887" s="113"/>
      <c r="E887" s="113"/>
      <c r="F887" s="117"/>
      <c r="G887" s="112"/>
      <c r="H887" s="112"/>
      <c r="I887" s="112"/>
      <c r="J887" s="112"/>
      <c r="K887" s="114"/>
      <c r="L887" s="115" t="str">
        <f>IFERROR(_xlfn.IFNA(VLOOKUP($K887,коммент!$B:$C,2,0),""),"")</f>
        <v/>
      </c>
      <c r="M887" s="114"/>
      <c r="N887" s="116"/>
      <c r="O887" s="116"/>
      <c r="P887" s="116"/>
      <c r="Q887" s="218"/>
      <c r="R887" s="218"/>
    </row>
    <row r="888" spans="1:18" s="219" customFormat="1" x14ac:dyDescent="0.25">
      <c r="A888" s="217"/>
      <c r="B888" s="112"/>
      <c r="C888" s="112"/>
      <c r="D888" s="113"/>
      <c r="E888" s="113"/>
      <c r="F888" s="117"/>
      <c r="G888" s="112"/>
      <c r="H888" s="112"/>
      <c r="I888" s="112"/>
      <c r="J888" s="112"/>
      <c r="K888" s="114"/>
      <c r="L888" s="115" t="str">
        <f>IFERROR(_xlfn.IFNA(VLOOKUP($K888,коммент!$B:$C,2,0),""),"")</f>
        <v/>
      </c>
      <c r="M888" s="114"/>
      <c r="N888" s="116"/>
      <c r="O888" s="116"/>
      <c r="P888" s="116"/>
      <c r="Q888" s="218"/>
      <c r="R888" s="218"/>
    </row>
    <row r="889" spans="1:18" s="219" customFormat="1" x14ac:dyDescent="0.25">
      <c r="A889" s="217"/>
      <c r="B889" s="112"/>
      <c r="C889" s="112"/>
      <c r="D889" s="113"/>
      <c r="E889" s="113"/>
      <c r="F889" s="117"/>
      <c r="G889" s="112"/>
      <c r="H889" s="112"/>
      <c r="I889" s="112"/>
      <c r="J889" s="112"/>
      <c r="K889" s="114"/>
      <c r="L889" s="115" t="str">
        <f>IFERROR(_xlfn.IFNA(VLOOKUP($K889,коммент!$B:$C,2,0),""),"")</f>
        <v/>
      </c>
      <c r="M889" s="114"/>
      <c r="N889" s="116"/>
      <c r="O889" s="116"/>
      <c r="P889" s="116"/>
      <c r="Q889" s="218"/>
      <c r="R889" s="218"/>
    </row>
    <row r="890" spans="1:18" s="219" customFormat="1" x14ac:dyDescent="0.25">
      <c r="A890" s="217"/>
      <c r="B890" s="112"/>
      <c r="C890" s="112"/>
      <c r="D890" s="113"/>
      <c r="E890" s="113"/>
      <c r="F890" s="117"/>
      <c r="G890" s="112"/>
      <c r="H890" s="112"/>
      <c r="I890" s="112"/>
      <c r="J890" s="112"/>
      <c r="K890" s="114"/>
      <c r="L890" s="115" t="str">
        <f>IFERROR(_xlfn.IFNA(VLOOKUP($K890,коммент!$B:$C,2,0),""),"")</f>
        <v/>
      </c>
      <c r="M890" s="114"/>
      <c r="N890" s="116"/>
      <c r="O890" s="116"/>
      <c r="P890" s="116"/>
      <c r="Q890" s="218"/>
      <c r="R890" s="218"/>
    </row>
    <row r="891" spans="1:18" s="219" customFormat="1" x14ac:dyDescent="0.25">
      <c r="A891" s="217"/>
      <c r="B891" s="112"/>
      <c r="C891" s="112"/>
      <c r="D891" s="113"/>
      <c r="E891" s="113"/>
      <c r="F891" s="117"/>
      <c r="G891" s="112"/>
      <c r="H891" s="112"/>
      <c r="I891" s="112"/>
      <c r="J891" s="112"/>
      <c r="K891" s="114"/>
      <c r="L891" s="115" t="str">
        <f>IFERROR(_xlfn.IFNA(VLOOKUP($K891,коммент!$B:$C,2,0),""),"")</f>
        <v/>
      </c>
      <c r="M891" s="114"/>
      <c r="N891" s="116"/>
      <c r="O891" s="116"/>
      <c r="P891" s="116"/>
      <c r="Q891" s="218"/>
      <c r="R891" s="218"/>
    </row>
    <row r="892" spans="1:18" s="219" customFormat="1" x14ac:dyDescent="0.25">
      <c r="A892" s="217"/>
      <c r="B892" s="112"/>
      <c r="C892" s="112"/>
      <c r="D892" s="113"/>
      <c r="E892" s="113"/>
      <c r="F892" s="117"/>
      <c r="G892" s="112"/>
      <c r="H892" s="112"/>
      <c r="I892" s="112"/>
      <c r="J892" s="112"/>
      <c r="K892" s="114"/>
      <c r="L892" s="115" t="str">
        <f>IFERROR(_xlfn.IFNA(VLOOKUP($K892,коммент!$B:$C,2,0),""),"")</f>
        <v/>
      </c>
      <c r="M892" s="114"/>
      <c r="N892" s="116"/>
      <c r="O892" s="116"/>
      <c r="P892" s="116"/>
      <c r="Q892" s="218"/>
      <c r="R892" s="218"/>
    </row>
    <row r="893" spans="1:18" s="219" customFormat="1" x14ac:dyDescent="0.25">
      <c r="A893" s="217"/>
      <c r="B893" s="112"/>
      <c r="C893" s="112"/>
      <c r="D893" s="113"/>
      <c r="E893" s="113"/>
      <c r="F893" s="117"/>
      <c r="G893" s="112"/>
      <c r="H893" s="112"/>
      <c r="I893" s="112"/>
      <c r="J893" s="112"/>
      <c r="K893" s="114"/>
      <c r="L893" s="115" t="str">
        <f>IFERROR(_xlfn.IFNA(VLOOKUP($K893,коммент!$B:$C,2,0),""),"")</f>
        <v/>
      </c>
      <c r="M893" s="114"/>
      <c r="N893" s="116"/>
      <c r="O893" s="116"/>
      <c r="P893" s="116"/>
      <c r="Q893" s="218"/>
      <c r="R893" s="218"/>
    </row>
    <row r="894" spans="1:18" s="219" customFormat="1" x14ac:dyDescent="0.25">
      <c r="A894" s="217"/>
      <c r="B894" s="112"/>
      <c r="C894" s="112"/>
      <c r="D894" s="113"/>
      <c r="E894" s="113"/>
      <c r="F894" s="117"/>
      <c r="G894" s="112"/>
      <c r="H894" s="112"/>
      <c r="I894" s="112"/>
      <c r="J894" s="112"/>
      <c r="K894" s="114"/>
      <c r="L894" s="115" t="str">
        <f>IFERROR(_xlfn.IFNA(VLOOKUP($K894,коммент!$B:$C,2,0),""),"")</f>
        <v/>
      </c>
      <c r="M894" s="114"/>
      <c r="N894" s="116"/>
      <c r="O894" s="116"/>
      <c r="P894" s="116"/>
      <c r="Q894" s="218"/>
      <c r="R894" s="218"/>
    </row>
    <row r="895" spans="1:18" s="219" customFormat="1" x14ac:dyDescent="0.25">
      <c r="A895" s="217"/>
      <c r="B895" s="112"/>
      <c r="C895" s="112"/>
      <c r="D895" s="113"/>
      <c r="E895" s="113"/>
      <c r="F895" s="117"/>
      <c r="G895" s="112"/>
      <c r="H895" s="112"/>
      <c r="I895" s="112"/>
      <c r="J895" s="112"/>
      <c r="K895" s="114"/>
      <c r="L895" s="115" t="str">
        <f>IFERROR(_xlfn.IFNA(VLOOKUP($K895,коммент!$B:$C,2,0),""),"")</f>
        <v/>
      </c>
      <c r="M895" s="114"/>
      <c r="N895" s="116"/>
      <c r="O895" s="116"/>
      <c r="P895" s="116"/>
      <c r="Q895" s="218"/>
      <c r="R895" s="218"/>
    </row>
    <row r="896" spans="1:18" s="219" customFormat="1" x14ac:dyDescent="0.25">
      <c r="A896" s="217"/>
      <c r="B896" s="112"/>
      <c r="C896" s="112"/>
      <c r="D896" s="113"/>
      <c r="E896" s="113"/>
      <c r="F896" s="117"/>
      <c r="G896" s="112"/>
      <c r="H896" s="112"/>
      <c r="I896" s="112"/>
      <c r="J896" s="112"/>
      <c r="K896" s="114"/>
      <c r="L896" s="115" t="str">
        <f>IFERROR(_xlfn.IFNA(VLOOKUP($K896,коммент!$B:$C,2,0),""),"")</f>
        <v/>
      </c>
      <c r="M896" s="114"/>
      <c r="N896" s="116"/>
      <c r="O896" s="116"/>
      <c r="P896" s="116"/>
      <c r="Q896" s="218"/>
      <c r="R896" s="218"/>
    </row>
    <row r="897" spans="1:18" s="219" customFormat="1" x14ac:dyDescent="0.25">
      <c r="A897" s="217"/>
      <c r="B897" s="112"/>
      <c r="C897" s="112"/>
      <c r="D897" s="113"/>
      <c r="E897" s="113"/>
      <c r="F897" s="117"/>
      <c r="G897" s="112"/>
      <c r="H897" s="112"/>
      <c r="I897" s="112"/>
      <c r="J897" s="112"/>
      <c r="K897" s="114"/>
      <c r="L897" s="115" t="str">
        <f>IFERROR(_xlfn.IFNA(VLOOKUP($K897,коммент!$B:$C,2,0),""),"")</f>
        <v/>
      </c>
      <c r="M897" s="114"/>
      <c r="N897" s="116"/>
      <c r="O897" s="116"/>
      <c r="P897" s="116"/>
      <c r="Q897" s="218"/>
      <c r="R897" s="218"/>
    </row>
    <row r="898" spans="1:18" s="219" customFormat="1" x14ac:dyDescent="0.25">
      <c r="A898" s="217"/>
      <c r="B898" s="112"/>
      <c r="C898" s="112"/>
      <c r="D898" s="113"/>
      <c r="E898" s="113"/>
      <c r="F898" s="117"/>
      <c r="G898" s="112"/>
      <c r="H898" s="112"/>
      <c r="I898" s="112"/>
      <c r="J898" s="112"/>
      <c r="K898" s="114"/>
      <c r="L898" s="115" t="str">
        <f>IFERROR(_xlfn.IFNA(VLOOKUP($K898,коммент!$B:$C,2,0),""),"")</f>
        <v/>
      </c>
      <c r="M898" s="114"/>
      <c r="N898" s="116"/>
      <c r="O898" s="116"/>
      <c r="P898" s="116"/>
      <c r="Q898" s="218"/>
      <c r="R898" s="218"/>
    </row>
    <row r="899" spans="1:18" s="219" customFormat="1" x14ac:dyDescent="0.25">
      <c r="A899" s="217"/>
      <c r="B899" s="112"/>
      <c r="C899" s="112"/>
      <c r="D899" s="113"/>
      <c r="E899" s="113"/>
      <c r="F899" s="117"/>
      <c r="G899" s="112"/>
      <c r="H899" s="112"/>
      <c r="I899" s="112"/>
      <c r="J899" s="112"/>
      <c r="K899" s="114"/>
      <c r="L899" s="115" t="str">
        <f>IFERROR(_xlfn.IFNA(VLOOKUP($K899,коммент!$B:$C,2,0),""),"")</f>
        <v/>
      </c>
      <c r="M899" s="114"/>
      <c r="N899" s="116"/>
      <c r="O899" s="116"/>
      <c r="P899" s="116"/>
      <c r="Q899" s="218"/>
      <c r="R899" s="218"/>
    </row>
    <row r="900" spans="1:18" s="219" customFormat="1" x14ac:dyDescent="0.25">
      <c r="A900" s="217"/>
      <c r="B900" s="112"/>
      <c r="C900" s="112"/>
      <c r="D900" s="113"/>
      <c r="E900" s="113"/>
      <c r="F900" s="117"/>
      <c r="G900" s="112"/>
      <c r="H900" s="112"/>
      <c r="I900" s="112"/>
      <c r="J900" s="112"/>
      <c r="K900" s="114"/>
      <c r="L900" s="115" t="str">
        <f>IFERROR(_xlfn.IFNA(VLOOKUP($K900,коммент!$B:$C,2,0),""),"")</f>
        <v/>
      </c>
      <c r="M900" s="114"/>
      <c r="N900" s="116"/>
      <c r="O900" s="116"/>
      <c r="P900" s="116"/>
      <c r="Q900" s="218"/>
      <c r="R900" s="218"/>
    </row>
    <row r="901" spans="1:18" s="219" customFormat="1" x14ac:dyDescent="0.25">
      <c r="A901" s="217"/>
      <c r="B901" s="112"/>
      <c r="C901" s="112"/>
      <c r="D901" s="113"/>
      <c r="E901" s="113"/>
      <c r="F901" s="117"/>
      <c r="G901" s="112"/>
      <c r="H901" s="112"/>
      <c r="I901" s="112"/>
      <c r="J901" s="112"/>
      <c r="K901" s="114"/>
      <c r="L901" s="115" t="str">
        <f>IFERROR(_xlfn.IFNA(VLOOKUP($K901,коммент!$B:$C,2,0),""),"")</f>
        <v/>
      </c>
      <c r="M901" s="114"/>
      <c r="N901" s="116"/>
      <c r="O901" s="116"/>
      <c r="P901" s="116"/>
      <c r="Q901" s="218"/>
      <c r="R901" s="218"/>
    </row>
    <row r="902" spans="1:18" s="219" customFormat="1" x14ac:dyDescent="0.25">
      <c r="A902" s="217"/>
      <c r="B902" s="112"/>
      <c r="C902" s="112"/>
      <c r="D902" s="113"/>
      <c r="E902" s="113"/>
      <c r="F902" s="117"/>
      <c r="G902" s="112"/>
      <c r="H902" s="112"/>
      <c r="I902" s="112"/>
      <c r="J902" s="112"/>
      <c r="K902" s="114"/>
      <c r="L902" s="115" t="str">
        <f>IFERROR(_xlfn.IFNA(VLOOKUP($K902,коммент!$B:$C,2,0),""),"")</f>
        <v/>
      </c>
      <c r="M902" s="114"/>
      <c r="N902" s="116"/>
      <c r="O902" s="116"/>
      <c r="P902" s="116"/>
      <c r="Q902" s="218"/>
      <c r="R902" s="218"/>
    </row>
    <row r="903" spans="1:18" s="219" customFormat="1" x14ac:dyDescent="0.25">
      <c r="A903" s="217"/>
      <c r="B903" s="112"/>
      <c r="C903" s="112"/>
      <c r="D903" s="113"/>
      <c r="E903" s="113"/>
      <c r="F903" s="117"/>
      <c r="G903" s="112"/>
      <c r="H903" s="112"/>
      <c r="I903" s="112"/>
      <c r="J903" s="112"/>
      <c r="K903" s="114"/>
      <c r="L903" s="115" t="str">
        <f>IFERROR(_xlfn.IFNA(VLOOKUP($K903,коммент!$B:$C,2,0),""),"")</f>
        <v/>
      </c>
      <c r="M903" s="114"/>
      <c r="N903" s="116"/>
      <c r="O903" s="116"/>
      <c r="P903" s="116"/>
      <c r="Q903" s="218"/>
      <c r="R903" s="218"/>
    </row>
    <row r="904" spans="1:18" s="219" customFormat="1" x14ac:dyDescent="0.25">
      <c r="A904" s="217"/>
      <c r="B904" s="112"/>
      <c r="C904" s="112"/>
      <c r="D904" s="113"/>
      <c r="E904" s="113"/>
      <c r="F904" s="117"/>
      <c r="G904" s="112"/>
      <c r="H904" s="112"/>
      <c r="I904" s="112"/>
      <c r="J904" s="112"/>
      <c r="K904" s="114"/>
      <c r="L904" s="115" t="str">
        <f>IFERROR(_xlfn.IFNA(VLOOKUP($K904,коммент!$B:$C,2,0),""),"")</f>
        <v/>
      </c>
      <c r="M904" s="114"/>
      <c r="N904" s="116"/>
      <c r="O904" s="116"/>
      <c r="P904" s="116"/>
      <c r="Q904" s="218"/>
      <c r="R904" s="218"/>
    </row>
    <row r="905" spans="1:18" s="219" customFormat="1" x14ac:dyDescent="0.25">
      <c r="A905" s="217"/>
      <c r="B905" s="112"/>
      <c r="C905" s="112"/>
      <c r="D905" s="113"/>
      <c r="E905" s="113"/>
      <c r="F905" s="117"/>
      <c r="G905" s="112"/>
      <c r="H905" s="112"/>
      <c r="I905" s="112"/>
      <c r="J905" s="112"/>
      <c r="K905" s="114"/>
      <c r="L905" s="115" t="str">
        <f>IFERROR(_xlfn.IFNA(VLOOKUP($K905,коммент!$B:$C,2,0),""),"")</f>
        <v/>
      </c>
      <c r="M905" s="114"/>
      <c r="N905" s="116"/>
      <c r="O905" s="116"/>
      <c r="P905" s="116"/>
      <c r="Q905" s="218"/>
      <c r="R905" s="218"/>
    </row>
    <row r="906" spans="1:18" s="219" customFormat="1" x14ac:dyDescent="0.25">
      <c r="A906" s="217"/>
      <c r="B906" s="112"/>
      <c r="C906" s="112"/>
      <c r="D906" s="113"/>
      <c r="E906" s="113"/>
      <c r="F906" s="117"/>
      <c r="G906" s="112"/>
      <c r="H906" s="112"/>
      <c r="I906" s="112"/>
      <c r="J906" s="112"/>
      <c r="K906" s="114"/>
      <c r="L906" s="115" t="str">
        <f>IFERROR(_xlfn.IFNA(VLOOKUP($K906,коммент!$B:$C,2,0),""),"")</f>
        <v/>
      </c>
      <c r="M906" s="114"/>
      <c r="N906" s="116"/>
      <c r="O906" s="116"/>
      <c r="P906" s="116"/>
      <c r="Q906" s="218"/>
      <c r="R906" s="218"/>
    </row>
    <row r="907" spans="1:18" s="219" customFormat="1" x14ac:dyDescent="0.25">
      <c r="A907" s="217"/>
      <c r="B907" s="112"/>
      <c r="C907" s="112"/>
      <c r="D907" s="113"/>
      <c r="E907" s="113"/>
      <c r="F907" s="117"/>
      <c r="G907" s="112"/>
      <c r="H907" s="112"/>
      <c r="I907" s="112"/>
      <c r="J907" s="112"/>
      <c r="K907" s="114"/>
      <c r="L907" s="115" t="str">
        <f>IFERROR(_xlfn.IFNA(VLOOKUP($K907,коммент!$B:$C,2,0),""),"")</f>
        <v/>
      </c>
      <c r="M907" s="114"/>
      <c r="N907" s="116"/>
      <c r="O907" s="116"/>
      <c r="P907" s="116"/>
      <c r="Q907" s="218"/>
      <c r="R907" s="218"/>
    </row>
    <row r="908" spans="1:18" s="219" customFormat="1" x14ac:dyDescent="0.25">
      <c r="A908" s="217"/>
      <c r="B908" s="112"/>
      <c r="C908" s="112"/>
      <c r="D908" s="113"/>
      <c r="E908" s="113"/>
      <c r="F908" s="117"/>
      <c r="G908" s="112"/>
      <c r="H908" s="112"/>
      <c r="I908" s="112"/>
      <c r="J908" s="112"/>
      <c r="K908" s="114"/>
      <c r="L908" s="115" t="str">
        <f>IFERROR(_xlfn.IFNA(VLOOKUP($K908,коммент!$B:$C,2,0),""),"")</f>
        <v/>
      </c>
      <c r="M908" s="114"/>
      <c r="N908" s="116"/>
      <c r="O908" s="116"/>
      <c r="P908" s="116"/>
      <c r="Q908" s="218"/>
      <c r="R908" s="218"/>
    </row>
    <row r="909" spans="1:18" s="219" customFormat="1" x14ac:dyDescent="0.25">
      <c r="A909" s="217"/>
      <c r="B909" s="112"/>
      <c r="C909" s="112"/>
      <c r="D909" s="113"/>
      <c r="E909" s="113"/>
      <c r="F909" s="117"/>
      <c r="G909" s="112"/>
      <c r="H909" s="112"/>
      <c r="I909" s="112"/>
      <c r="J909" s="112"/>
      <c r="K909" s="114"/>
      <c r="L909" s="115" t="str">
        <f>IFERROR(_xlfn.IFNA(VLOOKUP($K909,коммент!$B:$C,2,0),""),"")</f>
        <v/>
      </c>
      <c r="M909" s="114"/>
      <c r="N909" s="116"/>
      <c r="O909" s="116"/>
      <c r="P909" s="116"/>
      <c r="Q909" s="218"/>
      <c r="R909" s="218"/>
    </row>
    <row r="910" spans="1:18" s="219" customFormat="1" x14ac:dyDescent="0.25">
      <c r="A910" s="217"/>
      <c r="B910" s="112"/>
      <c r="C910" s="112"/>
      <c r="D910" s="113"/>
      <c r="E910" s="113"/>
      <c r="F910" s="117"/>
      <c r="G910" s="112"/>
      <c r="H910" s="112"/>
      <c r="I910" s="112"/>
      <c r="J910" s="112"/>
      <c r="K910" s="114"/>
      <c r="L910" s="115" t="str">
        <f>IFERROR(_xlfn.IFNA(VLOOKUP($K910,коммент!$B:$C,2,0),""),"")</f>
        <v/>
      </c>
      <c r="M910" s="114"/>
      <c r="N910" s="116"/>
      <c r="O910" s="116"/>
      <c r="P910" s="116"/>
      <c r="Q910" s="218"/>
      <c r="R910" s="218"/>
    </row>
    <row r="911" spans="1:18" s="219" customFormat="1" x14ac:dyDescent="0.25">
      <c r="A911" s="217"/>
      <c r="B911" s="112"/>
      <c r="C911" s="112"/>
      <c r="D911" s="113"/>
      <c r="E911" s="113"/>
      <c r="F911" s="117"/>
      <c r="G911" s="112"/>
      <c r="H911" s="112"/>
      <c r="I911" s="112"/>
      <c r="J911" s="112"/>
      <c r="K911" s="114"/>
      <c r="L911" s="115" t="str">
        <f>IFERROR(_xlfn.IFNA(VLOOKUP($K911,коммент!$B:$C,2,0),""),"")</f>
        <v/>
      </c>
      <c r="M911" s="114"/>
      <c r="N911" s="116"/>
      <c r="O911" s="116"/>
      <c r="P911" s="116"/>
      <c r="Q911" s="218"/>
      <c r="R911" s="218"/>
    </row>
    <row r="912" spans="1:18" s="219" customFormat="1" x14ac:dyDescent="0.25">
      <c r="A912" s="217"/>
      <c r="B912" s="112"/>
      <c r="C912" s="112"/>
      <c r="D912" s="113"/>
      <c r="E912" s="113"/>
      <c r="F912" s="117"/>
      <c r="G912" s="112"/>
      <c r="H912" s="112"/>
      <c r="I912" s="112"/>
      <c r="J912" s="112"/>
      <c r="K912" s="114"/>
      <c r="L912" s="115" t="str">
        <f>IFERROR(_xlfn.IFNA(VLOOKUP($K912,коммент!$B:$C,2,0),""),"")</f>
        <v/>
      </c>
      <c r="M912" s="114"/>
      <c r="N912" s="116"/>
      <c r="O912" s="116"/>
      <c r="P912" s="116"/>
      <c r="Q912" s="218"/>
      <c r="R912" s="218"/>
    </row>
    <row r="913" spans="1:18" s="219" customFormat="1" x14ac:dyDescent="0.25">
      <c r="A913" s="217"/>
      <c r="B913" s="112"/>
      <c r="C913" s="112"/>
      <c r="D913" s="113"/>
      <c r="E913" s="113"/>
      <c r="F913" s="117"/>
      <c r="G913" s="112"/>
      <c r="H913" s="112"/>
      <c r="I913" s="112"/>
      <c r="J913" s="112"/>
      <c r="K913" s="114"/>
      <c r="L913" s="115" t="str">
        <f>IFERROR(_xlfn.IFNA(VLOOKUP($K913,коммент!$B:$C,2,0),""),"")</f>
        <v/>
      </c>
      <c r="M913" s="114"/>
      <c r="N913" s="116"/>
      <c r="O913" s="116"/>
      <c r="P913" s="116"/>
      <c r="Q913" s="218"/>
      <c r="R913" s="218"/>
    </row>
    <row r="914" spans="1:18" s="219" customFormat="1" x14ac:dyDescent="0.25">
      <c r="A914" s="217"/>
      <c r="B914" s="112"/>
      <c r="C914" s="112"/>
      <c r="D914" s="113"/>
      <c r="E914" s="113"/>
      <c r="F914" s="117"/>
      <c r="G914" s="112"/>
      <c r="H914" s="112"/>
      <c r="I914" s="112"/>
      <c r="J914" s="112"/>
      <c r="K914" s="114"/>
      <c r="L914" s="115" t="str">
        <f>IFERROR(_xlfn.IFNA(VLOOKUP($K914,коммент!$B:$C,2,0),""),"")</f>
        <v/>
      </c>
      <c r="M914" s="114"/>
      <c r="N914" s="116"/>
      <c r="O914" s="116"/>
      <c r="P914" s="116"/>
      <c r="Q914" s="218"/>
      <c r="R914" s="218"/>
    </row>
    <row r="915" spans="1:18" s="219" customFormat="1" x14ac:dyDescent="0.25">
      <c r="A915" s="217"/>
      <c r="B915" s="112"/>
      <c r="C915" s="112"/>
      <c r="D915" s="113"/>
      <c r="E915" s="113"/>
      <c r="F915" s="117"/>
      <c r="G915" s="112"/>
      <c r="H915" s="112"/>
      <c r="I915" s="112"/>
      <c r="J915" s="112"/>
      <c r="K915" s="114"/>
      <c r="L915" s="115" t="str">
        <f>IFERROR(_xlfn.IFNA(VLOOKUP($K915,коммент!$B:$C,2,0),""),"")</f>
        <v/>
      </c>
      <c r="M915" s="114"/>
      <c r="N915" s="116"/>
      <c r="O915" s="116"/>
      <c r="P915" s="116"/>
      <c r="Q915" s="218"/>
      <c r="R915" s="218"/>
    </row>
    <row r="916" spans="1:18" s="219" customFormat="1" x14ac:dyDescent="0.25">
      <c r="A916" s="217"/>
      <c r="B916" s="112"/>
      <c r="C916" s="112"/>
      <c r="D916" s="113"/>
      <c r="E916" s="113"/>
      <c r="F916" s="117"/>
      <c r="G916" s="112"/>
      <c r="H916" s="112"/>
      <c r="I916" s="112"/>
      <c r="J916" s="112"/>
      <c r="K916" s="114"/>
      <c r="L916" s="115" t="str">
        <f>IFERROR(_xlfn.IFNA(VLOOKUP($K916,коммент!$B:$C,2,0),""),"")</f>
        <v/>
      </c>
      <c r="M916" s="114"/>
      <c r="N916" s="116"/>
      <c r="O916" s="116"/>
      <c r="P916" s="116"/>
      <c r="Q916" s="218"/>
      <c r="R916" s="218"/>
    </row>
    <row r="917" spans="1:18" s="219" customFormat="1" x14ac:dyDescent="0.25">
      <c r="A917" s="217"/>
      <c r="B917" s="112"/>
      <c r="C917" s="112"/>
      <c r="D917" s="113"/>
      <c r="E917" s="113"/>
      <c r="F917" s="117"/>
      <c r="G917" s="112"/>
      <c r="H917" s="112"/>
      <c r="I917" s="112"/>
      <c r="J917" s="112"/>
      <c r="K917" s="114"/>
      <c r="L917" s="115" t="str">
        <f>IFERROR(_xlfn.IFNA(VLOOKUP($K917,коммент!$B:$C,2,0),""),"")</f>
        <v/>
      </c>
      <c r="M917" s="114"/>
      <c r="N917" s="116"/>
      <c r="O917" s="116"/>
      <c r="P917" s="116"/>
      <c r="Q917" s="218"/>
      <c r="R917" s="218"/>
    </row>
    <row r="918" spans="1:18" s="219" customFormat="1" x14ac:dyDescent="0.25">
      <c r="A918" s="217"/>
      <c r="B918" s="112"/>
      <c r="C918" s="112"/>
      <c r="D918" s="113"/>
      <c r="E918" s="113"/>
      <c r="F918" s="117"/>
      <c r="G918" s="112"/>
      <c r="H918" s="112"/>
      <c r="I918" s="112"/>
      <c r="J918" s="112"/>
      <c r="K918" s="114"/>
      <c r="L918" s="115" t="str">
        <f>IFERROR(_xlfn.IFNA(VLOOKUP($K918,коммент!$B:$C,2,0),""),"")</f>
        <v/>
      </c>
      <c r="M918" s="114"/>
      <c r="N918" s="116"/>
      <c r="O918" s="116"/>
      <c r="P918" s="116"/>
      <c r="Q918" s="218"/>
      <c r="R918" s="218"/>
    </row>
    <row r="919" spans="1:18" s="219" customFormat="1" x14ac:dyDescent="0.25">
      <c r="A919" s="217"/>
      <c r="B919" s="112"/>
      <c r="C919" s="112"/>
      <c r="D919" s="113"/>
      <c r="E919" s="113"/>
      <c r="F919" s="117"/>
      <c r="G919" s="112"/>
      <c r="H919" s="112"/>
      <c r="I919" s="112"/>
      <c r="J919" s="112"/>
      <c r="K919" s="114"/>
      <c r="L919" s="115" t="str">
        <f>IFERROR(_xlfn.IFNA(VLOOKUP($K919,коммент!$B:$C,2,0),""),"")</f>
        <v/>
      </c>
      <c r="M919" s="114"/>
      <c r="N919" s="116"/>
      <c r="O919" s="116"/>
      <c r="P919" s="116"/>
      <c r="Q919" s="218"/>
      <c r="R919" s="218"/>
    </row>
    <row r="920" spans="1:18" s="219" customFormat="1" x14ac:dyDescent="0.25">
      <c r="A920" s="217"/>
      <c r="B920" s="112"/>
      <c r="C920" s="112"/>
      <c r="D920" s="113"/>
      <c r="E920" s="113"/>
      <c r="F920" s="117"/>
      <c r="G920" s="112"/>
      <c r="H920" s="112"/>
      <c r="I920" s="112"/>
      <c r="J920" s="112"/>
      <c r="K920" s="114"/>
      <c r="L920" s="115" t="str">
        <f>IFERROR(_xlfn.IFNA(VLOOKUP($K920,коммент!$B:$C,2,0),""),"")</f>
        <v/>
      </c>
      <c r="M920" s="114"/>
      <c r="N920" s="116"/>
      <c r="O920" s="116"/>
      <c r="P920" s="116"/>
      <c r="Q920" s="218"/>
      <c r="R920" s="218"/>
    </row>
    <row r="921" spans="1:18" s="219" customFormat="1" x14ac:dyDescent="0.25">
      <c r="A921" s="217"/>
      <c r="B921" s="112"/>
      <c r="C921" s="112"/>
      <c r="D921" s="113"/>
      <c r="E921" s="113"/>
      <c r="F921" s="117"/>
      <c r="G921" s="112"/>
      <c r="H921" s="112"/>
      <c r="I921" s="112"/>
      <c r="J921" s="112"/>
      <c r="K921" s="114"/>
      <c r="L921" s="115" t="str">
        <f>IFERROR(_xlfn.IFNA(VLOOKUP($K921,коммент!$B:$C,2,0),""),"")</f>
        <v/>
      </c>
      <c r="M921" s="114"/>
      <c r="N921" s="116"/>
      <c r="O921" s="116"/>
      <c r="P921" s="116"/>
      <c r="Q921" s="218"/>
      <c r="R921" s="218"/>
    </row>
    <row r="922" spans="1:18" s="219" customFormat="1" x14ac:dyDescent="0.25">
      <c r="A922" s="217"/>
      <c r="B922" s="112"/>
      <c r="C922" s="112"/>
      <c r="D922" s="113"/>
      <c r="E922" s="113"/>
      <c r="F922" s="117"/>
      <c r="G922" s="112"/>
      <c r="H922" s="112"/>
      <c r="I922" s="112"/>
      <c r="J922" s="112"/>
      <c r="K922" s="114"/>
      <c r="L922" s="115" t="str">
        <f>IFERROR(_xlfn.IFNA(VLOOKUP($K922,коммент!$B:$C,2,0),""),"")</f>
        <v/>
      </c>
      <c r="M922" s="114"/>
      <c r="N922" s="116"/>
      <c r="O922" s="116"/>
      <c r="P922" s="116"/>
      <c r="Q922" s="218"/>
      <c r="R922" s="218"/>
    </row>
    <row r="923" spans="1:18" s="219" customFormat="1" x14ac:dyDescent="0.25">
      <c r="A923" s="217"/>
      <c r="B923" s="112"/>
      <c r="C923" s="112"/>
      <c r="D923" s="113"/>
      <c r="E923" s="113"/>
      <c r="F923" s="117"/>
      <c r="G923" s="112"/>
      <c r="H923" s="112"/>
      <c r="I923" s="112"/>
      <c r="J923" s="112"/>
      <c r="K923" s="114"/>
      <c r="L923" s="115" t="str">
        <f>IFERROR(_xlfn.IFNA(VLOOKUP($K923,коммент!$B:$C,2,0),""),"")</f>
        <v/>
      </c>
      <c r="M923" s="114"/>
      <c r="N923" s="116"/>
      <c r="O923" s="116"/>
      <c r="P923" s="116"/>
      <c r="Q923" s="218"/>
      <c r="R923" s="218"/>
    </row>
    <row r="924" spans="1:18" s="219" customFormat="1" x14ac:dyDescent="0.25">
      <c r="A924" s="217"/>
      <c r="B924" s="112"/>
      <c r="C924" s="112"/>
      <c r="D924" s="113"/>
      <c r="E924" s="113"/>
      <c r="F924" s="117"/>
      <c r="G924" s="112"/>
      <c r="H924" s="112"/>
      <c r="I924" s="112"/>
      <c r="J924" s="112"/>
      <c r="K924" s="114"/>
      <c r="L924" s="115" t="str">
        <f>IFERROR(_xlfn.IFNA(VLOOKUP($K924,коммент!$B:$C,2,0),""),"")</f>
        <v/>
      </c>
      <c r="M924" s="114"/>
      <c r="N924" s="116"/>
      <c r="O924" s="116"/>
      <c r="P924" s="116"/>
      <c r="Q924" s="218"/>
      <c r="R924" s="218"/>
    </row>
    <row r="925" spans="1:18" s="219" customFormat="1" x14ac:dyDescent="0.25">
      <c r="A925" s="217"/>
      <c r="B925" s="112"/>
      <c r="C925" s="112"/>
      <c r="D925" s="113"/>
      <c r="E925" s="113"/>
      <c r="F925" s="117"/>
      <c r="G925" s="112"/>
      <c r="H925" s="112"/>
      <c r="I925" s="112"/>
      <c r="J925" s="112"/>
      <c r="K925" s="114"/>
      <c r="L925" s="115" t="str">
        <f>IFERROR(_xlfn.IFNA(VLOOKUP($K925,коммент!$B:$C,2,0),""),"")</f>
        <v/>
      </c>
      <c r="M925" s="114"/>
      <c r="N925" s="116"/>
      <c r="O925" s="116"/>
      <c r="P925" s="116"/>
      <c r="Q925" s="218"/>
      <c r="R925" s="218"/>
    </row>
    <row r="926" spans="1:18" s="219" customFormat="1" x14ac:dyDescent="0.25">
      <c r="A926" s="217"/>
      <c r="B926" s="112"/>
      <c r="C926" s="112"/>
      <c r="D926" s="113"/>
      <c r="E926" s="113"/>
      <c r="F926" s="117"/>
      <c r="G926" s="112"/>
      <c r="H926" s="112"/>
      <c r="I926" s="112"/>
      <c r="J926" s="112"/>
      <c r="K926" s="114"/>
      <c r="L926" s="115" t="str">
        <f>IFERROR(_xlfn.IFNA(VLOOKUP($K926,коммент!$B:$C,2,0),""),"")</f>
        <v/>
      </c>
      <c r="M926" s="114"/>
      <c r="N926" s="116"/>
      <c r="O926" s="116"/>
      <c r="P926" s="116"/>
      <c r="Q926" s="218"/>
      <c r="R926" s="218"/>
    </row>
    <row r="927" spans="1:18" s="219" customFormat="1" x14ac:dyDescent="0.25">
      <c r="A927" s="217"/>
      <c r="B927" s="112"/>
      <c r="C927" s="112"/>
      <c r="D927" s="113"/>
      <c r="E927" s="113"/>
      <c r="F927" s="117"/>
      <c r="G927" s="112"/>
      <c r="H927" s="112"/>
      <c r="I927" s="112"/>
      <c r="J927" s="112"/>
      <c r="K927" s="114"/>
      <c r="L927" s="115" t="str">
        <f>IFERROR(_xlfn.IFNA(VLOOKUP($K927,коммент!$B:$C,2,0),""),"")</f>
        <v/>
      </c>
      <c r="M927" s="114"/>
      <c r="N927" s="116"/>
      <c r="O927" s="116"/>
      <c r="P927" s="116"/>
      <c r="Q927" s="218"/>
      <c r="R927" s="218"/>
    </row>
    <row r="928" spans="1:18" s="219" customFormat="1" x14ac:dyDescent="0.25">
      <c r="A928" s="217"/>
      <c r="B928" s="112"/>
      <c r="C928" s="112"/>
      <c r="D928" s="113"/>
      <c r="E928" s="113"/>
      <c r="F928" s="117"/>
      <c r="G928" s="112"/>
      <c r="H928" s="112"/>
      <c r="I928" s="112"/>
      <c r="J928" s="112"/>
      <c r="K928" s="114"/>
      <c r="L928" s="115" t="str">
        <f>IFERROR(_xlfn.IFNA(VLOOKUP($K928,коммент!$B:$C,2,0),""),"")</f>
        <v/>
      </c>
      <c r="M928" s="114"/>
      <c r="N928" s="116"/>
      <c r="O928" s="116"/>
      <c r="P928" s="116"/>
      <c r="Q928" s="218"/>
      <c r="R928" s="218"/>
    </row>
    <row r="929" spans="1:18" s="219" customFormat="1" x14ac:dyDescent="0.25">
      <c r="A929" s="217"/>
      <c r="B929" s="112"/>
      <c r="C929" s="112"/>
      <c r="D929" s="113"/>
      <c r="E929" s="113"/>
      <c r="F929" s="117"/>
      <c r="G929" s="112"/>
      <c r="H929" s="112"/>
      <c r="I929" s="112"/>
      <c r="J929" s="112"/>
      <c r="K929" s="114"/>
      <c r="L929" s="115" t="str">
        <f>IFERROR(_xlfn.IFNA(VLOOKUP($K929,коммент!$B:$C,2,0),""),"")</f>
        <v/>
      </c>
      <c r="M929" s="114"/>
      <c r="N929" s="116"/>
      <c r="O929" s="116"/>
      <c r="P929" s="116"/>
      <c r="Q929" s="218"/>
      <c r="R929" s="218"/>
    </row>
    <row r="930" spans="1:18" s="219" customFormat="1" x14ac:dyDescent="0.25">
      <c r="A930" s="217"/>
      <c r="B930" s="112"/>
      <c r="C930" s="112"/>
      <c r="D930" s="113"/>
      <c r="E930" s="113"/>
      <c r="F930" s="117"/>
      <c r="G930" s="112"/>
      <c r="H930" s="112"/>
      <c r="I930" s="112"/>
      <c r="J930" s="112"/>
      <c r="K930" s="114"/>
      <c r="L930" s="115" t="str">
        <f>IFERROR(_xlfn.IFNA(VLOOKUP($K930,коммент!$B:$C,2,0),""),"")</f>
        <v/>
      </c>
      <c r="M930" s="114"/>
      <c r="N930" s="116"/>
      <c r="O930" s="116"/>
      <c r="P930" s="116"/>
      <c r="Q930" s="218"/>
      <c r="R930" s="218"/>
    </row>
    <row r="931" spans="1:18" s="219" customFormat="1" x14ac:dyDescent="0.25">
      <c r="A931" s="217"/>
      <c r="B931" s="112"/>
      <c r="C931" s="112"/>
      <c r="D931" s="113"/>
      <c r="E931" s="113"/>
      <c r="F931" s="117"/>
      <c r="G931" s="112"/>
      <c r="H931" s="112"/>
      <c r="I931" s="112"/>
      <c r="J931" s="112"/>
      <c r="K931" s="114"/>
      <c r="L931" s="115" t="str">
        <f>IFERROR(_xlfn.IFNA(VLOOKUP($K931,коммент!$B:$C,2,0),""),"")</f>
        <v/>
      </c>
      <c r="M931" s="114"/>
      <c r="N931" s="116"/>
      <c r="O931" s="116"/>
      <c r="P931" s="116"/>
      <c r="Q931" s="218"/>
      <c r="R931" s="218"/>
    </row>
    <row r="932" spans="1:18" s="219" customFormat="1" x14ac:dyDescent="0.25">
      <c r="A932" s="217"/>
      <c r="B932" s="112"/>
      <c r="C932" s="112"/>
      <c r="D932" s="113"/>
      <c r="E932" s="113"/>
      <c r="F932" s="117"/>
      <c r="G932" s="112"/>
      <c r="H932" s="112"/>
      <c r="I932" s="112"/>
      <c r="J932" s="112"/>
      <c r="K932" s="114"/>
      <c r="L932" s="115" t="str">
        <f>IFERROR(_xlfn.IFNA(VLOOKUP($K932,коммент!$B:$C,2,0),""),"")</f>
        <v/>
      </c>
      <c r="M932" s="114"/>
      <c r="N932" s="116"/>
      <c r="O932" s="116"/>
      <c r="P932" s="116"/>
      <c r="Q932" s="218"/>
      <c r="R932" s="218"/>
    </row>
    <row r="933" spans="1:18" s="219" customFormat="1" x14ac:dyDescent="0.25">
      <c r="A933" s="217"/>
      <c r="B933" s="112"/>
      <c r="C933" s="112"/>
      <c r="D933" s="113"/>
      <c r="E933" s="113"/>
      <c r="F933" s="117"/>
      <c r="G933" s="112"/>
      <c r="H933" s="112"/>
      <c r="I933" s="112"/>
      <c r="J933" s="112"/>
      <c r="K933" s="114"/>
      <c r="L933" s="115" t="str">
        <f>IFERROR(_xlfn.IFNA(VLOOKUP($K933,коммент!$B:$C,2,0),""),"")</f>
        <v/>
      </c>
      <c r="M933" s="114"/>
      <c r="N933" s="116"/>
      <c r="O933" s="116"/>
      <c r="P933" s="116"/>
      <c r="Q933" s="218"/>
      <c r="R933" s="218"/>
    </row>
    <row r="934" spans="1:18" s="219" customFormat="1" x14ac:dyDescent="0.25">
      <c r="A934" s="217"/>
      <c r="B934" s="112"/>
      <c r="C934" s="112"/>
      <c r="D934" s="113"/>
      <c r="E934" s="113"/>
      <c r="F934" s="117"/>
      <c r="G934" s="112"/>
      <c r="H934" s="112"/>
      <c r="I934" s="112"/>
      <c r="J934" s="112"/>
      <c r="K934" s="114"/>
      <c r="L934" s="115" t="str">
        <f>IFERROR(_xlfn.IFNA(VLOOKUP($K934,коммент!$B:$C,2,0),""),"")</f>
        <v/>
      </c>
      <c r="M934" s="114"/>
      <c r="N934" s="116"/>
      <c r="O934" s="116"/>
      <c r="P934" s="116"/>
      <c r="Q934" s="218"/>
      <c r="R934" s="218"/>
    </row>
    <row r="935" spans="1:18" s="219" customFormat="1" x14ac:dyDescent="0.25">
      <c r="A935" s="217"/>
      <c r="B935" s="112"/>
      <c r="C935" s="112"/>
      <c r="D935" s="113"/>
      <c r="E935" s="113"/>
      <c r="F935" s="117"/>
      <c r="G935" s="112"/>
      <c r="H935" s="112"/>
      <c r="I935" s="112"/>
      <c r="J935" s="112"/>
      <c r="K935" s="114"/>
      <c r="L935" s="115" t="str">
        <f>IFERROR(_xlfn.IFNA(VLOOKUP($K935,коммент!$B:$C,2,0),""),"")</f>
        <v/>
      </c>
      <c r="M935" s="114"/>
      <c r="N935" s="116"/>
      <c r="O935" s="116"/>
      <c r="P935" s="116"/>
      <c r="Q935" s="218"/>
      <c r="R935" s="218"/>
    </row>
    <row r="936" spans="1:18" s="219" customFormat="1" x14ac:dyDescent="0.25">
      <c r="A936" s="217"/>
      <c r="B936" s="112"/>
      <c r="C936" s="112"/>
      <c r="D936" s="113"/>
      <c r="E936" s="113"/>
      <c r="F936" s="117"/>
      <c r="G936" s="112"/>
      <c r="H936" s="112"/>
      <c r="I936" s="112"/>
      <c r="J936" s="112"/>
      <c r="K936" s="114"/>
      <c r="L936" s="115" t="str">
        <f>IFERROR(_xlfn.IFNA(VLOOKUP($K936,коммент!$B:$C,2,0),""),"")</f>
        <v/>
      </c>
      <c r="M936" s="114"/>
      <c r="N936" s="116"/>
      <c r="O936" s="116"/>
      <c r="P936" s="116"/>
      <c r="Q936" s="218"/>
      <c r="R936" s="218"/>
    </row>
    <row r="937" spans="1:18" s="219" customFormat="1" x14ac:dyDescent="0.25">
      <c r="A937" s="217"/>
      <c r="B937" s="112"/>
      <c r="C937" s="112"/>
      <c r="D937" s="113"/>
      <c r="E937" s="113"/>
      <c r="F937" s="117"/>
      <c r="G937" s="112"/>
      <c r="H937" s="112"/>
      <c r="I937" s="112"/>
      <c r="J937" s="112"/>
      <c r="K937" s="114"/>
      <c r="L937" s="115" t="str">
        <f>IFERROR(_xlfn.IFNA(VLOOKUP($K937,коммент!$B:$C,2,0),""),"")</f>
        <v/>
      </c>
      <c r="M937" s="114"/>
      <c r="N937" s="116"/>
      <c r="O937" s="116"/>
      <c r="P937" s="116"/>
      <c r="Q937" s="218"/>
      <c r="R937" s="218"/>
    </row>
    <row r="938" spans="1:18" s="219" customFormat="1" x14ac:dyDescent="0.25">
      <c r="A938" s="217"/>
      <c r="B938" s="112"/>
      <c r="C938" s="112"/>
      <c r="D938" s="113"/>
      <c r="E938" s="113"/>
      <c r="F938" s="117"/>
      <c r="G938" s="112"/>
      <c r="H938" s="112"/>
      <c r="I938" s="112"/>
      <c r="J938" s="112"/>
      <c r="K938" s="114"/>
      <c r="L938" s="115" t="str">
        <f>IFERROR(_xlfn.IFNA(VLOOKUP($K938,коммент!$B:$C,2,0),""),"")</f>
        <v/>
      </c>
      <c r="M938" s="114"/>
      <c r="N938" s="116"/>
      <c r="O938" s="116"/>
      <c r="P938" s="116"/>
      <c r="Q938" s="218"/>
      <c r="R938" s="218"/>
    </row>
    <row r="939" spans="1:18" s="219" customFormat="1" x14ac:dyDescent="0.25">
      <c r="A939" s="217"/>
      <c r="B939" s="112"/>
      <c r="C939" s="112"/>
      <c r="D939" s="113"/>
      <c r="E939" s="113"/>
      <c r="F939" s="117"/>
      <c r="G939" s="112"/>
      <c r="H939" s="112"/>
      <c r="I939" s="112"/>
      <c r="J939" s="112"/>
      <c r="K939" s="114"/>
      <c r="L939" s="115" t="str">
        <f>IFERROR(_xlfn.IFNA(VLOOKUP($K939,коммент!$B:$C,2,0),""),"")</f>
        <v/>
      </c>
      <c r="M939" s="114"/>
      <c r="N939" s="116"/>
      <c r="O939" s="116"/>
      <c r="P939" s="116"/>
      <c r="Q939" s="218"/>
      <c r="R939" s="218"/>
    </row>
    <row r="940" spans="1:18" s="219" customFormat="1" x14ac:dyDescent="0.25">
      <c r="A940" s="217"/>
      <c r="B940" s="112"/>
      <c r="C940" s="112"/>
      <c r="D940" s="113"/>
      <c r="E940" s="113"/>
      <c r="F940" s="117"/>
      <c r="G940" s="112"/>
      <c r="H940" s="112"/>
      <c r="I940" s="112"/>
      <c r="J940" s="112"/>
      <c r="K940" s="114"/>
      <c r="L940" s="115" t="str">
        <f>IFERROR(_xlfn.IFNA(VLOOKUP($K940,коммент!$B:$C,2,0),""),"")</f>
        <v/>
      </c>
      <c r="M940" s="114"/>
      <c r="N940" s="116"/>
      <c r="O940" s="116"/>
      <c r="P940" s="116"/>
      <c r="Q940" s="218"/>
      <c r="R940" s="218"/>
    </row>
    <row r="941" spans="1:18" s="219" customFormat="1" x14ac:dyDescent="0.25">
      <c r="A941" s="217"/>
      <c r="B941" s="112"/>
      <c r="C941" s="112"/>
      <c r="D941" s="113"/>
      <c r="E941" s="113"/>
      <c r="F941" s="117"/>
      <c r="G941" s="112"/>
      <c r="H941" s="112"/>
      <c r="I941" s="112"/>
      <c r="J941" s="112"/>
      <c r="K941" s="114"/>
      <c r="L941" s="115" t="str">
        <f>IFERROR(_xlfn.IFNA(VLOOKUP($K941,коммент!$B:$C,2,0),""),"")</f>
        <v/>
      </c>
      <c r="M941" s="114"/>
      <c r="N941" s="116"/>
      <c r="O941" s="116"/>
      <c r="P941" s="116"/>
      <c r="Q941" s="218"/>
      <c r="R941" s="218"/>
    </row>
    <row r="942" spans="1:18" s="219" customFormat="1" x14ac:dyDescent="0.25">
      <c r="A942" s="217"/>
      <c r="B942" s="112"/>
      <c r="C942" s="112"/>
      <c r="D942" s="113"/>
      <c r="E942" s="113"/>
      <c r="F942" s="117"/>
      <c r="G942" s="112"/>
      <c r="H942" s="112"/>
      <c r="I942" s="112"/>
      <c r="J942" s="112"/>
      <c r="K942" s="114"/>
      <c r="L942" s="115" t="str">
        <f>IFERROR(_xlfn.IFNA(VLOOKUP($K942,коммент!$B:$C,2,0),""),"")</f>
        <v/>
      </c>
      <c r="M942" s="114"/>
      <c r="N942" s="116"/>
      <c r="O942" s="116"/>
      <c r="P942" s="116"/>
      <c r="Q942" s="218"/>
      <c r="R942" s="218"/>
    </row>
    <row r="943" spans="1:18" s="219" customFormat="1" x14ac:dyDescent="0.25">
      <c r="A943" s="217"/>
      <c r="B943" s="112"/>
      <c r="C943" s="112"/>
      <c r="D943" s="113"/>
      <c r="E943" s="113"/>
      <c r="F943" s="117"/>
      <c r="G943" s="112"/>
      <c r="H943" s="112"/>
      <c r="I943" s="112"/>
      <c r="J943" s="112"/>
      <c r="K943" s="114"/>
      <c r="L943" s="115" t="str">
        <f>IFERROR(_xlfn.IFNA(VLOOKUP($K943,коммент!$B:$C,2,0),""),"")</f>
        <v/>
      </c>
      <c r="M943" s="114"/>
      <c r="N943" s="116"/>
      <c r="O943" s="116"/>
      <c r="P943" s="116"/>
      <c r="Q943" s="218"/>
      <c r="R943" s="218"/>
    </row>
    <row r="944" spans="1:18" s="219" customFormat="1" x14ac:dyDescent="0.25">
      <c r="A944" s="217"/>
      <c r="B944" s="112"/>
      <c r="C944" s="112"/>
      <c r="D944" s="113"/>
      <c r="E944" s="113"/>
      <c r="F944" s="117"/>
      <c r="G944" s="112"/>
      <c r="H944" s="112"/>
      <c r="I944" s="112"/>
      <c r="J944" s="112"/>
      <c r="K944" s="114"/>
      <c r="L944" s="115" t="str">
        <f>IFERROR(_xlfn.IFNA(VLOOKUP($K944,коммент!$B:$C,2,0),""),"")</f>
        <v/>
      </c>
      <c r="M944" s="114"/>
      <c r="N944" s="116"/>
      <c r="O944" s="116"/>
      <c r="P944" s="116"/>
      <c r="Q944" s="218"/>
      <c r="R944" s="218"/>
    </row>
    <row r="945" spans="1:18" s="219" customFormat="1" x14ac:dyDescent="0.25">
      <c r="A945" s="217"/>
      <c r="B945" s="112"/>
      <c r="C945" s="112"/>
      <c r="D945" s="113"/>
      <c r="E945" s="113"/>
      <c r="F945" s="117"/>
      <c r="G945" s="112"/>
      <c r="H945" s="112"/>
      <c r="I945" s="112"/>
      <c r="J945" s="112"/>
      <c r="K945" s="114"/>
      <c r="L945" s="115" t="str">
        <f>IFERROR(_xlfn.IFNA(VLOOKUP($K945,коммент!$B:$C,2,0),""),"")</f>
        <v/>
      </c>
      <c r="M945" s="114"/>
      <c r="N945" s="116"/>
      <c r="O945" s="116"/>
      <c r="P945" s="116"/>
      <c r="Q945" s="218"/>
      <c r="R945" s="218"/>
    </row>
    <row r="946" spans="1:18" s="219" customFormat="1" x14ac:dyDescent="0.25">
      <c r="A946" s="217"/>
      <c r="B946" s="112"/>
      <c r="C946" s="112"/>
      <c r="D946" s="113"/>
      <c r="E946" s="113"/>
      <c r="F946" s="117"/>
      <c r="G946" s="112"/>
      <c r="H946" s="112"/>
      <c r="I946" s="112"/>
      <c r="J946" s="112"/>
      <c r="K946" s="114"/>
      <c r="L946" s="115" t="str">
        <f>IFERROR(_xlfn.IFNA(VLOOKUP($K946,коммент!$B:$C,2,0),""),"")</f>
        <v/>
      </c>
      <c r="M946" s="114"/>
      <c r="N946" s="116"/>
      <c r="O946" s="116"/>
      <c r="P946" s="116"/>
      <c r="Q946" s="218"/>
      <c r="R946" s="218"/>
    </row>
    <row r="947" spans="1:18" s="219" customFormat="1" x14ac:dyDescent="0.25">
      <c r="A947" s="217"/>
      <c r="B947" s="112"/>
      <c r="C947" s="112"/>
      <c r="D947" s="113"/>
      <c r="E947" s="113"/>
      <c r="F947" s="117"/>
      <c r="G947" s="112"/>
      <c r="H947" s="112"/>
      <c r="I947" s="112"/>
      <c r="J947" s="112"/>
      <c r="K947" s="114"/>
      <c r="L947" s="115" t="str">
        <f>IFERROR(_xlfn.IFNA(VLOOKUP($K947,коммент!$B:$C,2,0),""),"")</f>
        <v/>
      </c>
      <c r="M947" s="114"/>
      <c r="N947" s="116"/>
      <c r="O947" s="116"/>
      <c r="P947" s="116"/>
      <c r="Q947" s="218"/>
      <c r="R947" s="218"/>
    </row>
    <row r="948" spans="1:18" s="219" customFormat="1" x14ac:dyDescent="0.25">
      <c r="A948" s="217"/>
      <c r="B948" s="112"/>
      <c r="C948" s="112"/>
      <c r="D948" s="113"/>
      <c r="E948" s="113"/>
      <c r="F948" s="117"/>
      <c r="G948" s="112"/>
      <c r="H948" s="112"/>
      <c r="I948" s="112"/>
      <c r="J948" s="112"/>
      <c r="K948" s="114"/>
      <c r="L948" s="115" t="str">
        <f>IFERROR(_xlfn.IFNA(VLOOKUP($K948,коммент!$B:$C,2,0),""),"")</f>
        <v/>
      </c>
      <c r="M948" s="114"/>
      <c r="N948" s="116"/>
      <c r="O948" s="116"/>
      <c r="P948" s="116"/>
      <c r="Q948" s="218"/>
      <c r="R948" s="218"/>
    </row>
    <row r="949" spans="1:18" s="219" customFormat="1" x14ac:dyDescent="0.25">
      <c r="A949" s="217"/>
      <c r="B949" s="112"/>
      <c r="C949" s="112"/>
      <c r="D949" s="113"/>
      <c r="E949" s="113"/>
      <c r="F949" s="117"/>
      <c r="G949" s="112"/>
      <c r="H949" s="112"/>
      <c r="I949" s="112"/>
      <c r="J949" s="112"/>
      <c r="K949" s="114"/>
      <c r="L949" s="115" t="str">
        <f>IFERROR(_xlfn.IFNA(VLOOKUP($K949,коммент!$B:$C,2,0),""),"")</f>
        <v/>
      </c>
      <c r="M949" s="114"/>
      <c r="N949" s="116"/>
      <c r="O949" s="116"/>
      <c r="P949" s="116"/>
      <c r="Q949" s="218"/>
      <c r="R949" s="218"/>
    </row>
    <row r="950" spans="1:18" s="219" customFormat="1" x14ac:dyDescent="0.25">
      <c r="A950" s="217"/>
      <c r="B950" s="112"/>
      <c r="C950" s="112"/>
      <c r="D950" s="113"/>
      <c r="E950" s="113"/>
      <c r="F950" s="117"/>
      <c r="G950" s="112"/>
      <c r="H950" s="112"/>
      <c r="I950" s="112"/>
      <c r="J950" s="112"/>
      <c r="K950" s="114"/>
      <c r="L950" s="115" t="str">
        <f>IFERROR(_xlfn.IFNA(VLOOKUP($K950,коммент!$B:$C,2,0),""),"")</f>
        <v/>
      </c>
      <c r="M950" s="114"/>
      <c r="N950" s="116"/>
      <c r="O950" s="116"/>
      <c r="P950" s="116"/>
      <c r="Q950" s="218"/>
      <c r="R950" s="218"/>
    </row>
    <row r="951" spans="1:18" s="219" customFormat="1" x14ac:dyDescent="0.25">
      <c r="A951" s="217"/>
      <c r="B951" s="112"/>
      <c r="C951" s="112"/>
      <c r="D951" s="113"/>
      <c r="E951" s="113"/>
      <c r="F951" s="117"/>
      <c r="G951" s="112"/>
      <c r="H951" s="112"/>
      <c r="I951" s="112"/>
      <c r="J951" s="112"/>
      <c r="K951" s="114"/>
      <c r="L951" s="115" t="str">
        <f>IFERROR(_xlfn.IFNA(VLOOKUP($K951,коммент!$B:$C,2,0),""),"")</f>
        <v/>
      </c>
      <c r="M951" s="114"/>
      <c r="N951" s="116"/>
      <c r="O951" s="116"/>
      <c r="P951" s="116"/>
      <c r="Q951" s="218"/>
      <c r="R951" s="218"/>
    </row>
    <row r="952" spans="1:18" s="219" customFormat="1" x14ac:dyDescent="0.25">
      <c r="A952" s="217"/>
      <c r="B952" s="112"/>
      <c r="C952" s="112"/>
      <c r="D952" s="113"/>
      <c r="E952" s="113"/>
      <c r="F952" s="117"/>
      <c r="G952" s="112"/>
      <c r="H952" s="112"/>
      <c r="I952" s="112"/>
      <c r="J952" s="112"/>
      <c r="K952" s="114"/>
      <c r="L952" s="115" t="str">
        <f>IFERROR(_xlfn.IFNA(VLOOKUP($K952,коммент!$B:$C,2,0),""),"")</f>
        <v/>
      </c>
      <c r="M952" s="114"/>
      <c r="N952" s="116"/>
      <c r="O952" s="116"/>
      <c r="P952" s="116"/>
      <c r="Q952" s="218"/>
      <c r="R952" s="218"/>
    </row>
    <row r="953" spans="1:18" s="219" customFormat="1" x14ac:dyDescent="0.25">
      <c r="A953" s="217"/>
      <c r="B953" s="112"/>
      <c r="C953" s="112"/>
      <c r="D953" s="113"/>
      <c r="E953" s="113"/>
      <c r="F953" s="117"/>
      <c r="G953" s="112"/>
      <c r="H953" s="112"/>
      <c r="I953" s="112"/>
      <c r="J953" s="112"/>
      <c r="K953" s="114"/>
      <c r="L953" s="115" t="str">
        <f>IFERROR(_xlfn.IFNA(VLOOKUP($K953,коммент!$B:$C,2,0),""),"")</f>
        <v/>
      </c>
      <c r="M953" s="114"/>
      <c r="N953" s="116"/>
      <c r="O953" s="116"/>
      <c r="P953" s="116"/>
      <c r="Q953" s="218"/>
      <c r="R953" s="218"/>
    </row>
    <row r="954" spans="1:18" s="219" customFormat="1" x14ac:dyDescent="0.25">
      <c r="A954" s="217"/>
      <c r="B954" s="112"/>
      <c r="C954" s="112"/>
      <c r="D954" s="113"/>
      <c r="E954" s="113"/>
      <c r="F954" s="117"/>
      <c r="G954" s="112"/>
      <c r="H954" s="112"/>
      <c r="I954" s="112"/>
      <c r="J954" s="112"/>
      <c r="K954" s="114"/>
      <c r="L954" s="115" t="str">
        <f>IFERROR(_xlfn.IFNA(VLOOKUP($K954,коммент!$B:$C,2,0),""),"")</f>
        <v/>
      </c>
      <c r="M954" s="114"/>
      <c r="N954" s="116"/>
      <c r="O954" s="116"/>
      <c r="P954" s="116"/>
      <c r="Q954" s="218"/>
      <c r="R954" s="218"/>
    </row>
    <row r="955" spans="1:18" s="219" customFormat="1" x14ac:dyDescent="0.25">
      <c r="A955" s="217"/>
      <c r="B955" s="112"/>
      <c r="C955" s="112"/>
      <c r="D955" s="113"/>
      <c r="E955" s="113"/>
      <c r="F955" s="117"/>
      <c r="G955" s="112"/>
      <c r="H955" s="112"/>
      <c r="I955" s="112"/>
      <c r="J955" s="112"/>
      <c r="K955" s="114"/>
      <c r="L955" s="115" t="str">
        <f>IFERROR(_xlfn.IFNA(VLOOKUP($K955,коммент!$B:$C,2,0),""),"")</f>
        <v/>
      </c>
      <c r="M955" s="114"/>
      <c r="N955" s="116"/>
      <c r="O955" s="116"/>
      <c r="P955" s="116"/>
      <c r="Q955" s="218"/>
      <c r="R955" s="218"/>
    </row>
    <row r="956" spans="1:18" s="219" customFormat="1" x14ac:dyDescent="0.25">
      <c r="A956" s="217"/>
      <c r="B956" s="112"/>
      <c r="C956" s="112"/>
      <c r="D956" s="113"/>
      <c r="E956" s="113"/>
      <c r="F956" s="117"/>
      <c r="G956" s="112"/>
      <c r="H956" s="112"/>
      <c r="I956" s="112"/>
      <c r="J956" s="112"/>
      <c r="K956" s="114"/>
      <c r="L956" s="115" t="str">
        <f>IFERROR(_xlfn.IFNA(VLOOKUP($K956,коммент!$B:$C,2,0),""),"")</f>
        <v/>
      </c>
      <c r="M956" s="114"/>
      <c r="N956" s="116"/>
      <c r="O956" s="116"/>
      <c r="P956" s="116"/>
      <c r="Q956" s="218"/>
      <c r="R956" s="218"/>
    </row>
    <row r="957" spans="1:18" s="219" customFormat="1" x14ac:dyDescent="0.25">
      <c r="A957" s="217"/>
      <c r="B957" s="112"/>
      <c r="C957" s="112"/>
      <c r="D957" s="113"/>
      <c r="E957" s="113"/>
      <c r="F957" s="117"/>
      <c r="G957" s="112"/>
      <c r="H957" s="112"/>
      <c r="I957" s="112"/>
      <c r="J957" s="112"/>
      <c r="K957" s="114"/>
      <c r="L957" s="115" t="str">
        <f>IFERROR(_xlfn.IFNA(VLOOKUP($K957,коммент!$B:$C,2,0),""),"")</f>
        <v/>
      </c>
      <c r="M957" s="114"/>
      <c r="N957" s="116"/>
      <c r="O957" s="116"/>
      <c r="P957" s="116"/>
      <c r="Q957" s="218"/>
      <c r="R957" s="218"/>
    </row>
    <row r="958" spans="1:18" s="219" customFormat="1" x14ac:dyDescent="0.25">
      <c r="A958" s="217"/>
      <c r="B958" s="112"/>
      <c r="C958" s="112"/>
      <c r="D958" s="113"/>
      <c r="E958" s="113"/>
      <c r="F958" s="117"/>
      <c r="G958" s="112"/>
      <c r="H958" s="112"/>
      <c r="I958" s="112"/>
      <c r="J958" s="112"/>
      <c r="K958" s="114"/>
      <c r="L958" s="115" t="str">
        <f>IFERROR(_xlfn.IFNA(VLOOKUP($K958,коммент!$B:$C,2,0),""),"")</f>
        <v/>
      </c>
      <c r="M958" s="114"/>
      <c r="N958" s="116"/>
      <c r="O958" s="116"/>
      <c r="P958" s="116"/>
      <c r="Q958" s="218"/>
      <c r="R958" s="218"/>
    </row>
    <row r="959" spans="1:18" s="219" customFormat="1" x14ac:dyDescent="0.25">
      <c r="A959" s="217"/>
      <c r="B959" s="112"/>
      <c r="C959" s="112"/>
      <c r="D959" s="113"/>
      <c r="E959" s="113"/>
      <c r="F959" s="117"/>
      <c r="G959" s="112"/>
      <c r="H959" s="112"/>
      <c r="I959" s="112"/>
      <c r="J959" s="112"/>
      <c r="K959" s="114"/>
      <c r="L959" s="115" t="str">
        <f>IFERROR(_xlfn.IFNA(VLOOKUP($K959,коммент!$B:$C,2,0),""),"")</f>
        <v/>
      </c>
      <c r="M959" s="114"/>
      <c r="N959" s="116"/>
      <c r="O959" s="116"/>
      <c r="P959" s="116"/>
      <c r="Q959" s="218"/>
      <c r="R959" s="218"/>
    </row>
    <row r="960" spans="1:18" s="219" customFormat="1" x14ac:dyDescent="0.25">
      <c r="A960" s="217"/>
      <c r="B960" s="112"/>
      <c r="C960" s="112"/>
      <c r="D960" s="113"/>
      <c r="E960" s="113"/>
      <c r="F960" s="117"/>
      <c r="G960" s="112"/>
      <c r="H960" s="112"/>
      <c r="I960" s="112"/>
      <c r="J960" s="112"/>
      <c r="K960" s="114"/>
      <c r="L960" s="115" t="str">
        <f>IFERROR(_xlfn.IFNA(VLOOKUP($K960,коммент!$B:$C,2,0),""),"")</f>
        <v/>
      </c>
      <c r="M960" s="114"/>
      <c r="N960" s="116"/>
      <c r="O960" s="116"/>
      <c r="P960" s="116"/>
      <c r="Q960" s="218"/>
      <c r="R960" s="218"/>
    </row>
    <row r="961" spans="1:18" s="219" customFormat="1" x14ac:dyDescent="0.25">
      <c r="A961" s="217"/>
      <c r="B961" s="112"/>
      <c r="C961" s="112"/>
      <c r="D961" s="113"/>
      <c r="E961" s="113"/>
      <c r="F961" s="117"/>
      <c r="G961" s="112"/>
      <c r="H961" s="112"/>
      <c r="I961" s="112"/>
      <c r="J961" s="112"/>
      <c r="K961" s="114"/>
      <c r="L961" s="115" t="str">
        <f>IFERROR(_xlfn.IFNA(VLOOKUP($K961,коммент!$B:$C,2,0),""),"")</f>
        <v/>
      </c>
      <c r="M961" s="114"/>
      <c r="N961" s="116"/>
      <c r="O961" s="116"/>
      <c r="P961" s="116"/>
      <c r="Q961" s="218"/>
      <c r="R961" s="218"/>
    </row>
    <row r="962" spans="1:18" s="219" customFormat="1" x14ac:dyDescent="0.25">
      <c r="A962" s="217"/>
      <c r="B962" s="112"/>
      <c r="C962" s="112"/>
      <c r="D962" s="113"/>
      <c r="E962" s="113"/>
      <c r="F962" s="117"/>
      <c r="G962" s="112"/>
      <c r="H962" s="112"/>
      <c r="I962" s="112"/>
      <c r="J962" s="112"/>
      <c r="K962" s="114"/>
      <c r="L962" s="115" t="str">
        <f>IFERROR(_xlfn.IFNA(VLOOKUP($K962,коммент!$B:$C,2,0),""),"")</f>
        <v/>
      </c>
      <c r="M962" s="114"/>
      <c r="N962" s="116"/>
      <c r="O962" s="116"/>
      <c r="P962" s="116"/>
      <c r="Q962" s="218"/>
      <c r="R962" s="218"/>
    </row>
    <row r="963" spans="1:18" s="219" customFormat="1" x14ac:dyDescent="0.25">
      <c r="A963" s="217"/>
      <c r="B963" s="112"/>
      <c r="C963" s="112"/>
      <c r="D963" s="113"/>
      <c r="E963" s="113"/>
      <c r="F963" s="117"/>
      <c r="G963" s="112"/>
      <c r="H963" s="112"/>
      <c r="I963" s="112"/>
      <c r="J963" s="112"/>
      <c r="K963" s="114"/>
      <c r="L963" s="115" t="str">
        <f>IFERROR(_xlfn.IFNA(VLOOKUP($K963,коммент!$B:$C,2,0),""),"")</f>
        <v/>
      </c>
      <c r="M963" s="114"/>
      <c r="N963" s="116"/>
      <c r="O963" s="116"/>
      <c r="P963" s="116"/>
      <c r="Q963" s="218"/>
      <c r="R963" s="218"/>
    </row>
    <row r="964" spans="1:18" s="219" customFormat="1" x14ac:dyDescent="0.25">
      <c r="A964" s="217"/>
      <c r="B964" s="112"/>
      <c r="C964" s="112"/>
      <c r="D964" s="113"/>
      <c r="E964" s="113"/>
      <c r="F964" s="117"/>
      <c r="G964" s="112"/>
      <c r="H964" s="112"/>
      <c r="I964" s="112"/>
      <c r="J964" s="112"/>
      <c r="K964" s="114"/>
      <c r="L964" s="115" t="str">
        <f>IFERROR(_xlfn.IFNA(VLOOKUP($K964,коммент!$B:$C,2,0),""),"")</f>
        <v/>
      </c>
      <c r="M964" s="114"/>
      <c r="N964" s="116"/>
      <c r="O964" s="116"/>
      <c r="P964" s="116"/>
      <c r="Q964" s="218"/>
      <c r="R964" s="218"/>
    </row>
    <row r="965" spans="1:18" s="219" customFormat="1" x14ac:dyDescent="0.25">
      <c r="A965" s="217"/>
      <c r="B965" s="112"/>
      <c r="C965" s="112"/>
      <c r="D965" s="113"/>
      <c r="E965" s="113"/>
      <c r="F965" s="117"/>
      <c r="G965" s="112"/>
      <c r="H965" s="112"/>
      <c r="I965" s="112"/>
      <c r="J965" s="112"/>
      <c r="K965" s="114"/>
      <c r="L965" s="115" t="str">
        <f>IFERROR(_xlfn.IFNA(VLOOKUP($K965,коммент!$B:$C,2,0),""),"")</f>
        <v/>
      </c>
      <c r="M965" s="114"/>
      <c r="N965" s="116"/>
      <c r="O965" s="116"/>
      <c r="P965" s="116"/>
      <c r="Q965" s="218"/>
      <c r="R965" s="218"/>
    </row>
    <row r="966" spans="1:18" s="219" customFormat="1" x14ac:dyDescent="0.25">
      <c r="A966" s="217"/>
      <c r="B966" s="112"/>
      <c r="C966" s="112"/>
      <c r="D966" s="113"/>
      <c r="E966" s="113"/>
      <c r="F966" s="117"/>
      <c r="G966" s="112"/>
      <c r="H966" s="112"/>
      <c r="I966" s="112"/>
      <c r="J966" s="112"/>
      <c r="K966" s="114"/>
      <c r="L966" s="115" t="str">
        <f>IFERROR(_xlfn.IFNA(VLOOKUP($K966,коммент!$B:$C,2,0),""),"")</f>
        <v/>
      </c>
      <c r="M966" s="114"/>
      <c r="N966" s="116"/>
      <c r="O966" s="116"/>
      <c r="P966" s="116"/>
      <c r="Q966" s="218"/>
      <c r="R966" s="218"/>
    </row>
    <row r="967" spans="1:18" s="219" customFormat="1" x14ac:dyDescent="0.25">
      <c r="A967" s="217"/>
      <c r="B967" s="112"/>
      <c r="C967" s="112"/>
      <c r="D967" s="113"/>
      <c r="E967" s="113"/>
      <c r="F967" s="117"/>
      <c r="G967" s="112"/>
      <c r="H967" s="112"/>
      <c r="I967" s="112"/>
      <c r="J967" s="112"/>
      <c r="K967" s="114"/>
      <c r="L967" s="115" t="str">
        <f>IFERROR(_xlfn.IFNA(VLOOKUP($K967,коммент!$B:$C,2,0),""),"")</f>
        <v/>
      </c>
      <c r="M967" s="114"/>
      <c r="N967" s="116"/>
      <c r="O967" s="116"/>
      <c r="P967" s="116"/>
      <c r="Q967" s="218"/>
      <c r="R967" s="218"/>
    </row>
    <row r="968" spans="1:18" s="219" customFormat="1" x14ac:dyDescent="0.25">
      <c r="A968" s="217"/>
      <c r="B968" s="112"/>
      <c r="C968" s="112"/>
      <c r="D968" s="113"/>
      <c r="E968" s="113"/>
      <c r="F968" s="117"/>
      <c r="G968" s="112"/>
      <c r="H968" s="112"/>
      <c r="I968" s="112"/>
      <c r="J968" s="112"/>
      <c r="K968" s="114"/>
      <c r="L968" s="115" t="str">
        <f>IFERROR(_xlfn.IFNA(VLOOKUP($K968,коммент!$B:$C,2,0),""),"")</f>
        <v/>
      </c>
      <c r="M968" s="114"/>
      <c r="N968" s="116"/>
      <c r="O968" s="116"/>
      <c r="P968" s="116"/>
      <c r="Q968" s="218"/>
      <c r="R968" s="218"/>
    </row>
    <row r="969" spans="1:18" s="219" customFormat="1" x14ac:dyDescent="0.25">
      <c r="A969" s="217"/>
      <c r="B969" s="112"/>
      <c r="C969" s="112"/>
      <c r="D969" s="113"/>
      <c r="E969" s="113"/>
      <c r="F969" s="117"/>
      <c r="G969" s="112"/>
      <c r="H969" s="112"/>
      <c r="I969" s="112"/>
      <c r="J969" s="112"/>
      <c r="K969" s="114"/>
      <c r="L969" s="115" t="str">
        <f>IFERROR(_xlfn.IFNA(VLOOKUP($K969,коммент!$B:$C,2,0),""),"")</f>
        <v/>
      </c>
      <c r="M969" s="114"/>
      <c r="N969" s="116"/>
      <c r="O969" s="116"/>
      <c r="P969" s="116"/>
      <c r="Q969" s="218"/>
      <c r="R969" s="218"/>
    </row>
    <row r="970" spans="1:18" s="219" customFormat="1" x14ac:dyDescent="0.25">
      <c r="A970" s="217"/>
      <c r="B970" s="112"/>
      <c r="C970" s="112"/>
      <c r="D970" s="113"/>
      <c r="E970" s="113"/>
      <c r="F970" s="117"/>
      <c r="G970" s="112"/>
      <c r="H970" s="112"/>
      <c r="I970" s="112"/>
      <c r="J970" s="112"/>
      <c r="K970" s="114"/>
      <c r="L970" s="115" t="str">
        <f>IFERROR(_xlfn.IFNA(VLOOKUP($K970,коммент!$B:$C,2,0),""),"")</f>
        <v/>
      </c>
      <c r="M970" s="114"/>
      <c r="N970" s="116"/>
      <c r="O970" s="116"/>
      <c r="P970" s="116"/>
      <c r="Q970" s="218"/>
      <c r="R970" s="218"/>
    </row>
    <row r="971" spans="1:18" s="219" customFormat="1" x14ac:dyDescent="0.25">
      <c r="A971" s="217"/>
      <c r="B971" s="112"/>
      <c r="C971" s="112"/>
      <c r="D971" s="113"/>
      <c r="E971" s="113"/>
      <c r="F971" s="117"/>
      <c r="G971" s="112"/>
      <c r="H971" s="112"/>
      <c r="I971" s="112"/>
      <c r="J971" s="112"/>
      <c r="K971" s="114"/>
      <c r="L971" s="115" t="str">
        <f>IFERROR(_xlfn.IFNA(VLOOKUP($K971,коммент!$B:$C,2,0),""),"")</f>
        <v/>
      </c>
      <c r="M971" s="114"/>
      <c r="N971" s="116"/>
      <c r="O971" s="116"/>
      <c r="P971" s="116"/>
      <c r="Q971" s="218"/>
      <c r="R971" s="218"/>
    </row>
    <row r="972" spans="1:18" s="219" customFormat="1" x14ac:dyDescent="0.25">
      <c r="A972" s="217"/>
      <c r="B972" s="112"/>
      <c r="C972" s="112"/>
      <c r="D972" s="113"/>
      <c r="E972" s="113"/>
      <c r="F972" s="117"/>
      <c r="G972" s="112"/>
      <c r="H972" s="112"/>
      <c r="I972" s="112"/>
      <c r="J972" s="112"/>
      <c r="K972" s="114"/>
      <c r="L972" s="115" t="str">
        <f>IFERROR(_xlfn.IFNA(VLOOKUP($K972,коммент!$B:$C,2,0),""),"")</f>
        <v/>
      </c>
      <c r="M972" s="114"/>
      <c r="N972" s="116"/>
      <c r="O972" s="116"/>
      <c r="P972" s="116"/>
      <c r="Q972" s="218"/>
      <c r="R972" s="218"/>
    </row>
    <row r="973" spans="1:18" s="219" customFormat="1" x14ac:dyDescent="0.25">
      <c r="A973" s="217"/>
      <c r="B973" s="112"/>
      <c r="C973" s="112"/>
      <c r="D973" s="113"/>
      <c r="E973" s="113"/>
      <c r="F973" s="117"/>
      <c r="G973" s="112"/>
      <c r="H973" s="112"/>
      <c r="I973" s="112"/>
      <c r="J973" s="112"/>
      <c r="K973" s="114"/>
      <c r="L973" s="115" t="str">
        <f>IFERROR(_xlfn.IFNA(VLOOKUP($K973,коммент!$B:$C,2,0),""),"")</f>
        <v/>
      </c>
      <c r="M973" s="114"/>
      <c r="N973" s="116"/>
      <c r="O973" s="116"/>
      <c r="P973" s="116"/>
      <c r="Q973" s="218"/>
      <c r="R973" s="218"/>
    </row>
    <row r="974" spans="1:18" s="219" customFormat="1" x14ac:dyDescent="0.25">
      <c r="A974" s="217"/>
      <c r="B974" s="112"/>
      <c r="C974" s="112"/>
      <c r="D974" s="113"/>
      <c r="E974" s="113"/>
      <c r="F974" s="117"/>
      <c r="G974" s="112"/>
      <c r="H974" s="112"/>
      <c r="I974" s="112"/>
      <c r="J974" s="112"/>
      <c r="K974" s="114"/>
      <c r="L974" s="115" t="str">
        <f>IFERROR(_xlfn.IFNA(VLOOKUP($K974,коммент!$B:$C,2,0),""),"")</f>
        <v/>
      </c>
      <c r="M974" s="114"/>
      <c r="N974" s="116"/>
      <c r="O974" s="116"/>
      <c r="P974" s="116"/>
      <c r="Q974" s="218"/>
      <c r="R974" s="218"/>
    </row>
    <row r="975" spans="1:18" s="219" customFormat="1" x14ac:dyDescent="0.25">
      <c r="A975" s="217"/>
      <c r="B975" s="112"/>
      <c r="C975" s="112"/>
      <c r="D975" s="113"/>
      <c r="E975" s="113"/>
      <c r="F975" s="117"/>
      <c r="G975" s="112"/>
      <c r="H975" s="112"/>
      <c r="I975" s="112"/>
      <c r="J975" s="112"/>
      <c r="K975" s="114"/>
      <c r="L975" s="115" t="str">
        <f>IFERROR(_xlfn.IFNA(VLOOKUP($K975,коммент!$B:$C,2,0),""),"")</f>
        <v/>
      </c>
      <c r="M975" s="114"/>
      <c r="N975" s="116"/>
      <c r="O975" s="116"/>
      <c r="P975" s="116"/>
      <c r="Q975" s="218"/>
      <c r="R975" s="218"/>
    </row>
    <row r="976" spans="1:18" s="219" customFormat="1" x14ac:dyDescent="0.25">
      <c r="A976" s="217"/>
      <c r="B976" s="112"/>
      <c r="C976" s="112"/>
      <c r="D976" s="113"/>
      <c r="E976" s="113"/>
      <c r="F976" s="117"/>
      <c r="G976" s="112"/>
      <c r="H976" s="112"/>
      <c r="I976" s="112"/>
      <c r="J976" s="112"/>
      <c r="K976" s="114"/>
      <c r="L976" s="115" t="str">
        <f>IFERROR(_xlfn.IFNA(VLOOKUP($K976,коммент!$B:$C,2,0),""),"")</f>
        <v/>
      </c>
      <c r="M976" s="114"/>
      <c r="N976" s="116"/>
      <c r="O976" s="116"/>
      <c r="P976" s="116"/>
      <c r="Q976" s="218"/>
      <c r="R976" s="218"/>
    </row>
    <row r="977" spans="1:18" s="219" customFormat="1" x14ac:dyDescent="0.25">
      <c r="A977" s="217"/>
      <c r="B977" s="112"/>
      <c r="C977" s="112"/>
      <c r="D977" s="113"/>
      <c r="E977" s="113"/>
      <c r="F977" s="117"/>
      <c r="G977" s="112"/>
      <c r="H977" s="112"/>
      <c r="I977" s="112"/>
      <c r="J977" s="112"/>
      <c r="K977" s="114"/>
      <c r="L977" s="115" t="str">
        <f>IFERROR(_xlfn.IFNA(VLOOKUP($K977,коммент!$B:$C,2,0),""),"")</f>
        <v/>
      </c>
      <c r="M977" s="114"/>
      <c r="N977" s="116"/>
      <c r="O977" s="116"/>
      <c r="P977" s="116"/>
      <c r="Q977" s="218"/>
      <c r="R977" s="218"/>
    </row>
    <row r="978" spans="1:18" s="219" customFormat="1" x14ac:dyDescent="0.25">
      <c r="A978" s="217"/>
      <c r="B978" s="112"/>
      <c r="C978" s="112"/>
      <c r="D978" s="113"/>
      <c r="E978" s="113"/>
      <c r="F978" s="117"/>
      <c r="G978" s="112"/>
      <c r="H978" s="112"/>
      <c r="I978" s="112"/>
      <c r="J978" s="112"/>
      <c r="K978" s="114"/>
      <c r="L978" s="115" t="str">
        <f>IFERROR(_xlfn.IFNA(VLOOKUP($K978,коммент!$B:$C,2,0),""),"")</f>
        <v/>
      </c>
      <c r="M978" s="114"/>
      <c r="N978" s="116"/>
      <c r="O978" s="116"/>
      <c r="P978" s="116"/>
      <c r="Q978" s="218"/>
      <c r="R978" s="218"/>
    </row>
    <row r="979" spans="1:18" s="219" customFormat="1" x14ac:dyDescent="0.25">
      <c r="A979" s="217"/>
      <c r="B979" s="112"/>
      <c r="C979" s="112"/>
      <c r="D979" s="113"/>
      <c r="E979" s="113"/>
      <c r="F979" s="117"/>
      <c r="G979" s="112"/>
      <c r="H979" s="112"/>
      <c r="I979" s="112"/>
      <c r="J979" s="112"/>
      <c r="K979" s="114"/>
      <c r="L979" s="115" t="str">
        <f>IFERROR(_xlfn.IFNA(VLOOKUP($K979,коммент!$B:$C,2,0),""),"")</f>
        <v/>
      </c>
      <c r="M979" s="114"/>
      <c r="N979" s="116"/>
      <c r="O979" s="116"/>
      <c r="P979" s="116"/>
      <c r="Q979" s="218"/>
      <c r="R979" s="218"/>
    </row>
    <row r="980" spans="1:18" s="219" customFormat="1" x14ac:dyDescent="0.25">
      <c r="A980" s="217"/>
      <c r="B980" s="112"/>
      <c r="C980" s="112"/>
      <c r="D980" s="113"/>
      <c r="E980" s="113"/>
      <c r="F980" s="117"/>
      <c r="G980" s="112"/>
      <c r="H980" s="112"/>
      <c r="I980" s="112"/>
      <c r="J980" s="112"/>
      <c r="K980" s="114"/>
      <c r="L980" s="115" t="str">
        <f>IFERROR(_xlfn.IFNA(VLOOKUP($K980,коммент!$B:$C,2,0),""),"")</f>
        <v/>
      </c>
      <c r="M980" s="114"/>
      <c r="N980" s="116"/>
      <c r="O980" s="116"/>
      <c r="P980" s="116"/>
      <c r="Q980" s="218"/>
      <c r="R980" s="218"/>
    </row>
    <row r="981" spans="1:18" s="219" customFormat="1" x14ac:dyDescent="0.25">
      <c r="A981" s="217"/>
      <c r="B981" s="112"/>
      <c r="C981" s="112"/>
      <c r="D981" s="113"/>
      <c r="E981" s="113"/>
      <c r="F981" s="117"/>
      <c r="G981" s="112"/>
      <c r="H981" s="112"/>
      <c r="I981" s="112"/>
      <c r="J981" s="112"/>
      <c r="K981" s="114"/>
      <c r="L981" s="115" t="str">
        <f>IFERROR(_xlfn.IFNA(VLOOKUP($K981,коммент!$B:$C,2,0),""),"")</f>
        <v/>
      </c>
      <c r="M981" s="114"/>
      <c r="N981" s="116"/>
      <c r="O981" s="116"/>
      <c r="P981" s="116"/>
      <c r="Q981" s="218"/>
      <c r="R981" s="218"/>
    </row>
    <row r="982" spans="1:18" s="219" customFormat="1" x14ac:dyDescent="0.25">
      <c r="A982" s="217"/>
      <c r="B982" s="112"/>
      <c r="C982" s="112"/>
      <c r="D982" s="113"/>
      <c r="E982" s="113"/>
      <c r="F982" s="117"/>
      <c r="G982" s="112"/>
      <c r="H982" s="112"/>
      <c r="I982" s="112"/>
      <c r="J982" s="112"/>
      <c r="K982" s="114"/>
      <c r="L982" s="115" t="str">
        <f>IFERROR(_xlfn.IFNA(VLOOKUP($K982,коммент!$B:$C,2,0),""),"")</f>
        <v/>
      </c>
      <c r="M982" s="114"/>
      <c r="N982" s="116"/>
      <c r="O982" s="116"/>
      <c r="P982" s="116"/>
      <c r="Q982" s="218"/>
      <c r="R982" s="218"/>
    </row>
    <row r="983" spans="1:18" s="219" customFormat="1" x14ac:dyDescent="0.25">
      <c r="A983" s="217"/>
      <c r="B983" s="112"/>
      <c r="C983" s="112"/>
      <c r="D983" s="113"/>
      <c r="E983" s="113"/>
      <c r="F983" s="117"/>
      <c r="G983" s="112"/>
      <c r="H983" s="112"/>
      <c r="I983" s="112"/>
      <c r="J983" s="112"/>
      <c r="K983" s="114"/>
      <c r="L983" s="115" t="str">
        <f>IFERROR(_xlfn.IFNA(VLOOKUP($K983,коммент!$B:$C,2,0),""),"")</f>
        <v/>
      </c>
      <c r="M983" s="114"/>
      <c r="N983" s="116"/>
      <c r="O983" s="116"/>
      <c r="P983" s="116"/>
      <c r="Q983" s="218"/>
      <c r="R983" s="218"/>
    </row>
    <row r="984" spans="1:18" s="219" customFormat="1" x14ac:dyDescent="0.25">
      <c r="A984" s="217"/>
      <c r="B984" s="112"/>
      <c r="C984" s="112"/>
      <c r="D984" s="113"/>
      <c r="E984" s="113"/>
      <c r="F984" s="117"/>
      <c r="G984" s="112"/>
      <c r="H984" s="112"/>
      <c r="I984" s="112"/>
      <c r="J984" s="112"/>
      <c r="K984" s="114"/>
      <c r="L984" s="115" t="str">
        <f>IFERROR(_xlfn.IFNA(VLOOKUP($K984,коммент!$B:$C,2,0),""),"")</f>
        <v/>
      </c>
      <c r="M984" s="114"/>
      <c r="N984" s="116"/>
      <c r="O984" s="116"/>
      <c r="P984" s="116"/>
      <c r="Q984" s="218"/>
      <c r="R984" s="218"/>
    </row>
    <row r="985" spans="1:18" s="219" customFormat="1" x14ac:dyDescent="0.25">
      <c r="A985" s="217"/>
      <c r="B985" s="112"/>
      <c r="C985" s="112"/>
      <c r="D985" s="113"/>
      <c r="E985" s="113"/>
      <c r="F985" s="117"/>
      <c r="G985" s="112"/>
      <c r="H985" s="112"/>
      <c r="I985" s="112"/>
      <c r="J985" s="112"/>
      <c r="K985" s="114"/>
      <c r="L985" s="115" t="str">
        <f>IFERROR(_xlfn.IFNA(VLOOKUP($K985,коммент!$B:$C,2,0),""),"")</f>
        <v/>
      </c>
      <c r="M985" s="114"/>
      <c r="N985" s="116"/>
      <c r="O985" s="116"/>
      <c r="P985" s="116"/>
      <c r="Q985" s="218"/>
      <c r="R985" s="218"/>
    </row>
    <row r="986" spans="1:18" s="219" customFormat="1" x14ac:dyDescent="0.25">
      <c r="A986" s="217"/>
      <c r="B986" s="112"/>
      <c r="C986" s="112"/>
      <c r="D986" s="113"/>
      <c r="E986" s="113"/>
      <c r="F986" s="117"/>
      <c r="G986" s="112"/>
      <c r="H986" s="112"/>
      <c r="I986" s="112"/>
      <c r="J986" s="112"/>
      <c r="K986" s="114"/>
      <c r="L986" s="115" t="str">
        <f>IFERROR(_xlfn.IFNA(VLOOKUP($K986,коммент!$B:$C,2,0),""),"")</f>
        <v/>
      </c>
      <c r="M986" s="114"/>
      <c r="N986" s="116"/>
      <c r="O986" s="116"/>
      <c r="P986" s="116"/>
      <c r="Q986" s="218"/>
      <c r="R986" s="218"/>
    </row>
    <row r="987" spans="1:18" s="219" customFormat="1" x14ac:dyDescent="0.25">
      <c r="A987" s="217"/>
      <c r="B987" s="112"/>
      <c r="C987" s="112"/>
      <c r="D987" s="113"/>
      <c r="E987" s="113"/>
      <c r="F987" s="117"/>
      <c r="G987" s="112"/>
      <c r="H987" s="112"/>
      <c r="I987" s="112"/>
      <c r="J987" s="112"/>
      <c r="K987" s="114"/>
      <c r="L987" s="115" t="str">
        <f>IFERROR(_xlfn.IFNA(VLOOKUP($K987,коммент!$B:$C,2,0),""),"")</f>
        <v/>
      </c>
      <c r="M987" s="114"/>
      <c r="N987" s="116"/>
      <c r="O987" s="116"/>
      <c r="P987" s="116"/>
      <c r="Q987" s="218"/>
      <c r="R987" s="218"/>
    </row>
    <row r="988" spans="1:18" s="219" customFormat="1" x14ac:dyDescent="0.25">
      <c r="A988" s="217"/>
      <c r="B988" s="112"/>
      <c r="C988" s="112"/>
      <c r="D988" s="113"/>
      <c r="E988" s="113"/>
      <c r="F988" s="117"/>
      <c r="G988" s="112"/>
      <c r="H988" s="112"/>
      <c r="I988" s="112"/>
      <c r="J988" s="112"/>
      <c r="K988" s="114"/>
      <c r="L988" s="115" t="str">
        <f>IFERROR(_xlfn.IFNA(VLOOKUP($K988,коммент!$B:$C,2,0),""),"")</f>
        <v/>
      </c>
      <c r="M988" s="114"/>
      <c r="N988" s="116"/>
      <c r="O988" s="116"/>
      <c r="P988" s="116"/>
      <c r="Q988" s="218"/>
      <c r="R988" s="218"/>
    </row>
    <row r="989" spans="1:18" s="219" customFormat="1" x14ac:dyDescent="0.25">
      <c r="A989" s="217"/>
      <c r="B989" s="112"/>
      <c r="C989" s="112"/>
      <c r="D989" s="113"/>
      <c r="E989" s="113"/>
      <c r="F989" s="117"/>
      <c r="G989" s="112"/>
      <c r="H989" s="112"/>
      <c r="I989" s="112"/>
      <c r="J989" s="112"/>
      <c r="K989" s="114"/>
      <c r="L989" s="115" t="str">
        <f>IFERROR(_xlfn.IFNA(VLOOKUP($K989,коммент!$B:$C,2,0),""),"")</f>
        <v/>
      </c>
      <c r="M989" s="114"/>
      <c r="N989" s="116"/>
      <c r="O989" s="116"/>
      <c r="P989" s="116"/>
      <c r="Q989" s="218"/>
      <c r="R989" s="218"/>
    </row>
    <row r="990" spans="1:18" s="219" customFormat="1" x14ac:dyDescent="0.25">
      <c r="A990" s="217"/>
      <c r="B990" s="112"/>
      <c r="C990" s="112"/>
      <c r="D990" s="113"/>
      <c r="E990" s="113"/>
      <c r="F990" s="117"/>
      <c r="G990" s="112"/>
      <c r="H990" s="112"/>
      <c r="I990" s="112"/>
      <c r="J990" s="112"/>
      <c r="K990" s="114"/>
      <c r="L990" s="115" t="str">
        <f>IFERROR(_xlfn.IFNA(VLOOKUP($K990,коммент!$B:$C,2,0),""),"")</f>
        <v/>
      </c>
      <c r="M990" s="114"/>
      <c r="N990" s="116"/>
      <c r="O990" s="116"/>
      <c r="P990" s="116"/>
      <c r="Q990" s="218"/>
      <c r="R990" s="218"/>
    </row>
    <row r="991" spans="1:18" s="219" customFormat="1" x14ac:dyDescent="0.25">
      <c r="A991" s="217"/>
      <c r="B991" s="112"/>
      <c r="C991" s="112"/>
      <c r="D991" s="113"/>
      <c r="E991" s="113"/>
      <c r="F991" s="117"/>
      <c r="G991" s="112"/>
      <c r="H991" s="112"/>
      <c r="I991" s="112"/>
      <c r="J991" s="112"/>
      <c r="K991" s="114"/>
      <c r="L991" s="115" t="str">
        <f>IFERROR(_xlfn.IFNA(VLOOKUP($K991,коммент!$B:$C,2,0),""),"")</f>
        <v/>
      </c>
      <c r="M991" s="114"/>
      <c r="N991" s="116"/>
      <c r="O991" s="116"/>
      <c r="P991" s="116"/>
      <c r="Q991" s="218"/>
      <c r="R991" s="218"/>
    </row>
    <row r="992" spans="1:18" s="219" customFormat="1" x14ac:dyDescent="0.25">
      <c r="A992" s="217"/>
      <c r="B992" s="112"/>
      <c r="C992" s="112"/>
      <c r="D992" s="113"/>
      <c r="E992" s="113"/>
      <c r="F992" s="117"/>
      <c r="G992" s="112"/>
      <c r="H992" s="112"/>
      <c r="I992" s="112"/>
      <c r="J992" s="112"/>
      <c r="K992" s="114"/>
      <c r="L992" s="115" t="str">
        <f>IFERROR(_xlfn.IFNA(VLOOKUP($K992,коммент!$B:$C,2,0),""),"")</f>
        <v/>
      </c>
      <c r="M992" s="114"/>
      <c r="N992" s="116"/>
      <c r="O992" s="116"/>
      <c r="P992" s="116"/>
      <c r="Q992" s="218"/>
      <c r="R992" s="218"/>
    </row>
  </sheetData>
  <sheetProtection formatCells="0" formatColumns="0" formatRows="0" insertRows="0" sort="0" autoFilter="0"/>
  <autoFilter ref="B2:R992"/>
  <sortState ref="A3:R992">
    <sortCondition descending="1" ref="D550"/>
  </sortState>
  <conditionalFormatting sqref="P9:P11 M59 M62:M63 M82 M85 P114:P117 M142 M157:M160 P244:P245 P253 M265 P261 M261:M262 P263:P264 M288:M293 M297:M301 M295 M281:M283 P284:P293 P295:P308 P314:P315 P312 P318:P320 M320:M321 M313 P323:P326 M327:M328 P329:P335 M336:M348 M361:M429 P349 P351 M354 M359 M357 M352 P353:P354 P356:P360 P434:P439 P441:P443 M440:M444 M446:M447 P449:P457 M476:M477 M515:M992 M487:M508 P493:P509 M510:M513 P514:P992 P268:P281 M267:M277 P266 M234:M239 M145:M154 P139:P141 P125:P137 M125:M138 P110:P112 M68:M80 P13:P46 M21:M28 M3:M6 P3:P7 P466:P475 M458:M469 M166:M232 P145:P242 P119 M111:M121 M87:M105 P83:P108 M65:M66 P48:P76 M34:M55">
    <cfRule type="expression" dxfId="895" priority="1074">
      <formula>OR($K3="Цель приема",$K3="Отказ в приеме",$K3="Тактика ведения",$K3="Не дозвонились в течение 2-х дней",$K3="Паллиатив/Патронаж",$K3="Отказ от сопровождения в проекте",$K3="Отказ от сопровождения персональным помощником",$K3="Нарушение маршрутизации",$K3="КАНЦЕР-регистр")</formula>
    </cfRule>
  </conditionalFormatting>
  <conditionalFormatting sqref="M59 M62:M63 M82 M85 M157:M160 M261 M281 M288:M293 M297:M301 M295 M320 M361:M429 M354 M359 M357 M441:M443 M446:M447 M515:M992 M493:M508 M268:M277 M234:M239 M145:M154 M125:M137 M68:M76 M21:M28 M3:M6 M466:M469 M166:M232 M111:M121 M87:M105 M65:M66 M34:M55">
    <cfRule type="expression" dxfId="894" priority="1067">
      <formula>ISBLANK($K3)</formula>
    </cfRule>
    <cfRule type="expression" dxfId="893" priority="1075">
      <formula>OR($K3="Клиника женского здоровья",$K3="Принят без записи",$K3="Динамика состояния",$K3="Статус диагноза",$K3="К сведению ГП/ЦАОП",$K3="Некорректное обращение с пациентом",$K3="Отказ от сопровождения персональным помощником")</formula>
    </cfRule>
    <cfRule type="expression" dxfId="892" priority="1076">
      <formula>NOT(ISBLANK(K3))</formula>
    </cfRule>
  </conditionalFormatting>
  <conditionalFormatting sqref="P9:P11 P13 P85 P114:P117 P157:P160 P244:P245 P261 P281 P288:P293 P297:P301 P295 P320 P323 P314:P315 P312 P354 P359 P357 P441:P443 P515:P992 P493:P508 P268:P277 P242 P145:P154 P125:P137 P111:P112 P34:P44 P21:P28 P3:P6 P466:P469 P234:P239 P166:P232 P119 P87:P105 P61:P76 P48:P55">
    <cfRule type="expression" dxfId="891" priority="1068">
      <formula>OR($M3="Врач",$K3="Клиника женского здоровья",$K3="Принят без записи",$K3="Динамика состояния",$K3="Статус диагноза",AND($K3="Онкологический консилиум",$M3="Расхождение данных"),AND($K3="Превышен срок",$M3="Исследование"),AND($K3="Отсутствует протокол",$M3="Протокол исследования"),AND($K3="Дата записи",$M3="Исследование "),$K3="К сведению ГП/ЦАОП",$K3="Некорректное обращение с пациентом",$K3="Тактика ведения",$K3="Отказ в приеме")</formula>
    </cfRule>
    <cfRule type="expression" dxfId="890" priority="1073">
      <formula>OR($K3="Онкологический консилиум",$K3="Дата записи",$K3="Возврат в МО без приема",$K3="Данные о биопсии",$K3="КАНЦЕР-регистр",$K3="Отказ от записи ",$K3="Отсутствует протокол",$K3="Превышен срок")</formula>
    </cfRule>
  </conditionalFormatting>
  <conditionalFormatting sqref="M7:M13">
    <cfRule type="expression" dxfId="889" priority="1039">
      <formula>OR($K7="Цель приема",$K7="Отказ в приеме",$K7="Тактика ведения",$K7="Не дозвонились в течение 2-х дней",$K7="Паллиатив/Патронаж",$K7="Отказ от сопровождения в проекте",$K7="Отказ от сопровождения персональным помощником",$K7="Нарушение маршрутизации",$K7="КАНЦЕР-регистр")</formula>
    </cfRule>
  </conditionalFormatting>
  <conditionalFormatting sqref="M7:M13">
    <cfRule type="expression" dxfId="888" priority="1036">
      <formula>ISBLANK($K7)</formula>
    </cfRule>
    <cfRule type="expression" dxfId="887" priority="1040">
      <formula>OR($K7="Клиника женского здоровья",$K7="Принят без записи",$K7="Динамика состояния",$K7="Статус диагноза",$K7="К сведению ГП/ЦАОП",$K7="Некорректное обращение с пациентом",$K7="Отказ от сопровождения персональным помощником")</formula>
    </cfRule>
    <cfRule type="expression" dxfId="886" priority="1041">
      <formula>NOT(ISBLANK(K7))</formula>
    </cfRule>
  </conditionalFormatting>
  <conditionalFormatting sqref="P7">
    <cfRule type="expression" dxfId="885" priority="1037">
      <formula>OR($M7="Врач",$K7="Клиника женского здоровья",$K7="Принят без записи",$K7="Динамика состояния",$K7="Статус диагноза",AND($K7="Онкологический консилиум",$M7="Расхождение данных"),AND($K7="Превышен срок",$M7="Исследование"),AND($K7="Отсутствует протокол",$M7="Протокол исследования"),AND($K7="Дата записи",$M7="Исследование "),$K7="К сведению ГП/ЦАОП",$K7="Некорректное обращение с пациентом",$K7="Тактика ведения",$K7="Отказ в приеме")</formula>
    </cfRule>
    <cfRule type="expression" dxfId="884" priority="1038">
      <formula>OR($K7="Онкологический консилиум",$K7="Дата записи",$K7="Возврат в МО без приема",$K7="Данные о биопсии",$K7="КАНЦЕР-регистр",$K7="Отказ от записи ",$K7="Отсутствует протокол",$K7="Превышен срок")</formula>
    </cfRule>
  </conditionalFormatting>
  <conditionalFormatting sqref="P8">
    <cfRule type="expression" dxfId="883" priority="1035">
      <formula>OR($K8="Цель приема",$K8="Отказ в приеме",$K8="Тактика ведения",$K8="Не дозвонились в течение 2-х дней",$K8="Паллиатив/Патронаж",$K8="Отказ от сопровождения в проекте",$K8="Отказ от сопровождения персональным помощником",$K8="Нарушение маршрутизации",$K8="КАНЦЕР-регистр")</formula>
    </cfRule>
  </conditionalFormatting>
  <conditionalFormatting sqref="P8">
    <cfRule type="expression" dxfId="882" priority="1033">
      <formula>OR($M8="Врач",$K8="Клиника женского здоровья",$K8="Принят без записи",$K8="Динамика состояния",$K8="Статус диагноза",AND($K8="Онкологический консилиум",$M8="Расхождение данных"),AND($K8="Превышен срок",$M8="Исследование"),AND($K8="Отсутствует протокол",$M8="Протокол исследования"),AND($K8="Дата записи",$M8="Исследование "),$K8="К сведению ГП/ЦАОП",$K8="Некорректное обращение с пациентом",$K8="Тактика ведения",$K8="Отказ в приеме")</formula>
    </cfRule>
    <cfRule type="expression" dxfId="881" priority="1034">
      <formula>OR($K8="Онкологический консилиум",$K8="Дата записи",$K8="Возврат в МО без приема",$K8="Данные о биопсии",$K8="КАНЦЕР-регистр",$K8="Отказ от записи ",$K8="Отсутствует протокол",$K8="Превышен срок")</formula>
    </cfRule>
  </conditionalFormatting>
  <conditionalFormatting sqref="M14:M20">
    <cfRule type="expression" dxfId="880" priority="1030">
      <formula>OR($K14="Цель приема",$K14="Отказ в приеме",$K14="Тактика ведения",$K14="Не дозвонились в течение 2-х дней",$K14="Паллиатив/Патронаж",$K14="Отказ от сопровождения в проекте",$K14="Отказ от сопровождения персональным помощником",$K14="Нарушение маршрутизации",$K14="КАНЦЕР-регистр")</formula>
    </cfRule>
  </conditionalFormatting>
  <conditionalFormatting sqref="M14:M20">
    <cfRule type="expression" dxfId="879" priority="1027">
      <formula>ISBLANK($K14)</formula>
    </cfRule>
    <cfRule type="expression" dxfId="878" priority="1031">
      <formula>OR($K14="Клиника женского здоровья",$K14="Принят без записи",$K14="Динамика состояния",$K14="Статус диагноза",$K14="К сведению ГП/ЦАОП",$K14="Некорректное обращение с пациентом",$K14="Отказ от сопровождения персональным помощником")</formula>
    </cfRule>
    <cfRule type="expression" dxfId="877" priority="1032">
      <formula>NOT(ISBLANK(K14))</formula>
    </cfRule>
  </conditionalFormatting>
  <conditionalFormatting sqref="P14:P20">
    <cfRule type="expression" dxfId="876" priority="1028">
      <formula>OR($M14="Врач",$K14="Клиника женского здоровья",$K14="Принят без записи",$K14="Динамика состояния",$K14="Статус диагноза",AND($K14="Онкологический консилиум",$M14="Расхождение данных"),AND($K14="Превышен срок",$M14="Исследование"),AND($K14="Отсутствует протокол",$M14="Протокол исследования"),AND($K14="Дата записи",$M14="Исследование "),$K14="К сведению ГП/ЦАОП",$K14="Некорректное обращение с пациентом",$K14="Тактика ведения",$K14="Отказ в приеме")</formula>
    </cfRule>
    <cfRule type="expression" dxfId="875" priority="1029">
      <formula>OR($K14="Онкологический консилиум",$K14="Дата записи",$K14="Возврат в МО без приема",$K14="Данные о биопсии",$K14="КАНЦЕР-регистр",$K14="Отказ от записи ",$K14="Отсутствует протокол",$K14="Превышен срок")</formula>
    </cfRule>
  </conditionalFormatting>
  <conditionalFormatting sqref="M29:M31">
    <cfRule type="expression" dxfId="874" priority="1016">
      <formula>OR($K29="Цель приема",$K29="Отказ в приеме",$K29="Тактика ведения",$K29="Не дозвонились в течение 2-х дней",$K29="Паллиатив/Патронаж",$K29="Отказ от сопровождения в проекте",$K29="Отказ от сопровождения персональным помощником",$K29="Нарушение маршрутизации",$K29="КАНЦЕР-регистр")</formula>
    </cfRule>
  </conditionalFormatting>
  <conditionalFormatting sqref="M29:M31">
    <cfRule type="expression" dxfId="873" priority="1013">
      <formula>ISBLANK($K29)</formula>
    </cfRule>
    <cfRule type="expression" dxfId="872" priority="1017">
      <formula>OR($K29="Клиника женского здоровья",$K29="Принят без записи",$K29="Динамика состояния",$K29="Статус диагноза",$K29="К сведению ГП/ЦАОП",$K29="Некорректное обращение с пациентом",$K29="Отказ от сопровождения персональным помощником")</formula>
    </cfRule>
    <cfRule type="expression" dxfId="871" priority="1018">
      <formula>NOT(ISBLANK(K29))</formula>
    </cfRule>
  </conditionalFormatting>
  <conditionalFormatting sqref="P29:P31">
    <cfRule type="expression" dxfId="870" priority="1014">
      <formula>OR($M29="Врач",$K29="Клиника женского здоровья",$K29="Принят без записи",$K29="Динамика состояния",$K29="Статус диагноза",AND($K29="Онкологический консилиум",$M29="Расхождение данных"),AND($K29="Превышен срок",$M29="Исследование"),AND($K29="Отсутствует протокол",$M29="Протокол исследования"),AND($K29="Дата записи",$M29="Исследование "),$K29="К сведению ГП/ЦАОП",$K29="Некорректное обращение с пациентом",$K29="Тактика ведения",$K29="Отказ в приеме")</formula>
    </cfRule>
    <cfRule type="expression" dxfId="869" priority="1015">
      <formula>OR($K29="Онкологический консилиум",$K29="Дата записи",$K29="Возврат в МО без приема",$K29="Данные о биопсии",$K29="КАНЦЕР-регистр",$K29="Отказ от записи ",$K29="Отсутствует протокол",$K29="Превышен срок")</formula>
    </cfRule>
  </conditionalFormatting>
  <conditionalFormatting sqref="M32">
    <cfRule type="expression" dxfId="868" priority="1010">
      <formula>OR($K32="Цель приема",$K32="Отказ в приеме",$K32="Тактика ведения",$K32="Не дозвонились в течение 2-х дней",$K32="Паллиатив/Патронаж",$K32="Отказ от сопровождения в проекте",$K32="Отказ от сопровождения персональным помощником",$K32="Нарушение маршрутизации",$K32="КАНЦЕР-регистр")</formula>
    </cfRule>
  </conditionalFormatting>
  <conditionalFormatting sqref="M32">
    <cfRule type="expression" dxfId="867" priority="1007">
      <formula>ISBLANK($K32)</formula>
    </cfRule>
    <cfRule type="expression" dxfId="866" priority="1011">
      <formula>OR($K32="Клиника женского здоровья",$K32="Принят без записи",$K32="Динамика состояния",$K32="Статус диагноза",$K32="К сведению ГП/ЦАОП",$K32="Некорректное обращение с пациентом",$K32="Отказ от сопровождения персональным помощником")</formula>
    </cfRule>
    <cfRule type="expression" dxfId="865" priority="1012">
      <formula>NOT(ISBLANK(K32))</formula>
    </cfRule>
  </conditionalFormatting>
  <conditionalFormatting sqref="P32">
    <cfRule type="expression" dxfId="864" priority="1008">
      <formula>OR($M32="Врач",$K32="Клиника женского здоровья",$K32="Принят без записи",$K32="Динамика состояния",$K32="Статус диагноза",AND($K32="Онкологический консилиум",$M32="Расхождение данных"),AND($K32="Превышен срок",$M32="Исследование"),AND($K32="Отсутствует протокол",$M32="Протокол исследования"),AND($K32="Дата записи",$M32="Исследование "),$K32="К сведению ГП/ЦАОП",$K32="Некорректное обращение с пациентом",$K32="Тактика ведения",$K32="Отказ в приеме")</formula>
    </cfRule>
    <cfRule type="expression" dxfId="863" priority="1009">
      <formula>OR($K32="Онкологический консилиум",$K32="Дата записи",$K32="Возврат в МО без приема",$K32="Данные о биопсии",$K32="КАНЦЕР-регистр",$K32="Отказ от записи ",$K32="Отсутствует протокол",$K32="Превышен срок")</formula>
    </cfRule>
  </conditionalFormatting>
  <conditionalFormatting sqref="M33">
    <cfRule type="expression" dxfId="862" priority="1004">
      <formula>OR($K33="Цель приема",$K33="Отказ в приеме",$K33="Тактика ведения",$K33="Не дозвонились в течение 2-х дней",$K33="Паллиатив/Патронаж",$K33="Отказ от сопровождения в проекте",$K33="Отказ от сопровождения персональным помощником",$K33="Нарушение маршрутизации",$K33="КАНЦЕР-регистр")</formula>
    </cfRule>
  </conditionalFormatting>
  <conditionalFormatting sqref="M33">
    <cfRule type="expression" dxfId="861" priority="1001">
      <formula>ISBLANK($K33)</formula>
    </cfRule>
    <cfRule type="expression" dxfId="860" priority="1005">
      <formula>OR($K33="Клиника женского здоровья",$K33="Принят без записи",$K33="Динамика состояния",$K33="Статус диагноза",$K33="К сведению ГП/ЦАОП",$K33="Некорректное обращение с пациентом",$K33="Отказ от сопровождения персональным помощником")</formula>
    </cfRule>
    <cfRule type="expression" dxfId="859" priority="1006">
      <formula>NOT(ISBLANK(K33))</formula>
    </cfRule>
  </conditionalFormatting>
  <conditionalFormatting sqref="P33">
    <cfRule type="expression" dxfId="858" priority="1002">
      <formula>OR($M33="Врач",$K33="Клиника женского здоровья",$K33="Принят без записи",$K33="Динамика состояния",$K33="Статус диагноза",AND($K33="Онкологический консилиум",$M33="Расхождение данных"),AND($K33="Превышен срок",$M33="Исследование"),AND($K33="Отсутствует протокол",$M33="Протокол исследования"),AND($K33="Дата записи",$M33="Исследование "),$K33="К сведению ГП/ЦАОП",$K33="Некорректное обращение с пациентом",$K33="Тактика ведения",$K33="Отказ в приеме")</formula>
    </cfRule>
    <cfRule type="expression" dxfId="857" priority="1003">
      <formula>OR($K33="Онкологический консилиум",$K33="Дата записи",$K33="Возврат в МО без приема",$K33="Данные о биопсии",$K33="КАНЦЕР-регистр",$K33="Отказ от записи ",$K33="Отсутствует протокол",$K33="Превышен срок")</formula>
    </cfRule>
  </conditionalFormatting>
  <conditionalFormatting sqref="P45:P46">
    <cfRule type="expression" dxfId="856" priority="987">
      <formula>OR($M45="Врач",$K45="Клиника женского здоровья",$K45="Принят без записи",$K45="Динамика состояния",$K45="Статус диагноза",AND($K45="Онкологический консилиум",$M45="Расхождение данных"),AND($K45="Превышен срок",$M45="Исследование"),AND($K45="Отсутствует протокол",$M45="Протокол исследования"),AND($K45="Дата записи",$M45="Исследование "),$K45="К сведению ГП/ЦАОП",$K45="Некорректное обращение с пациентом",$K45="Тактика ведения",$K45="Отказ в приеме")</formula>
    </cfRule>
    <cfRule type="expression" dxfId="855" priority="988">
      <formula>OR($K45="Онкологический консилиум",$K45="Дата записи",$K45="Возврат в МО без приема",$K45="Данные о биопсии",$K45="КАНЦЕР-регистр",$K45="Отказ от записи ",$K45="Отсутствует протокол",$K45="Превышен срок")</formula>
    </cfRule>
  </conditionalFormatting>
  <conditionalFormatting sqref="P47">
    <cfRule type="expression" dxfId="854" priority="985">
      <formula>OR($K47="Цель приема",$K47="Отказ в приеме",$K47="Тактика ведения",$K47="Не дозвонились в течение 2-х дней",$K47="Паллиатив/Патронаж",$K47="Отказ от сопровождения в проекте",$K47="Отказ от сопровождения персональным помощником",$K47="Нарушение маршрутизации",$K47="КАНЦЕР-регистр")</formula>
    </cfRule>
  </conditionalFormatting>
  <conditionalFormatting sqref="P47">
    <cfRule type="expression" dxfId="853" priority="983">
      <formula>OR($M47="Врач",$K47="Клиника женского здоровья",$K47="Принят без записи",$K47="Динамика состояния",$K47="Статус диагноза",AND($K47="Онкологический консилиум",$M47="Расхождение данных"),AND($K47="Превышен срок",$M47="Исследование"),AND($K47="Отсутствует протокол",$M47="Протокол исследования"),AND($K47="Дата записи",$M47="Исследование "),$K47="К сведению ГП/ЦАОП",$K47="Некорректное обращение с пациентом",$K47="Тактика ведения",$K47="Отказ в приеме")</formula>
    </cfRule>
    <cfRule type="expression" dxfId="852" priority="984">
      <formula>OR($K47="Онкологический консилиум",$K47="Дата записи",$K47="Возврат в МО без приема",$K47="Данные о биопсии",$K47="КАНЦЕР-регистр",$K47="Отказ от записи ",$K47="Отсутствует протокол",$K47="Превышен срок")</formula>
    </cfRule>
  </conditionalFormatting>
  <conditionalFormatting sqref="F47 F17:G17 F55 F242 F431 F435">
    <cfRule type="expression" dxfId="851" priority="979" stopIfTrue="1">
      <formula>$AL17="Техническая приостановка"</formula>
    </cfRule>
    <cfRule type="expression" dxfId="850" priority="980" stopIfTrue="1">
      <formula>$AA17="Сегодня"</formula>
    </cfRule>
  </conditionalFormatting>
  <conditionalFormatting sqref="F47:G47">
    <cfRule type="timePeriod" dxfId="849" priority="978" timePeriod="lastMonth">
      <formula>AND(MONTH(F47)=MONTH(EDATE(TODAY(),0-1)),YEAR(F47)=YEAR(EDATE(TODAY(),0-1)))</formula>
    </cfRule>
  </conditionalFormatting>
  <conditionalFormatting sqref="F47:G47">
    <cfRule type="timePeriod" dxfId="848" priority="977" timePeriod="lastWeek">
      <formula>AND(TODAY()-ROUNDDOWN(F47,0)&gt;=(WEEKDAY(TODAY())),TODAY()-ROUNDDOWN(F47,0)&lt;(WEEKDAY(TODAY())+7))</formula>
    </cfRule>
  </conditionalFormatting>
  <conditionalFormatting sqref="M56:M57">
    <cfRule type="expression" dxfId="847" priority="972">
      <formula>OR($K56="Цель приема",$K56="Отказ в приеме",$K56="Тактика ведения",$K56="Не дозвонились в течение 2-х дней",$K56="Паллиатив/Патронаж",$K56="Отказ от сопровождения в проекте",$K56="Отказ от сопровождения персональным помощником",$K56="Нарушение маршрутизации",$K56="КАНЦЕР-регистр")</formula>
    </cfRule>
  </conditionalFormatting>
  <conditionalFormatting sqref="M56:M57">
    <cfRule type="expression" dxfId="846" priority="969">
      <formula>ISBLANK($K56)</formula>
    </cfRule>
    <cfRule type="expression" dxfId="845" priority="973">
      <formula>OR($K56="Клиника женского здоровья",$K56="Принят без записи",$K56="Динамика состояния",$K56="Статус диагноза",$K56="К сведению ГП/ЦАОП",$K56="Некорректное обращение с пациентом",$K56="Отказ от сопровождения персональным помощником")</formula>
    </cfRule>
    <cfRule type="expression" dxfId="844" priority="974">
      <formula>NOT(ISBLANK(K56))</formula>
    </cfRule>
  </conditionalFormatting>
  <conditionalFormatting sqref="P56:P59">
    <cfRule type="expression" dxfId="843" priority="970">
      <formula>OR($M56="Врач",$K56="Клиника женского здоровья",$K56="Принят без записи",$K56="Динамика состояния",$K56="Статус диагноза",AND($K56="Онкологический консилиум",$M56="Расхождение данных"),AND($K56="Превышен срок",$M56="Исследование"),AND($K56="Отсутствует протокол",$M56="Протокол исследования"),AND($K56="Дата записи",$M56="Исследование "),$K56="К сведению ГП/ЦАОП",$K56="Некорректное обращение с пациентом",$K56="Тактика ведения",$K56="Отказ в приеме")</formula>
    </cfRule>
    <cfRule type="expression" dxfId="842" priority="971">
      <formula>OR($K56="Онкологический консилиум",$K56="Дата записи",$K56="Возврат в МО без приема",$K56="Данные о биопсии",$K56="КАНЦЕР-регистр",$K56="Отказ от записи ",$K56="Отсутствует протокол",$K56="Превышен срок")</formula>
    </cfRule>
  </conditionalFormatting>
  <conditionalFormatting sqref="M58">
    <cfRule type="expression" dxfId="841" priority="966">
      <formula>OR($K58="Цель приема",$K58="Отказ в приеме",$K58="Тактика ведения",$K58="Не дозвонились в течение 2-х дней",$K58="Паллиатив/Патронаж",$K58="Отказ от сопровождения в проекте",$K58="Отказ от сопровождения персональным помощником",$K58="Нарушение маршрутизации",$K58="КАНЦЕР-регистр")</formula>
    </cfRule>
  </conditionalFormatting>
  <conditionalFormatting sqref="M58">
    <cfRule type="expression" dxfId="840" priority="965">
      <formula>ISBLANK($K58)</formula>
    </cfRule>
    <cfRule type="expression" dxfId="839" priority="967">
      <formula>OR($K58="Клиника женского здоровья",$K58="Принят без записи",$K58="Динамика состояния",$K58="Статус диагноза",$K58="К сведению ГП/ЦАОП",$K58="Некорректное обращение с пациентом",$K58="Отказ от сопровождения персональным помощником")</formula>
    </cfRule>
    <cfRule type="expression" dxfId="838" priority="968">
      <formula>NOT(ISBLANK(K58))</formula>
    </cfRule>
  </conditionalFormatting>
  <conditionalFormatting sqref="M60">
    <cfRule type="expression" dxfId="837" priority="962">
      <formula>OR($K60="Цель приема",$K60="Отказ в приеме",$K60="Тактика ведения",$K60="Не дозвонились в течение 2-х дней",$K60="Паллиатив/Патронаж",$K60="Отказ от сопровождения в проекте",$K60="Отказ от сопровождения персональным помощником",$K60="Нарушение маршрутизации",$K60="КАНЦЕР-регистр")</formula>
    </cfRule>
  </conditionalFormatting>
  <conditionalFormatting sqref="M60">
    <cfRule type="expression" dxfId="836" priority="959">
      <formula>ISBLANK($K60)</formula>
    </cfRule>
    <cfRule type="expression" dxfId="835" priority="963">
      <formula>OR($K60="Клиника женского здоровья",$K60="Принят без записи",$K60="Динамика состояния",$K60="Статус диагноза",$K60="К сведению ГП/ЦАОП",$K60="Некорректное обращение с пациентом",$K60="Отказ от сопровождения персональным помощником")</formula>
    </cfRule>
    <cfRule type="expression" dxfId="834" priority="964">
      <formula>NOT(ISBLANK(K60))</formula>
    </cfRule>
  </conditionalFormatting>
  <conditionalFormatting sqref="P60">
    <cfRule type="expression" dxfId="833" priority="960">
      <formula>OR($M60="Врач",$K60="Клиника женского здоровья",$K60="Принят без записи",$K60="Динамика состояния",$K60="Статус диагноза",AND($K60="Онкологический консилиум",$M60="Расхождение данных"),AND($K60="Превышен срок",$M60="Исследование"),AND($K60="Отсутствует протокол",$M60="Протокол исследования"),AND($K60="Дата записи",$M60="Исследование "),$K60="К сведению ГП/ЦАОП",$K60="Некорректное обращение с пациентом",$K60="Тактика ведения",$K60="Отказ в приеме")</formula>
    </cfRule>
    <cfRule type="expression" dxfId="832" priority="961">
      <formula>OR($K60="Онкологический консилиум",$K60="Дата записи",$K60="Возврат в МО без приема",$K60="Данные о биопсии",$K60="КАНЦЕР-регистр",$K60="Отказ от записи ",$K60="Отсутствует протокол",$K60="Превышен срок")</formula>
    </cfRule>
  </conditionalFormatting>
  <conditionalFormatting sqref="M61">
    <cfRule type="expression" dxfId="831" priority="956">
      <formula>OR($K61="Цель приема",$K61="Отказ в приеме",$K61="Тактика ведения",$K61="Не дозвонились в течение 2-х дней",$K61="Паллиатив/Патронаж",$K61="Отказ от сопровождения в проекте",$K61="Отказ от сопровождения персональным помощником",$K61="Нарушение маршрутизации",$K61="КАНЦЕР-регистр")</formula>
    </cfRule>
  </conditionalFormatting>
  <conditionalFormatting sqref="M61">
    <cfRule type="expression" dxfId="830" priority="955">
      <formula>ISBLANK($K61)</formula>
    </cfRule>
    <cfRule type="expression" dxfId="829" priority="957">
      <formula>OR($K61="Клиника женского здоровья",$K61="Принят без записи",$K61="Динамика состояния",$K61="Статус диагноза",$K61="К сведению ГП/ЦАОП",$K61="Некорректное обращение с пациентом",$K61="Отказ от сопровождения персональным помощником")</formula>
    </cfRule>
    <cfRule type="expression" dxfId="828" priority="958">
      <formula>NOT(ISBLANK(K61))</formula>
    </cfRule>
  </conditionalFormatting>
  <conditionalFormatting sqref="M64">
    <cfRule type="expression" dxfId="827" priority="952">
      <formula>OR($K64="Цель приема",$K64="Отказ в приеме",$K64="Тактика ведения",$K64="Не дозвонились в течение 2-х дней",$K64="Паллиатив/Патронаж",$K64="Отказ от сопровождения в проекте",$K64="Отказ от сопровождения персональным помощником",$K64="Нарушение маршрутизации",$K64="КАНЦЕР-регистр")</formula>
    </cfRule>
  </conditionalFormatting>
  <conditionalFormatting sqref="M64">
    <cfRule type="expression" dxfId="826" priority="951">
      <formula>ISBLANK($K64)</formula>
    </cfRule>
    <cfRule type="expression" dxfId="825" priority="953">
      <formula>OR($K64="Клиника женского здоровья",$K64="Принят без записи",$K64="Динамика состояния",$K64="Статус диагноза",$K64="К сведению ГП/ЦАОП",$K64="Некорректное обращение с пациентом",$K64="Отказ от сопровождения персональным помощником")</formula>
    </cfRule>
    <cfRule type="expression" dxfId="824" priority="954">
      <formula>NOT(ISBLANK(K64))</formula>
    </cfRule>
  </conditionalFormatting>
  <conditionalFormatting sqref="M67">
    <cfRule type="expression" dxfId="823" priority="948">
      <formula>OR($K67="Цель приема",$K67="Отказ в приеме",$K67="Тактика ведения",$K67="Не дозвонились в течение 2-х дней",$K67="Паллиатив/Патронаж",$K67="Отказ от сопровождения в проекте",$K67="Отказ от сопровождения персональным помощником",$K67="Нарушение маршрутизации",$K67="КАНЦЕР-регистр")</formula>
    </cfRule>
  </conditionalFormatting>
  <conditionalFormatting sqref="M67">
    <cfRule type="expression" dxfId="822" priority="947">
      <formula>ISBLANK($K67)</formula>
    </cfRule>
    <cfRule type="expression" dxfId="821" priority="949">
      <formula>OR($K67="Клиника женского здоровья",$K67="Принят без записи",$K67="Динамика состояния",$K67="Статус диагноза",$K67="К сведению ГП/ЦАОП",$K67="Некорректное обращение с пациентом",$K67="Отказ от сопровождения персональным помощником")</formula>
    </cfRule>
    <cfRule type="expression" dxfId="820" priority="950">
      <formula>NOT(ISBLANK(K67))</formula>
    </cfRule>
  </conditionalFormatting>
  <conditionalFormatting sqref="P77:P82">
    <cfRule type="expression" dxfId="819" priority="938">
      <formula>OR($K77="Цель приема",$K77="Отказ в приеме",$K77="Тактика ведения",$K77="Не дозвонились в течение 2-х дней",$K77="Паллиатив/Патронаж",$K77="Отказ от сопровождения в проекте",$K77="Отказ от сопровождения персональным помощником",$K77="Нарушение маршрутизации",$K77="КАНЦЕР-регистр")</formula>
    </cfRule>
  </conditionalFormatting>
  <conditionalFormatting sqref="M77:M80">
    <cfRule type="expression" dxfId="818" priority="935">
      <formula>ISBLANK($K77)</formula>
    </cfRule>
    <cfRule type="expression" dxfId="817" priority="939">
      <formula>OR($K77="Клиника женского здоровья",$K77="Принят без записи",$K77="Динамика состояния",$K77="Статус диагноза",$K77="К сведению ГП/ЦАОП",$K77="Некорректное обращение с пациентом",$K77="Отказ от сопровождения персональным помощником")</formula>
    </cfRule>
    <cfRule type="expression" dxfId="816" priority="940">
      <formula>NOT(ISBLANK(K77))</formula>
    </cfRule>
  </conditionalFormatting>
  <conditionalFormatting sqref="P77:P82">
    <cfRule type="expression" dxfId="815" priority="936">
      <formula>OR($M77="Врач",$K77="Клиника женского здоровья",$K77="Принят без записи",$K77="Динамика состояния",$K77="Статус диагноза",AND($K77="Онкологический консилиум",$M77="Расхождение данных"),AND($K77="Превышен срок",$M77="Исследование"),AND($K77="Отсутствует протокол",$M77="Протокол исследования"),AND($K77="Дата записи",$M77="Исследование "),$K77="К сведению ГП/ЦАОП",$K77="Некорректное обращение с пациентом",$K77="Тактика ведения",$K77="Отказ в приеме")</formula>
    </cfRule>
    <cfRule type="expression" dxfId="814" priority="937">
      <formula>OR($K77="Онкологический консилиум",$K77="Дата записи",$K77="Возврат в МО без приема",$K77="Данные о биопсии",$K77="КАНЦЕР-регистр",$K77="Отказ от записи ",$K77="Отсутствует протокол",$K77="Превышен срок")</formula>
    </cfRule>
  </conditionalFormatting>
  <conditionalFormatting sqref="M81">
    <cfRule type="expression" dxfId="813" priority="932">
      <formula>OR($K81="Цель приема",$K81="Отказ в приеме",$K81="Тактика ведения",$K81="Не дозвонились в течение 2-х дней",$K81="Паллиатив/Патронаж",$K81="Отказ от сопровождения в проекте",$K81="Отказ от сопровождения персональным помощником",$K81="Нарушение маршрутизации",$K81="КАНЦЕР-регистр")</formula>
    </cfRule>
  </conditionalFormatting>
  <conditionalFormatting sqref="M81">
    <cfRule type="expression" dxfId="812" priority="931">
      <formula>ISBLANK($K81)</formula>
    </cfRule>
    <cfRule type="expression" dxfId="811" priority="933">
      <formula>OR($K81="Клиника женского здоровья",$K81="Принят без записи",$K81="Динамика состояния",$K81="Статус диагноза",$K81="К сведению ГП/ЦАОП",$K81="Некорректное обращение с пациентом",$K81="Отказ от сопровождения персональным помощником")</formula>
    </cfRule>
    <cfRule type="expression" dxfId="810" priority="934">
      <formula>NOT(ISBLANK(K81))</formula>
    </cfRule>
  </conditionalFormatting>
  <conditionalFormatting sqref="M83">
    <cfRule type="expression" dxfId="809" priority="928">
      <formula>OR($K83="Цель приема",$K83="Отказ в приеме",$K83="Тактика ведения",$K83="Не дозвонились в течение 2-х дней",$K83="Паллиатив/Патронаж",$K83="Отказ от сопровождения в проекте",$K83="Отказ от сопровождения персональным помощником",$K83="Нарушение маршрутизации",$K83="КАНЦЕР-регистр")</formula>
    </cfRule>
  </conditionalFormatting>
  <conditionalFormatting sqref="M83">
    <cfRule type="expression" dxfId="808" priority="925">
      <formula>ISBLANK($K83)</formula>
    </cfRule>
    <cfRule type="expression" dxfId="807" priority="929">
      <formula>OR($K83="Клиника женского здоровья",$K83="Принят без записи",$K83="Динамика состояния",$K83="Статус диагноза",$K83="К сведению ГП/ЦАОП",$K83="Некорректное обращение с пациентом",$K83="Отказ от сопровождения персональным помощником")</formula>
    </cfRule>
    <cfRule type="expression" dxfId="806" priority="930">
      <formula>NOT(ISBLANK(K83))</formula>
    </cfRule>
  </conditionalFormatting>
  <conditionalFormatting sqref="P83">
    <cfRule type="expression" dxfId="805" priority="926">
      <formula>OR($M83="Врач",$K83="Клиника женского здоровья",$K83="Принят без записи",$K83="Динамика состояния",$K83="Статус диагноза",AND($K83="Онкологический консилиум",$M83="Расхождение данных"),AND($K83="Превышен срок",$M83="Исследование"),AND($K83="Отсутствует протокол",$M83="Протокол исследования"),AND($K83="Дата записи",$M83="Исследование "),$K83="К сведению ГП/ЦАОП",$K83="Некорректное обращение с пациентом",$K83="Тактика ведения",$K83="Отказ в приеме")</formula>
    </cfRule>
    <cfRule type="expression" dxfId="804" priority="927">
      <formula>OR($K83="Онкологический консилиум",$K83="Дата записи",$K83="Возврат в МО без приема",$K83="Данные о биопсии",$K83="КАНЦЕР-регистр",$K83="Отказ от записи ",$K83="Отсутствует протокол",$K83="Превышен срок")</formula>
    </cfRule>
  </conditionalFormatting>
  <conditionalFormatting sqref="M84">
    <cfRule type="expression" dxfId="803" priority="916">
      <formula>OR($K84="Цель приема",$K84="Отказ в приеме",$K84="Тактика ведения",$K84="Не дозвонились в течение 2-х дней",$K84="Паллиатив/Патронаж",$K84="Отказ от сопровождения в проекте",$K84="Отказ от сопровождения персональным помощником",$K84="Нарушение маршрутизации",$K84="КАНЦЕР-регистр")</formula>
    </cfRule>
  </conditionalFormatting>
  <conditionalFormatting sqref="M84">
    <cfRule type="expression" dxfId="802" priority="913">
      <formula>ISBLANK($K84)</formula>
    </cfRule>
    <cfRule type="expression" dxfId="801" priority="917">
      <formula>OR($K84="Клиника женского здоровья",$K84="Принят без записи",$K84="Динамика состояния",$K84="Статус диагноза",$K84="К сведению ГП/ЦАОП",$K84="Некорректное обращение с пациентом",$K84="Отказ от сопровождения персональным помощником")</formula>
    </cfRule>
    <cfRule type="expression" dxfId="800" priority="918">
      <formula>NOT(ISBLANK(K84))</formula>
    </cfRule>
  </conditionalFormatting>
  <conditionalFormatting sqref="P84">
    <cfRule type="expression" dxfId="799" priority="914">
      <formula>OR($M84="Врач",$K84="Клиника женского здоровья",$K84="Принят без записи",$K84="Динамика состояния",$K84="Статус диагноза",AND($K84="Онкологический консилиум",$M84="Расхождение данных"),AND($K84="Превышен срок",$M84="Исследование"),AND($K84="Отсутствует протокол",$M84="Протокол исследования"),AND($K84="Дата записи",$M84="Исследование "),$K84="К сведению ГП/ЦАОП",$K84="Некорректное обращение с пациентом",$K84="Тактика ведения",$K84="Отказ в приеме")</formula>
    </cfRule>
    <cfRule type="expression" dxfId="798" priority="915">
      <formula>OR($K84="Онкологический консилиум",$K84="Дата записи",$K84="Возврат в МО без приема",$K84="Данные о биопсии",$K84="КАНЦЕР-регистр",$K84="Отказ от записи ",$K84="Отсутствует протокол",$K84="Превышен срок")</formula>
    </cfRule>
  </conditionalFormatting>
  <conditionalFormatting sqref="M86">
    <cfRule type="expression" dxfId="797" priority="910">
      <formula>OR($K86="Цель приема",$K86="Отказ в приеме",$K86="Тактика ведения",$K86="Не дозвонились в течение 2-х дней",$K86="Паллиатив/Патронаж",$K86="Отказ от сопровождения в проекте",$K86="Отказ от сопровождения персональным помощником",$K86="Нарушение маршрутизации",$K86="КАНЦЕР-регистр")</formula>
    </cfRule>
  </conditionalFormatting>
  <conditionalFormatting sqref="M86">
    <cfRule type="expression" dxfId="796" priority="907">
      <formula>ISBLANK($K86)</formula>
    </cfRule>
    <cfRule type="expression" dxfId="795" priority="911">
      <formula>OR($K86="Клиника женского здоровья",$K86="Принят без записи",$K86="Динамика состояния",$K86="Статус диагноза",$K86="К сведению ГП/ЦАОП",$K86="Некорректное обращение с пациентом",$K86="Отказ от сопровождения персональным помощником")</formula>
    </cfRule>
    <cfRule type="expression" dxfId="794" priority="912">
      <formula>NOT(ISBLANK(K86))</formula>
    </cfRule>
  </conditionalFormatting>
  <conditionalFormatting sqref="P86">
    <cfRule type="expression" dxfId="793" priority="908">
      <formula>OR($M86="Врач",$K86="Клиника женского здоровья",$K86="Принят без записи",$K86="Динамика состояния",$K86="Статус диагноза",AND($K86="Онкологический консилиум",$M86="Расхождение данных"),AND($K86="Превышен срок",$M86="Исследование"),AND($K86="Отсутствует протокол",$M86="Протокол исследования"),AND($K86="Дата записи",$M86="Исследование "),$K86="К сведению ГП/ЦАОП",$K86="Некорректное обращение с пациентом",$K86="Тактика ведения",$K86="Отказ в приеме")</formula>
    </cfRule>
    <cfRule type="expression" dxfId="792" priority="909">
      <formula>OR($K86="Онкологический консилиум",$K86="Дата записи",$K86="Возврат в МО без приема",$K86="Данные о биопсии",$K86="КАНЦЕР-регистр",$K86="Отказ от записи ",$K86="Отсутствует протокол",$K86="Превышен срок")</formula>
    </cfRule>
  </conditionalFormatting>
  <conditionalFormatting sqref="M106:M109">
    <cfRule type="expression" dxfId="791" priority="898">
      <formula>OR($K106="Цель приема",$K106="Отказ в приеме",$K106="Тактика ведения",$K106="Не дозвонились в течение 2-х дней",$K106="Паллиатив/Патронаж",$K106="Отказ от сопровождения в проекте",$K106="Отказ от сопровождения персональным помощником",$K106="Нарушение маршрутизации",$K106="КАНЦЕР-регистр")</formula>
    </cfRule>
  </conditionalFormatting>
  <conditionalFormatting sqref="M106:M109">
    <cfRule type="expression" dxfId="790" priority="895">
      <formula>ISBLANK($K106)</formula>
    </cfRule>
    <cfRule type="expression" dxfId="789" priority="899">
      <formula>OR($K106="Клиника женского здоровья",$K106="Принят без записи",$K106="Динамика состояния",$K106="Статус диагноза",$K106="К сведению ГП/ЦАОП",$K106="Некорректное обращение с пациентом",$K106="Отказ от сопровождения персональным помощником")</formula>
    </cfRule>
    <cfRule type="expression" dxfId="788" priority="900">
      <formula>NOT(ISBLANK(K106))</formula>
    </cfRule>
  </conditionalFormatting>
  <conditionalFormatting sqref="P106:P108">
    <cfRule type="expression" dxfId="787" priority="896">
      <formula>OR($M106="Врач",$K106="Клиника женского здоровья",$K106="Принят без записи",$K106="Динамика состояния",$K106="Статус диагноза",AND($K106="Онкологический консилиум",$M106="Расхождение данных"),AND($K106="Превышен срок",$M106="Исследование"),AND($K106="Отсутствует протокол",$M106="Протокол исследования"),AND($K106="Дата записи",$M106="Исследование "),$K106="К сведению ГП/ЦАОП",$K106="Некорректное обращение с пациентом",$K106="Тактика ведения",$K106="Отказ в приеме")</formula>
    </cfRule>
    <cfRule type="expression" dxfId="786" priority="897">
      <formula>OR($K106="Онкологический консилиум",$K106="Дата записи",$K106="Возврат в МО без приема",$K106="Данные о биопсии",$K106="КАНЦЕР-регистр",$K106="Отказ от записи ",$K106="Отсутствует протокол",$K106="Превышен срок")</formula>
    </cfRule>
  </conditionalFormatting>
  <conditionalFormatting sqref="P109">
    <cfRule type="expression" dxfId="785" priority="894">
      <formula>OR($K109="Цель приема",$K109="Отказ в приеме",$K109="Тактика ведения",$K109="Не дозвонились в течение 2-х дней",$K109="Паллиатив/Патронаж",$K109="Отказ от сопровождения в проекте",$K109="Отказ от сопровождения персональным помощником",$K109="Нарушение маршрутизации",$K109="КАНЦЕР-регистр")</formula>
    </cfRule>
  </conditionalFormatting>
  <conditionalFormatting sqref="P109">
    <cfRule type="expression" dxfId="784" priority="892">
      <formula>OR($M109="Врач",$K109="Клиника женского здоровья",$K109="Принят без записи",$K109="Динамика состояния",$K109="Статус диагноза",AND($K109="Онкологический консилиум",$M109="Расхождение данных"),AND($K109="Превышен срок",$M109="Исследование"),AND($K109="Отсутствует протокол",$M109="Протокол исследования"),AND($K109="Дата записи",$M109="Исследование "),$K109="К сведению ГП/ЦАОП",$K109="Некорректное обращение с пациентом",$K109="Тактика ведения",$K109="Отказ в приеме")</formula>
    </cfRule>
    <cfRule type="expression" dxfId="783" priority="893">
      <formula>OR($K109="Онкологический консилиум",$K109="Дата записи",$K109="Возврат в МО без приема",$K109="Данные о биопсии",$K109="КАНЦЕР-регистр",$K109="Отказ от записи ",$K109="Отсутствует протокол",$K109="Превышен срок")</formula>
    </cfRule>
  </conditionalFormatting>
  <conditionalFormatting sqref="M110">
    <cfRule type="expression" dxfId="782" priority="889">
      <formula>OR($K110="Цель приема",$K110="Отказ в приеме",$K110="Тактика ведения",$K110="Не дозвонились в течение 2-х дней",$K110="Паллиатив/Патронаж",$K110="Отказ от сопровождения в проекте",$K110="Отказ от сопровождения персональным помощником",$K110="Нарушение маршрутизации",$K110="КАНЦЕР-регистр")</formula>
    </cfRule>
  </conditionalFormatting>
  <conditionalFormatting sqref="M110">
    <cfRule type="expression" dxfId="781" priority="886">
      <formula>ISBLANK($K110)</formula>
    </cfRule>
    <cfRule type="expression" dxfId="780" priority="890">
      <formula>OR($K110="Клиника женского здоровья",$K110="Принят без записи",$K110="Динамика состояния",$K110="Статус диагноза",$K110="К сведению ГП/ЦАОП",$K110="Некорректное обращение с пациентом",$K110="Отказ от сопровождения персональным помощником")</formula>
    </cfRule>
    <cfRule type="expression" dxfId="779" priority="891">
      <formula>NOT(ISBLANK(K110))</formula>
    </cfRule>
  </conditionalFormatting>
  <conditionalFormatting sqref="P110">
    <cfRule type="expression" dxfId="778" priority="887">
      <formula>OR($M110="Врач",$K110="Клиника женского здоровья",$K110="Принят без записи",$K110="Динамика состояния",$K110="Статус диагноза",AND($K110="Онкологический консилиум",$M110="Расхождение данных"),AND($K110="Превышен срок",$M110="Исследование"),AND($K110="Отсутствует протокол",$M110="Протокол исследования"),AND($K110="Дата записи",$M110="Исследование "),$K110="К сведению ГП/ЦАОП",$K110="Некорректное обращение с пациентом",$K110="Тактика ведения",$K110="Отказ в приеме")</formula>
    </cfRule>
    <cfRule type="expression" dxfId="777" priority="888">
      <formula>OR($K110="Онкологический консилиум",$K110="Дата записи",$K110="Возврат в МО без приема",$K110="Данные о биопсии",$K110="КАНЦЕР-регистр",$K110="Отказ от записи ",$K110="Отсутствует протокол",$K110="Превышен срок")</formula>
    </cfRule>
  </conditionalFormatting>
  <conditionalFormatting sqref="P122:P124">
    <cfRule type="expression" dxfId="776" priority="882">
      <formula>OR($K122="Цель приема",$K122="Отказ в приеме",$K122="Тактика ведения",$K122="Не дозвонились в течение 2-х дней",$K122="Паллиатив/Патронаж",$K122="Отказ от сопровождения в проекте",$K122="Отказ от сопровождения персональным помощником",$K122="Нарушение маршрутизации",$K122="КАНЦЕР-регистр")</formula>
    </cfRule>
  </conditionalFormatting>
  <conditionalFormatting sqref="P122:P124">
    <cfRule type="expression" dxfId="775" priority="880">
      <formula>OR($M122="Врач",$K122="Клиника женского здоровья",$K122="Принят без записи",$K122="Динамика состояния",$K122="Статус диагноза",AND($K122="Онкологический консилиум",$M122="Расхождение данных"),AND($K122="Превышен срок",$M122="Исследование"),AND($K122="Отсутствует протокол",$M122="Протокол исследования"),AND($K122="Дата записи",$M122="Исследование "),$K122="К сведению ГП/ЦАОП",$K122="Некорректное обращение с пациентом",$K122="Тактика ведения",$K122="Отказ в приеме")</formula>
    </cfRule>
    <cfRule type="expression" dxfId="774" priority="881">
      <formula>OR($K122="Онкологический консилиум",$K122="Дата записи",$K122="Возврат в МО без приема",$K122="Данные о биопсии",$K122="КАНЦЕР-регистр",$K122="Отказ от записи ",$K122="Отсутствует протокол",$K122="Превышен срок")</formula>
    </cfRule>
  </conditionalFormatting>
  <conditionalFormatting sqref="P113">
    <cfRule type="expression" dxfId="773" priority="879">
      <formula>OR($K113="Цель приема",$K113="Отказ в приеме",$K113="Тактика ведения",$K113="Не дозвонились в течение 2-х дней",$K113="Паллиатив/Патронаж",$K113="Отказ от сопровождения в проекте",$K113="Отказ от сопровождения персональным помощником",$K113="Нарушение маршрутизации",$K113="КАНЦЕР-регистр")</formula>
    </cfRule>
  </conditionalFormatting>
  <conditionalFormatting sqref="P113">
    <cfRule type="expression" dxfId="772" priority="877">
      <formula>OR($M113="Врач",$K113="Клиника женского здоровья",$K113="Принят без записи",$K113="Динамика состояния",$K113="Статус диагноза",AND($K113="Онкологический консилиум",$M113="Расхождение данных"),AND($K113="Превышен срок",$M113="Исследование"),AND($K113="Отсутствует протокол",$M113="Протокол исследования"),AND($K113="Дата записи",$M113="Исследование "),$K113="К сведению ГП/ЦАОП",$K113="Некорректное обращение с пациентом",$K113="Тактика ведения",$K113="Отказ в приеме")</formula>
    </cfRule>
    <cfRule type="expression" dxfId="771" priority="878">
      <formula>OR($K113="Онкологический консилиум",$K113="Дата записи",$K113="Возврат в МО без приема",$K113="Данные о биопсии",$K113="КАНЦЕР-регистр",$K113="Отказ от записи ",$K113="Отсутствует протокол",$K113="Превышен срок")</formula>
    </cfRule>
  </conditionalFormatting>
  <conditionalFormatting sqref="P118">
    <cfRule type="expression" dxfId="770" priority="876">
      <formula>OR($K118="Цель приема",$K118="Отказ в приеме",$K118="Тактика ведения",$K118="Не дозвонились в течение 2-х дней",$K118="Паллиатив/Патронаж",$K118="Отказ от сопровождения в проекте",$K118="Отказ от сопровождения персональным помощником",$K118="Нарушение маршрутизации",$K118="КАНЦЕР-регистр")</formula>
    </cfRule>
  </conditionalFormatting>
  <conditionalFormatting sqref="P118">
    <cfRule type="expression" dxfId="769" priority="874">
      <formula>OR($M118="Врач",$K118="Клиника женского здоровья",$K118="Принят без записи",$K118="Динамика состояния",$K118="Статус диагноза",AND($K118="Онкологический консилиум",$M118="Расхождение данных"),AND($K118="Превышен срок",$M118="Исследование"),AND($K118="Отсутствует протокол",$M118="Протокол исследования"),AND($K118="Дата записи",$M118="Исследование "),$K118="К сведению ГП/ЦАОП",$K118="Некорректное обращение с пациентом",$K118="Тактика ведения",$K118="Отказ в приеме")</formula>
    </cfRule>
    <cfRule type="expression" dxfId="768" priority="875">
      <formula>OR($K118="Онкологический консилиум",$K118="Дата записи",$K118="Возврат в МО без приема",$K118="Данные о биопсии",$K118="КАНЦЕР-регистр",$K118="Отказ от записи ",$K118="Отсутствует протокол",$K118="Превышен срок")</formula>
    </cfRule>
  </conditionalFormatting>
  <conditionalFormatting sqref="P120">
    <cfRule type="expression" dxfId="767" priority="873">
      <formula>OR($K120="Цель приема",$K120="Отказ в приеме",$K120="Тактика ведения",$K120="Не дозвонились в течение 2-х дней",$K120="Паллиатив/Патронаж",$K120="Отказ от сопровождения в проекте",$K120="Отказ от сопровождения персональным помощником",$K120="Нарушение маршрутизации",$K120="КАНЦЕР-регистр")</formula>
    </cfRule>
  </conditionalFormatting>
  <conditionalFormatting sqref="P120">
    <cfRule type="expression" dxfId="766" priority="871">
      <formula>OR($M120="Врач",$K120="Клиника женского здоровья",$K120="Принят без записи",$K120="Динамика состояния",$K120="Статус диагноза",AND($K120="Онкологический консилиум",$M120="Расхождение данных"),AND($K120="Превышен срок",$M120="Исследование"),AND($K120="Отсутствует протокол",$M120="Протокол исследования"),AND($K120="Дата записи",$M120="Исследование "),$K120="К сведению ГП/ЦАОП",$K120="Некорректное обращение с пациентом",$K120="Тактика ведения",$K120="Отказ в приеме")</formula>
    </cfRule>
    <cfRule type="expression" dxfId="765" priority="872">
      <formula>OR($K120="Онкологический консилиум",$K120="Дата записи",$K120="Возврат в МО без приема",$K120="Данные о биопсии",$K120="КАНЦЕР-регистр",$K120="Отказ от записи ",$K120="Отсутствует протокол",$K120="Превышен срок")</formula>
    </cfRule>
  </conditionalFormatting>
  <conditionalFormatting sqref="P121">
    <cfRule type="expression" dxfId="764" priority="870">
      <formula>OR($K121="Цель приема",$K121="Отказ в приеме",$K121="Тактика ведения",$K121="Не дозвонились в течение 2-х дней",$K121="Паллиатив/Патронаж",$K121="Отказ от сопровождения в проекте",$K121="Отказ от сопровождения персональным помощником",$K121="Нарушение маршрутизации",$K121="КАНЦЕР-регистр")</formula>
    </cfRule>
  </conditionalFormatting>
  <conditionalFormatting sqref="P121">
    <cfRule type="expression" dxfId="763" priority="868">
      <formula>OR($M121="Врач",$K121="Клиника женского здоровья",$K121="Принят без записи",$K121="Динамика состояния",$K121="Статус диагноза",AND($K121="Онкологический консилиум",$M121="Расхождение данных"),AND($K121="Превышен срок",$M121="Исследование"),AND($K121="Отсутствует протокол",$M121="Протокол исследования"),AND($K121="Дата записи",$M121="Исследование "),$K121="К сведению ГП/ЦАОП",$K121="Некорректное обращение с пациентом",$K121="Тактика ведения",$K121="Отказ в приеме")</formula>
    </cfRule>
    <cfRule type="expression" dxfId="762" priority="869">
      <formula>OR($K121="Онкологический консилиум",$K121="Дата записи",$K121="Возврат в МО без приема",$K121="Данные о биопсии",$K121="КАНЦЕР-регистр",$K121="Отказ от записи ",$K121="Отсутствует протокол",$K121="Превышен срок")</formula>
    </cfRule>
  </conditionalFormatting>
  <conditionalFormatting sqref="M122">
    <cfRule type="expression" dxfId="761" priority="865">
      <formula>OR($K122="Цель приема",$K122="Отказ в приеме",$K122="Тактика ведения",$K122="Не дозвонились в течение 2-х дней",$K122="Паллиатив/Патронаж",$K122="Отказ от сопровождения в проекте",$K122="Отказ от сопровождения персональным помощником",$K122="Нарушение маршрутизации",$K122="КАНЦЕР-регистр")</formula>
    </cfRule>
  </conditionalFormatting>
  <conditionalFormatting sqref="M122">
    <cfRule type="expression" dxfId="760" priority="864">
      <formula>ISBLANK($K122)</formula>
    </cfRule>
    <cfRule type="expression" dxfId="759" priority="866">
      <formula>OR($K122="Клиника женского здоровья",$K122="Принят без записи",$K122="Динамика состояния",$K122="Статус диагноза",$K122="К сведению ГП/ЦАОП",$K122="Некорректное обращение с пациентом",$K122="Отказ от сопровождения персональным помощником")</formula>
    </cfRule>
    <cfRule type="expression" dxfId="758" priority="867">
      <formula>NOT(ISBLANK(K122))</formula>
    </cfRule>
  </conditionalFormatting>
  <conditionalFormatting sqref="M123">
    <cfRule type="expression" dxfId="757" priority="861">
      <formula>OR($K123="Цель приема",$K123="Отказ в приеме",$K123="Тактика ведения",$K123="Не дозвонились в течение 2-х дней",$K123="Паллиатив/Патронаж",$K123="Отказ от сопровождения в проекте",$K123="Отказ от сопровождения персональным помощником",$K123="Нарушение маршрутизации",$K123="КАНЦЕР-регистр")</formula>
    </cfRule>
  </conditionalFormatting>
  <conditionalFormatting sqref="M123">
    <cfRule type="expression" dxfId="756" priority="860">
      <formula>ISBLANK($K123)</formula>
    </cfRule>
    <cfRule type="expression" dxfId="755" priority="862">
      <formula>OR($K123="Клиника женского здоровья",$K123="Принят без записи",$K123="Динамика состояния",$K123="Статус диагноза",$K123="К сведению ГП/ЦАОП",$K123="Некорректное обращение с пациентом",$K123="Отказ от сопровождения персональным помощником")</formula>
    </cfRule>
    <cfRule type="expression" dxfId="754" priority="863">
      <formula>NOT(ISBLANK(K123))</formula>
    </cfRule>
  </conditionalFormatting>
  <conditionalFormatting sqref="M124">
    <cfRule type="expression" dxfId="753" priority="857">
      <formula>OR($K124="Цель приема",$K124="Отказ в приеме",$K124="Тактика ведения",$K124="Не дозвонились в течение 2-х дней",$K124="Паллиатив/Патронаж",$K124="Отказ от сопровождения в проекте",$K124="Отказ от сопровождения персональным помощником",$K124="Нарушение маршрутизации",$K124="КАНЦЕР-регистр")</formula>
    </cfRule>
  </conditionalFormatting>
  <conditionalFormatting sqref="M124">
    <cfRule type="expression" dxfId="752" priority="856">
      <formula>ISBLANK($K124)</formula>
    </cfRule>
    <cfRule type="expression" dxfId="751" priority="858">
      <formula>OR($K124="Клиника женского здоровья",$K124="Принят без записи",$K124="Динамика состояния",$K124="Статус диагноза",$K124="К сведению ГП/ЦАОП",$K124="Некорректное обращение с пациентом",$K124="Отказ от сопровождения персональным помощником")</formula>
    </cfRule>
    <cfRule type="expression" dxfId="750" priority="859">
      <formula>NOT(ISBLANK(K124))</formula>
    </cfRule>
  </conditionalFormatting>
  <conditionalFormatting sqref="P138">
    <cfRule type="expression" dxfId="749" priority="811">
      <formula>OR($K138="Цель приема",$K138="Отказ в приеме",$K138="Тактика ведения",$K138="Не дозвонились в течение 2-х дней",$K138="Паллиатив/Патронаж",$K138="Отказ от сопровождения в проекте",$K138="Отказ от сопровождения персональным помощником",$K138="Нарушение маршрутизации",$K138="КАНЦЕР-регистр")</formula>
    </cfRule>
  </conditionalFormatting>
  <conditionalFormatting sqref="M138">
    <cfRule type="expression" dxfId="748" priority="808">
      <formula>ISBLANK($K138)</formula>
    </cfRule>
    <cfRule type="expression" dxfId="747" priority="812">
      <formula>OR($K138="Клиника женского здоровья",$K138="Принят без записи",$K138="Динамика состояния",$K138="Статус диагноза",$K138="К сведению ГП/ЦАОП",$K138="Некорректное обращение с пациентом",$K138="Отказ от сопровождения персональным помощником")</formula>
    </cfRule>
    <cfRule type="expression" dxfId="746" priority="813">
      <formula>NOT(ISBLANK(K138))</formula>
    </cfRule>
  </conditionalFormatting>
  <conditionalFormatting sqref="P138">
    <cfRule type="expression" dxfId="745" priority="809">
      <formula>OR($M138="Врач",$K138="Клиника женского здоровья",$K138="Принят без записи",$K138="Динамика состояния",$K138="Статус диагноза",AND($K138="Онкологический консилиум",$M138="Расхождение данных"),AND($K138="Превышен срок",$M138="Исследование"),AND($K138="Отсутствует протокол",$M138="Протокол исследования"),AND($K138="Дата записи",$M138="Исследование "),$K138="К сведению ГП/ЦАОП",$K138="Некорректное обращение с пациентом",$K138="Тактика ведения",$K138="Отказ в приеме")</formula>
    </cfRule>
    <cfRule type="expression" dxfId="744" priority="810">
      <formula>OR($K138="Онкологический консилиум",$K138="Дата записи",$K138="Возврат в МО без приема",$K138="Данные о биопсии",$K138="КАНЦЕР-регистр",$K138="Отказ от записи ",$K138="Отсутствует протокол",$K138="Превышен срок")</formula>
    </cfRule>
  </conditionalFormatting>
  <conditionalFormatting sqref="M139">
    <cfRule type="expression" dxfId="743" priority="793">
      <formula>OR($K139="Цель приема",$K139="Отказ в приеме",$K139="Тактика ведения",$K139="Не дозвонились в течение 2-х дней",$K139="Паллиатив/Патронаж",$K139="Отказ от сопровождения в проекте",$K139="Отказ от сопровождения персональным помощником",$K139="Нарушение маршрутизации",$K139="КАНЦЕР-регистр")</formula>
    </cfRule>
  </conditionalFormatting>
  <conditionalFormatting sqref="M139">
    <cfRule type="expression" dxfId="742" priority="790">
      <formula>ISBLANK($K139)</formula>
    </cfRule>
    <cfRule type="expression" dxfId="741" priority="794">
      <formula>OR($K139="Клиника женского здоровья",$K139="Принят без записи",$K139="Динамика состояния",$K139="Статус диагноза",$K139="К сведению ГП/ЦАОП",$K139="Некорректное обращение с пациентом",$K139="Отказ от сопровождения персональным помощником")</formula>
    </cfRule>
    <cfRule type="expression" dxfId="740" priority="795">
      <formula>NOT(ISBLANK(K139))</formula>
    </cfRule>
  </conditionalFormatting>
  <conditionalFormatting sqref="P139">
    <cfRule type="expression" dxfId="739" priority="791">
      <formula>OR($M139="Врач",$K139="Клиника женского здоровья",$K139="Принят без записи",$K139="Динамика состояния",$K139="Статус диагноза",AND($K139="Онкологический консилиум",$M139="Расхождение данных"),AND($K139="Превышен срок",$M139="Исследование"),AND($K139="Отсутствует протокол",$M139="Протокол исследования"),AND($K139="Дата записи",$M139="Исследование "),$K139="К сведению ГП/ЦАОП",$K139="Некорректное обращение с пациентом",$K139="Тактика ведения",$K139="Отказ в приеме")</formula>
    </cfRule>
    <cfRule type="expression" dxfId="738" priority="792">
      <formula>OR($K139="Онкологический консилиум",$K139="Дата записи",$K139="Возврат в МО без приема",$K139="Данные о биопсии",$K139="КАНЦЕР-регистр",$K139="Отказ от записи ",$K139="Отсутствует протокол",$K139="Превышен срок")</formula>
    </cfRule>
  </conditionalFormatting>
  <conditionalFormatting sqref="M140">
    <cfRule type="expression" dxfId="737" priority="787">
      <formula>OR($K140="Цель приема",$K140="Отказ в приеме",$K140="Тактика ведения",$K140="Не дозвонились в течение 2-х дней",$K140="Паллиатив/Патронаж",$K140="Отказ от сопровождения в проекте",$K140="Отказ от сопровождения персональным помощником",$K140="Нарушение маршрутизации",$K140="КАНЦЕР-регистр")</formula>
    </cfRule>
  </conditionalFormatting>
  <conditionalFormatting sqref="M140">
    <cfRule type="expression" dxfId="736" priority="784">
      <formula>ISBLANK($K140)</formula>
    </cfRule>
    <cfRule type="expression" dxfId="735" priority="788">
      <formula>OR($K140="Клиника женского здоровья",$K140="Принят без записи",$K140="Динамика состояния",$K140="Статус диагноза",$K140="К сведению ГП/ЦАОП",$K140="Некорректное обращение с пациентом",$K140="Отказ от сопровождения персональным помощником")</formula>
    </cfRule>
    <cfRule type="expression" dxfId="734" priority="789">
      <formula>NOT(ISBLANK(K140))</formula>
    </cfRule>
  </conditionalFormatting>
  <conditionalFormatting sqref="P140">
    <cfRule type="expression" dxfId="733" priority="785">
      <formula>OR($M140="Врач",$K140="Клиника женского здоровья",$K140="Принят без записи",$K140="Динамика состояния",$K140="Статус диагноза",AND($K140="Онкологический консилиум",$M140="Расхождение данных"),AND($K140="Превышен срок",$M140="Исследование"),AND($K140="Отсутствует протокол",$M140="Протокол исследования"),AND($K140="Дата записи",$M140="Исследование "),$K140="К сведению ГП/ЦАОП",$K140="Некорректное обращение с пациентом",$K140="Тактика ведения",$K140="Отказ в приеме")</formula>
    </cfRule>
    <cfRule type="expression" dxfId="732" priority="786">
      <formula>OR($K140="Онкологический консилиум",$K140="Дата записи",$K140="Возврат в МО без приема",$K140="Данные о биопсии",$K140="КАНЦЕР-регистр",$K140="Отказ от записи ",$K140="Отсутствует протокол",$K140="Превышен срок")</formula>
    </cfRule>
  </conditionalFormatting>
  <conditionalFormatting sqref="M141">
    <cfRule type="expression" dxfId="731" priority="775">
      <formula>OR($K141="Цель приема",$K141="Отказ в приеме",$K141="Тактика ведения",$K141="Не дозвонились в течение 2-х дней",$K141="Паллиатив/Патронаж",$K141="Отказ от сопровождения в проекте",$K141="Отказ от сопровождения персональным помощником",$K141="Нарушение маршрутизации",$K141="КАНЦЕР-регистр")</formula>
    </cfRule>
  </conditionalFormatting>
  <conditionalFormatting sqref="M141">
    <cfRule type="expression" dxfId="730" priority="772">
      <formula>ISBLANK($K141)</formula>
    </cfRule>
    <cfRule type="expression" dxfId="729" priority="776">
      <formula>OR($K141="Клиника женского здоровья",$K141="Принят без записи",$K141="Динамика состояния",$K141="Статус диагноза",$K141="К сведению ГП/ЦАОП",$K141="Некорректное обращение с пациентом",$K141="Отказ от сопровождения персональным помощником")</formula>
    </cfRule>
    <cfRule type="expression" dxfId="728" priority="777">
      <formula>NOT(ISBLANK(K141))</formula>
    </cfRule>
  </conditionalFormatting>
  <conditionalFormatting sqref="P141">
    <cfRule type="expression" dxfId="727" priority="773">
      <formula>OR($M141="Врач",$K141="Клиника женского здоровья",$K141="Принят без записи",$K141="Динамика состояния",$K141="Статус диагноза",AND($K141="Онкологический консилиум",$M141="Расхождение данных"),AND($K141="Превышен срок",$M141="Исследование"),AND($K141="Отсутствует протокол",$M141="Протокол исследования"),AND($K141="Дата записи",$M141="Исследование "),$K141="К сведению ГП/ЦАОП",$K141="Некорректное обращение с пациентом",$K141="Тактика ведения",$K141="Отказ в приеме")</formula>
    </cfRule>
    <cfRule type="expression" dxfId="726" priority="774">
      <formula>OR($K141="Онкологический консилиум",$K141="Дата записи",$K141="Возврат в МО без приема",$K141="Данные о биопсии",$K141="КАНЦЕР-регистр",$K141="Отказ от записи ",$K141="Отсутствует протокол",$K141="Превышен срок")</formula>
    </cfRule>
  </conditionalFormatting>
  <conditionalFormatting sqref="P142">
    <cfRule type="expression" dxfId="725" priority="769">
      <formula>OR($K142="Цель приема",$K142="Отказ в приеме",$K142="Тактика ведения",$K142="Не дозвонились в течение 2-х дней",$K142="Паллиатив/Патронаж",$K142="Отказ от сопровождения в проекте",$K142="Отказ от сопровождения персональным помощником",$K142="Нарушение маршрутизации",$K142="КАНЦЕР-регистр")</formula>
    </cfRule>
  </conditionalFormatting>
  <conditionalFormatting sqref="M142">
    <cfRule type="expression" dxfId="724" priority="766">
      <formula>ISBLANK($K142)</formula>
    </cfRule>
    <cfRule type="expression" dxfId="723" priority="770">
      <formula>OR($K142="Клиника женского здоровья",$K142="Принят без записи",$K142="Динамика состояния",$K142="Статус диагноза",$K142="К сведению ГП/ЦАОП",$K142="Некорректное обращение с пациентом",$K142="Отказ от сопровождения персональным помощником")</formula>
    </cfRule>
    <cfRule type="expression" dxfId="722" priority="771">
      <formula>NOT(ISBLANK(K142))</formula>
    </cfRule>
  </conditionalFormatting>
  <conditionalFormatting sqref="P142">
    <cfRule type="expression" dxfId="721" priority="767">
      <formula>OR($M142="Врач",$K142="Клиника женского здоровья",$K142="Принят без записи",$K142="Динамика состояния",$K142="Статус диагноза",AND($K142="Онкологический консилиум",$M142="Расхождение данных"),AND($K142="Превышен срок",$M142="Исследование"),AND($K142="Отсутствует протокол",$M142="Протокол исследования"),AND($K142="Дата записи",$M142="Исследование "),$K142="К сведению ГП/ЦАОП",$K142="Некорректное обращение с пациентом",$K142="Тактика ведения",$K142="Отказ в приеме")</formula>
    </cfRule>
    <cfRule type="expression" dxfId="720" priority="768">
      <formula>OR($K142="Онкологический консилиум",$K142="Дата записи",$K142="Возврат в МО без приема",$K142="Данные о биопсии",$K142="КАНЦЕР-регистр",$K142="Отказ от записи ",$K142="Отсутствует протокол",$K142="Превышен срок")</formula>
    </cfRule>
  </conditionalFormatting>
  <conditionalFormatting sqref="M143">
    <cfRule type="expression" dxfId="719" priority="763">
      <formula>OR($K143="Цель приема",$K143="Отказ в приеме",$K143="Тактика ведения",$K143="Не дозвонились в течение 2-х дней",$K143="Паллиатив/Патронаж",$K143="Отказ от сопровождения в проекте",$K143="Отказ от сопровождения персональным помощником",$K143="Нарушение маршрутизации",$K143="КАНЦЕР-регистр")</formula>
    </cfRule>
  </conditionalFormatting>
  <conditionalFormatting sqref="M143">
    <cfRule type="expression" dxfId="718" priority="762">
      <formula>ISBLANK($K143)</formula>
    </cfRule>
    <cfRule type="expression" dxfId="717" priority="764">
      <formula>OR($K143="Клиника женского здоровья",$K143="Принят без записи",$K143="Динамика состояния",$K143="Статус диагноза",$K143="К сведению ГП/ЦАОП",$K143="Некорректное обращение с пациентом",$K143="Отказ от сопровождения персональным помощником")</formula>
    </cfRule>
    <cfRule type="expression" dxfId="716" priority="765">
      <formula>NOT(ISBLANK(K143))</formula>
    </cfRule>
  </conditionalFormatting>
  <conditionalFormatting sqref="P143">
    <cfRule type="expression" dxfId="715" priority="761">
      <formula>OR($K143="Цель приема",$K143="Отказ в приеме",$K143="Тактика ведения",$K143="Не дозвонились в течение 2-х дней",$K143="Паллиатив/Патронаж",$K143="Отказ от сопровождения в проекте",$K143="Отказ от сопровождения персональным помощником",$K143="Нарушение маршрутизации",$K143="КАНЦЕР-регистр")</formula>
    </cfRule>
  </conditionalFormatting>
  <conditionalFormatting sqref="P143">
    <cfRule type="expression" dxfId="714" priority="759">
      <formula>OR($M143="Врач",$K143="Клиника женского здоровья",$K143="Принят без записи",$K143="Динамика состояния",$K143="Статус диагноза",AND($K143="Онкологический консилиум",$M143="Расхождение данных"),AND($K143="Превышен срок",$M143="Исследование"),AND($K143="Отсутствует протокол",$M143="Протокол исследования"),AND($K143="Дата записи",$M143="Исследование "),$K143="К сведению ГП/ЦАОП",$K143="Некорректное обращение с пациентом",$K143="Тактика ведения",$K143="Отказ в приеме")</formula>
    </cfRule>
    <cfRule type="expression" dxfId="713" priority="760">
      <formula>OR($K143="Онкологический консилиум",$K143="Дата записи",$K143="Возврат в МО без приема",$K143="Данные о биопсии",$K143="КАНЦЕР-регистр",$K143="Отказ от записи ",$K143="Отсутствует протокол",$K143="Превышен срок")</formula>
    </cfRule>
  </conditionalFormatting>
  <conditionalFormatting sqref="M144">
    <cfRule type="expression" dxfId="712" priority="756">
      <formula>OR($K144="Цель приема",$K144="Отказ в приеме",$K144="Тактика ведения",$K144="Не дозвонились в течение 2-х дней",$K144="Паллиатив/Патронаж",$K144="Отказ от сопровождения в проекте",$K144="Отказ от сопровождения персональным помощником",$K144="Нарушение маршрутизации",$K144="КАНЦЕР-регистр")</formula>
    </cfRule>
  </conditionalFormatting>
  <conditionalFormatting sqref="M144">
    <cfRule type="expression" dxfId="711" priority="755">
      <formula>ISBLANK($K144)</formula>
    </cfRule>
    <cfRule type="expression" dxfId="710" priority="757">
      <formula>OR($K144="Клиника женского здоровья",$K144="Принят без записи",$K144="Динамика состояния",$K144="Статус диагноза",$K144="К сведению ГП/ЦАОП",$K144="Некорректное обращение с пациентом",$K144="Отказ от сопровождения персональным помощником")</formula>
    </cfRule>
    <cfRule type="expression" dxfId="709" priority="758">
      <formula>NOT(ISBLANK(K144))</formula>
    </cfRule>
  </conditionalFormatting>
  <conditionalFormatting sqref="P144">
    <cfRule type="expression" dxfId="708" priority="754">
      <formula>OR($K144="Цель приема",$K144="Отказ в приеме",$K144="Тактика ведения",$K144="Не дозвонились в течение 2-х дней",$K144="Паллиатив/Патронаж",$K144="Отказ от сопровождения в проекте",$K144="Отказ от сопровождения персональным помощником",$K144="Нарушение маршрутизации",$K144="КАНЦЕР-регистр")</formula>
    </cfRule>
  </conditionalFormatting>
  <conditionalFormatting sqref="P144">
    <cfRule type="expression" dxfId="707" priority="752">
      <formula>OR($M144="Врач",$K144="Клиника женского здоровья",$K144="Принят без записи",$K144="Динамика состояния",$K144="Статус диагноза",AND($K144="Онкологический консилиум",$M144="Расхождение данных"),AND($K144="Превышен срок",$M144="Исследование"),AND($K144="Отсутствует протокол",$M144="Протокол исследования"),AND($K144="Дата записи",$M144="Исследование "),$K144="К сведению ГП/ЦАОП",$K144="Некорректное обращение с пациентом",$K144="Тактика ведения",$K144="Отказ в приеме")</formula>
    </cfRule>
    <cfRule type="expression" dxfId="706" priority="753">
      <formula>OR($K144="Онкологический консилиум",$K144="Дата записи",$K144="Возврат в МО без приема",$K144="Данные о биопсии",$K144="КАНЦЕР-регистр",$K144="Отказ от записи ",$K144="Отсутствует протокол",$K144="Превышен срок")</formula>
    </cfRule>
  </conditionalFormatting>
  <conditionalFormatting sqref="M155">
    <cfRule type="expression" dxfId="705" priority="721">
      <formula>OR($K155="Цель приема",$K155="Отказ в приеме",$K155="Тактика ведения",$K155="Не дозвонились в течение 2-х дней",$K155="Паллиатив/Патронаж",$K155="Отказ от сопровождения в проекте",$K155="Отказ от сопровождения персональным помощником",$K155="Нарушение маршрутизации",$K155="КАНЦЕР-регистр")</formula>
    </cfRule>
  </conditionalFormatting>
  <conditionalFormatting sqref="M155">
    <cfRule type="expression" dxfId="704" priority="718">
      <formula>ISBLANK($K155)</formula>
    </cfRule>
    <cfRule type="expression" dxfId="703" priority="722">
      <formula>OR($K155="Клиника женского здоровья",$K155="Принят без записи",$K155="Динамика состояния",$K155="Статус диагноза",$K155="К сведению ГП/ЦАОП",$K155="Некорректное обращение с пациентом",$K155="Отказ от сопровождения персональным помощником")</formula>
    </cfRule>
    <cfRule type="expression" dxfId="702" priority="723">
      <formula>NOT(ISBLANK(K155))</formula>
    </cfRule>
  </conditionalFormatting>
  <conditionalFormatting sqref="P155">
    <cfRule type="expression" dxfId="701" priority="719">
      <formula>OR($M155="Врач",$K155="Клиника женского здоровья",$K155="Принят без записи",$K155="Динамика состояния",$K155="Статус диагноза",AND($K155="Онкологический консилиум",$M155="Расхождение данных"),AND($K155="Превышен срок",$M155="Исследование"),AND($K155="Отсутствует протокол",$M155="Протокол исследования"),AND($K155="Дата записи",$M155="Исследование "),$K155="К сведению ГП/ЦАОП",$K155="Некорректное обращение с пациентом",$K155="Тактика ведения",$K155="Отказ в приеме")</formula>
    </cfRule>
    <cfRule type="expression" dxfId="700" priority="720">
      <formula>OR($K155="Онкологический консилиум",$K155="Дата записи",$K155="Возврат в МО без приема",$K155="Данные о биопсии",$K155="КАНЦЕР-регистр",$K155="Отказ от записи ",$K155="Отсутствует протокол",$K155="Превышен срок")</formula>
    </cfRule>
  </conditionalFormatting>
  <conditionalFormatting sqref="M156">
    <cfRule type="expression" dxfId="699" priority="715">
      <formula>OR($K156="Цель приема",$K156="Отказ в приеме",$K156="Тактика ведения",$K156="Не дозвонились в течение 2-х дней",$K156="Паллиатив/Патронаж",$K156="Отказ от сопровождения в проекте",$K156="Отказ от сопровождения персональным помощником",$K156="Нарушение маршрутизации",$K156="КАНЦЕР-регистр")</formula>
    </cfRule>
  </conditionalFormatting>
  <conditionalFormatting sqref="M156">
    <cfRule type="expression" dxfId="698" priority="712">
      <formula>ISBLANK($K156)</formula>
    </cfRule>
    <cfRule type="expression" dxfId="697" priority="716">
      <formula>OR($K156="Клиника женского здоровья",$K156="Принят без записи",$K156="Динамика состояния",$K156="Статус диагноза",$K156="К сведению ГП/ЦАОП",$K156="Некорректное обращение с пациентом",$K156="Отказ от сопровождения персональным помощником")</formula>
    </cfRule>
    <cfRule type="expression" dxfId="696" priority="717">
      <formula>NOT(ISBLANK(K156))</formula>
    </cfRule>
  </conditionalFormatting>
  <conditionalFormatting sqref="P156">
    <cfRule type="expression" dxfId="695" priority="713">
      <formula>OR($M156="Врач",$K156="Клиника женского здоровья",$K156="Принят без записи",$K156="Динамика состояния",$K156="Статус диагноза",AND($K156="Онкологический консилиум",$M156="Расхождение данных"),AND($K156="Превышен срок",$M156="Исследование"),AND($K156="Отсутствует протокол",$M156="Протокол исследования"),AND($K156="Дата записи",$M156="Исследование "),$K156="К сведению ГП/ЦАОП",$K156="Некорректное обращение с пациентом",$K156="Тактика ведения",$K156="Отказ в приеме")</formula>
    </cfRule>
    <cfRule type="expression" dxfId="694" priority="714">
      <formula>OR($K156="Онкологический консилиум",$K156="Дата записи",$K156="Возврат в МО без приема",$K156="Данные о биопсии",$K156="КАНЦЕР-регистр",$K156="Отказ от записи ",$K156="Отсутствует протокол",$K156="Превышен срок")</formula>
    </cfRule>
  </conditionalFormatting>
  <conditionalFormatting sqref="M161">
    <cfRule type="expression" dxfId="693" priority="709">
      <formula>OR($K161="Цель приема",$K161="Отказ в приеме",$K161="Тактика ведения",$K161="Не дозвонились в течение 2-х дней",$K161="Паллиатив/Патронаж",$K161="Отказ от сопровождения в проекте",$K161="Отказ от сопровождения персональным помощником",$K161="Нарушение маршрутизации",$K161="КАНЦЕР-регистр")</formula>
    </cfRule>
  </conditionalFormatting>
  <conditionalFormatting sqref="M161">
    <cfRule type="expression" dxfId="692" priority="706">
      <formula>ISBLANK($K161)</formula>
    </cfRule>
    <cfRule type="expression" dxfId="691" priority="710">
      <formula>OR($K161="Клиника женского здоровья",$K161="Принят без записи",$K161="Динамика состояния",$K161="Статус диагноза",$K161="К сведению ГП/ЦАОП",$K161="Некорректное обращение с пациентом",$K161="Отказ от сопровождения персональным помощником")</formula>
    </cfRule>
    <cfRule type="expression" dxfId="690" priority="711">
      <formula>NOT(ISBLANK(K161))</formula>
    </cfRule>
  </conditionalFormatting>
  <conditionalFormatting sqref="P161">
    <cfRule type="expression" dxfId="689" priority="707">
      <formula>OR($M161="Врач",$K161="Клиника женского здоровья",$K161="Принят без записи",$K161="Динамика состояния",$K161="Статус диагноза",AND($K161="Онкологический консилиум",$M161="Расхождение данных"),AND($K161="Превышен срок",$M161="Исследование"),AND($K161="Отсутствует протокол",$M161="Протокол исследования"),AND($K161="Дата записи",$M161="Исследование "),$K161="К сведению ГП/ЦАОП",$K161="Некорректное обращение с пациентом",$K161="Тактика ведения",$K161="Отказ в приеме")</formula>
    </cfRule>
    <cfRule type="expression" dxfId="688" priority="708">
      <formula>OR($K161="Онкологический консилиум",$K161="Дата записи",$K161="Возврат в МО без приема",$K161="Данные о биопсии",$K161="КАНЦЕР-регистр",$K161="Отказ от записи ",$K161="Отсутствует протокол",$K161="Превышен срок")</formula>
    </cfRule>
  </conditionalFormatting>
  <conditionalFormatting sqref="M162">
    <cfRule type="expression" dxfId="687" priority="703">
      <formula>OR($K162="Цель приема",$K162="Отказ в приеме",$K162="Тактика ведения",$K162="Не дозвонились в течение 2-х дней",$K162="Паллиатив/Патронаж",$K162="Отказ от сопровождения в проекте",$K162="Отказ от сопровождения персональным помощником",$K162="Нарушение маршрутизации",$K162="КАНЦЕР-регистр")</formula>
    </cfRule>
  </conditionalFormatting>
  <conditionalFormatting sqref="M162">
    <cfRule type="expression" dxfId="686" priority="700">
      <formula>ISBLANK($K162)</formula>
    </cfRule>
    <cfRule type="expression" dxfId="685" priority="704">
      <formula>OR($K162="Клиника женского здоровья",$K162="Принят без записи",$K162="Динамика состояния",$K162="Статус диагноза",$K162="К сведению ГП/ЦАОП",$K162="Некорректное обращение с пациентом",$K162="Отказ от сопровождения персональным помощником")</formula>
    </cfRule>
    <cfRule type="expression" dxfId="684" priority="705">
      <formula>NOT(ISBLANK(K162))</formula>
    </cfRule>
  </conditionalFormatting>
  <conditionalFormatting sqref="P162">
    <cfRule type="expression" dxfId="683" priority="701">
      <formula>OR($M162="Врач",$K162="Клиника женского здоровья",$K162="Принят без записи",$K162="Динамика состояния",$K162="Статус диагноза",AND($K162="Онкологический консилиум",$M162="Расхождение данных"),AND($K162="Превышен срок",$M162="Исследование"),AND($K162="Отсутствует протокол",$M162="Протокол исследования"),AND($K162="Дата записи",$M162="Исследование "),$K162="К сведению ГП/ЦАОП",$K162="Некорректное обращение с пациентом",$K162="Тактика ведения",$K162="Отказ в приеме")</formula>
    </cfRule>
    <cfRule type="expression" dxfId="682" priority="702">
      <formula>OR($K162="Онкологический консилиум",$K162="Дата записи",$K162="Возврат в МО без приема",$K162="Данные о биопсии",$K162="КАНЦЕР-регистр",$K162="Отказ от записи ",$K162="Отсутствует протокол",$K162="Превышен срок")</formula>
    </cfRule>
  </conditionalFormatting>
  <conditionalFormatting sqref="M163">
    <cfRule type="expression" dxfId="681" priority="697">
      <formula>OR($K163="Цель приема",$K163="Отказ в приеме",$K163="Тактика ведения",$K163="Не дозвонились в течение 2-х дней",$K163="Паллиатив/Патронаж",$K163="Отказ от сопровождения в проекте",$K163="Отказ от сопровождения персональным помощником",$K163="Нарушение маршрутизации",$K163="КАНЦЕР-регистр")</formula>
    </cfRule>
  </conditionalFormatting>
  <conditionalFormatting sqref="M163">
    <cfRule type="expression" dxfId="680" priority="694">
      <formula>ISBLANK($K163)</formula>
    </cfRule>
    <cfRule type="expression" dxfId="679" priority="698">
      <formula>OR($K163="Клиника женского здоровья",$K163="Принят без записи",$K163="Динамика состояния",$K163="Статус диагноза",$K163="К сведению ГП/ЦАОП",$K163="Некорректное обращение с пациентом",$K163="Отказ от сопровождения персональным помощником")</formula>
    </cfRule>
    <cfRule type="expression" dxfId="678" priority="699">
      <formula>NOT(ISBLANK(K163))</formula>
    </cfRule>
  </conditionalFormatting>
  <conditionalFormatting sqref="P163">
    <cfRule type="expression" dxfId="677" priority="695">
      <formula>OR($M163="Врач",$K163="Клиника женского здоровья",$K163="Принят без записи",$K163="Динамика состояния",$K163="Статус диагноза",AND($K163="Онкологический консилиум",$M163="Расхождение данных"),AND($K163="Превышен срок",$M163="Исследование"),AND($K163="Отсутствует протокол",$M163="Протокол исследования"),AND($K163="Дата записи",$M163="Исследование "),$K163="К сведению ГП/ЦАОП",$K163="Некорректное обращение с пациентом",$K163="Тактика ведения",$K163="Отказ в приеме")</formula>
    </cfRule>
    <cfRule type="expression" dxfId="676" priority="696">
      <formula>OR($K163="Онкологический консилиум",$K163="Дата записи",$K163="Возврат в МО без приема",$K163="Данные о биопсии",$K163="КАНЦЕР-регистр",$K163="Отказ от записи ",$K163="Отсутствует протокол",$K163="Превышен срок")</formula>
    </cfRule>
  </conditionalFormatting>
  <conditionalFormatting sqref="M164">
    <cfRule type="expression" dxfId="675" priority="691">
      <formula>OR($K164="Цель приема",$K164="Отказ в приеме",$K164="Тактика ведения",$K164="Не дозвонились в течение 2-х дней",$K164="Паллиатив/Патронаж",$K164="Отказ от сопровождения в проекте",$K164="Отказ от сопровождения персональным помощником",$K164="Нарушение маршрутизации",$K164="КАНЦЕР-регистр")</formula>
    </cfRule>
  </conditionalFormatting>
  <conditionalFormatting sqref="M164">
    <cfRule type="expression" dxfId="674" priority="688">
      <formula>ISBLANK($K164)</formula>
    </cfRule>
    <cfRule type="expression" dxfId="673" priority="692">
      <formula>OR($K164="Клиника женского здоровья",$K164="Принят без записи",$K164="Динамика состояния",$K164="Статус диагноза",$K164="К сведению ГП/ЦАОП",$K164="Некорректное обращение с пациентом",$K164="Отказ от сопровождения персональным помощником")</formula>
    </cfRule>
    <cfRule type="expression" dxfId="672" priority="693">
      <formula>NOT(ISBLANK(K164))</formula>
    </cfRule>
  </conditionalFormatting>
  <conditionalFormatting sqref="P164">
    <cfRule type="expression" dxfId="671" priority="689">
      <formula>OR($M164="Врач",$K164="Клиника женского здоровья",$K164="Принят без записи",$K164="Динамика состояния",$K164="Статус диагноза",AND($K164="Онкологический консилиум",$M164="Расхождение данных"),AND($K164="Превышен срок",$M164="Исследование"),AND($K164="Отсутствует протокол",$M164="Протокол исследования"),AND($K164="Дата записи",$M164="Исследование "),$K164="К сведению ГП/ЦАОП",$K164="Некорректное обращение с пациентом",$K164="Тактика ведения",$K164="Отказ в приеме")</formula>
    </cfRule>
    <cfRule type="expression" dxfId="670" priority="690">
      <formula>OR($K164="Онкологический консилиум",$K164="Дата записи",$K164="Возврат в МО без приема",$K164="Данные о биопсии",$K164="КАНЦЕР-регистр",$K164="Отказ от записи ",$K164="Отсутствует протокол",$K164="Превышен срок")</formula>
    </cfRule>
  </conditionalFormatting>
  <conditionalFormatting sqref="M165">
    <cfRule type="expression" dxfId="669" priority="679">
      <formula>OR($K165="Цель приема",$K165="Отказ в приеме",$K165="Тактика ведения",$K165="Не дозвонились в течение 2-х дней",$K165="Паллиатив/Патронаж",$K165="Отказ от сопровождения в проекте",$K165="Отказ от сопровождения персональным помощником",$K165="Нарушение маршрутизации",$K165="КАНЦЕР-регистр")</formula>
    </cfRule>
  </conditionalFormatting>
  <conditionalFormatting sqref="M165">
    <cfRule type="expression" dxfId="668" priority="676">
      <formula>ISBLANK($K165)</formula>
    </cfRule>
    <cfRule type="expression" dxfId="667" priority="680">
      <formula>OR($K165="Клиника женского здоровья",$K165="Принят без записи",$K165="Динамика состояния",$K165="Статус диагноза",$K165="К сведению ГП/ЦАОП",$K165="Некорректное обращение с пациентом",$K165="Отказ от сопровождения персональным помощником")</formula>
    </cfRule>
    <cfRule type="expression" dxfId="666" priority="681">
      <formula>NOT(ISBLANK(K165))</formula>
    </cfRule>
  </conditionalFormatting>
  <conditionalFormatting sqref="P165">
    <cfRule type="expression" dxfId="665" priority="677">
      <formula>OR($M165="Врач",$K165="Клиника женского здоровья",$K165="Принят без записи",$K165="Динамика состояния",$K165="Статус диагноза",AND($K165="Онкологический консилиум",$M165="Расхождение данных"),AND($K165="Превышен срок",$M165="Исследование"),AND($K165="Отсутствует протокол",$M165="Протокол исследования"),AND($K165="Дата записи",$M165="Исследование "),$K165="К сведению ГП/ЦАОП",$K165="Некорректное обращение с пациентом",$K165="Тактика ведения",$K165="Отказ в приеме")</formula>
    </cfRule>
    <cfRule type="expression" dxfId="664" priority="678">
      <formula>OR($K165="Онкологический консилиум",$K165="Дата записи",$K165="Возврат в МО без приема",$K165="Данные о биопсии",$K165="КАНЦЕР-регистр",$K165="Отказ от записи ",$K165="Отсутствует протокол",$K165="Превышен срок")</formula>
    </cfRule>
  </conditionalFormatting>
  <conditionalFormatting sqref="M233">
    <cfRule type="expression" dxfId="663" priority="673">
      <formula>OR($K233="Цель приема",$K233="Отказ в приеме",$K233="Тактика ведения",$K233="Не дозвонились в течение 2-х дней",$K233="Паллиатив/Патронаж",$K233="Отказ от сопровождения в проекте",$K233="Отказ от сопровождения персональным помощником",$K233="Нарушение маршрутизации",$K233="КАНЦЕР-регистр")</formula>
    </cfRule>
  </conditionalFormatting>
  <conditionalFormatting sqref="M233">
    <cfRule type="expression" dxfId="662" priority="670">
      <formula>ISBLANK($K233)</formula>
    </cfRule>
    <cfRule type="expression" dxfId="661" priority="674">
      <formula>OR($K233="Клиника женского здоровья",$K233="Принят без записи",$K233="Динамика состояния",$K233="Статус диагноза",$K233="К сведению ГП/ЦАОП",$K233="Некорректное обращение с пациентом",$K233="Отказ от сопровождения персональным помощником")</formula>
    </cfRule>
    <cfRule type="expression" dxfId="660" priority="675">
      <formula>NOT(ISBLANK(K233))</formula>
    </cfRule>
  </conditionalFormatting>
  <conditionalFormatting sqref="P233">
    <cfRule type="expression" dxfId="659" priority="671">
      <formula>OR($M233="Врач",$K233="Клиника женского здоровья",$K233="Принят без записи",$K233="Динамика состояния",$K233="Статус диагноза",AND($K233="Онкологический консилиум",$M233="Расхождение данных"),AND($K233="Превышен срок",$M233="Исследование"),AND($K233="Отсутствует протокол",$M233="Протокол исследования"),AND($K233="Дата записи",$M233="Исследование "),$K233="К сведению ГП/ЦАОП",$K233="Некорректное обращение с пациентом",$K233="Тактика ведения",$K233="Отказ в приеме")</formula>
    </cfRule>
    <cfRule type="expression" dxfId="658" priority="672">
      <formula>OR($K233="Онкологический консилиум",$K233="Дата записи",$K233="Возврат в МО без приема",$K233="Данные о биопсии",$K233="КАНЦЕР-регистр",$K233="Отказ от записи ",$K233="Отсутствует протокол",$K233="Превышен срок")</formula>
    </cfRule>
  </conditionalFormatting>
  <conditionalFormatting sqref="M240">
    <cfRule type="expression" dxfId="657" priority="647">
      <formula>OR($K240="Цель приема",$K240="Отказ в приеме",$K240="Тактика ведения",$K240="Не дозвонились в течение 2-х дней",$K240="Паллиатив/Патронаж",$K240="Отказ от сопровождения в проекте",$K240="Отказ от сопровождения персональным помощником",$K240="Нарушение маршрутизации",$K240="КАНЦЕР-регистр")</formula>
    </cfRule>
  </conditionalFormatting>
  <conditionalFormatting sqref="M240">
    <cfRule type="expression" dxfId="656" priority="644">
      <formula>ISBLANK($K240)</formula>
    </cfRule>
    <cfRule type="expression" dxfId="655" priority="648">
      <formula>OR($K240="Клиника женского здоровья",$K240="Принят без записи",$K240="Динамика состояния",$K240="Статус диагноза",$K240="К сведению ГП/ЦАОП",$K240="Некорректное обращение с пациентом",$K240="Отказ от сопровождения персональным помощником")</formula>
    </cfRule>
    <cfRule type="expression" dxfId="654" priority="649">
      <formula>NOT(ISBLANK(K240))</formula>
    </cfRule>
  </conditionalFormatting>
  <conditionalFormatting sqref="P240">
    <cfRule type="expression" dxfId="653" priority="645">
      <formula>OR($M240="Врач",$K240="Клиника женского здоровья",$K240="Принят без записи",$K240="Динамика состояния",$K240="Статус диагноза",AND($K240="Онкологический консилиум",$M240="Расхождение данных"),AND($K240="Превышен срок",$M240="Исследование"),AND($K240="Отсутствует протокол",$M240="Протокол исследования"),AND($K240="Дата записи",$M240="Исследование "),$K240="К сведению ГП/ЦАОП",$K240="Некорректное обращение с пациентом",$K240="Тактика ведения",$K240="Отказ в приеме")</formula>
    </cfRule>
    <cfRule type="expression" dxfId="652" priority="646">
      <formula>OR($K240="Онкологический консилиум",$K240="Дата записи",$K240="Возврат в МО без приема",$K240="Данные о биопсии",$K240="КАНЦЕР-регистр",$K240="Отказ от записи ",$K240="Отсутствует протокол",$K240="Превышен срок")</formula>
    </cfRule>
  </conditionalFormatting>
  <conditionalFormatting sqref="M241">
    <cfRule type="expression" dxfId="651" priority="635">
      <formula>OR($K241="Цель приема",$K241="Отказ в приеме",$K241="Тактика ведения",$K241="Не дозвонились в течение 2-х дней",$K241="Паллиатив/Патронаж",$K241="Отказ от сопровождения в проекте",$K241="Отказ от сопровождения персональным помощником",$K241="Нарушение маршрутизации",$K241="КАНЦЕР-регистр")</formula>
    </cfRule>
  </conditionalFormatting>
  <conditionalFormatting sqref="M241">
    <cfRule type="expression" dxfId="650" priority="632">
      <formula>ISBLANK($K241)</formula>
    </cfRule>
    <cfRule type="expression" dxfId="649" priority="636">
      <formula>OR($K241="Клиника женского здоровья",$K241="Принят без записи",$K241="Динамика состояния",$K241="Статус диагноза",$K241="К сведению ГП/ЦАОП",$K241="Некорректное обращение с пациентом",$K241="Отказ от сопровождения персональным помощником")</formula>
    </cfRule>
    <cfRule type="expression" dxfId="648" priority="637">
      <formula>NOT(ISBLANK(K241))</formula>
    </cfRule>
  </conditionalFormatting>
  <conditionalFormatting sqref="P241">
    <cfRule type="expression" dxfId="647" priority="633">
      <formula>OR($M241="Врач",$K241="Клиника женского здоровья",$K241="Принят без записи",$K241="Динамика состояния",$K241="Статус диагноза",AND($K241="Онкологический консилиум",$M241="Расхождение данных"),AND($K241="Превышен срок",$M241="Исследование"),AND($K241="Отсутствует протокол",$M241="Протокол исследования"),AND($K241="Дата записи",$M241="Исследование "),$K241="К сведению ГП/ЦАОП",$K241="Некорректное обращение с пациентом",$K241="Тактика ведения",$K241="Отказ в приеме")</formula>
    </cfRule>
    <cfRule type="expression" dxfId="646" priority="634">
      <formula>OR($K241="Онкологический консилиум",$K241="Дата записи",$K241="Возврат в МО без приема",$K241="Данные о биопсии",$K241="КАНЦЕР-регистр",$K241="Отказ от записи ",$K241="Отсутствует протокол",$K241="Превышен срок")</formula>
    </cfRule>
  </conditionalFormatting>
  <conditionalFormatting sqref="M242">
    <cfRule type="expression" dxfId="645" priority="626">
      <formula>OR($K242="Цель приема",$K242="Отказ в приеме",$K242="Тактика ведения",$K242="Не дозвонились в течение 2-х дней",$K242="Паллиатив/Патронаж",$K242="Отказ от сопровождения в проекте",$K242="Отказ от сопровождения персональным помощником",$K242="Нарушение маршрутизации",$K242="КАНЦЕР-регистр")</formula>
    </cfRule>
  </conditionalFormatting>
  <conditionalFormatting sqref="M242">
    <cfRule type="expression" dxfId="644" priority="625">
      <formula>ISBLANK($K242)</formula>
    </cfRule>
    <cfRule type="expression" dxfId="643" priority="627">
      <formula>OR($K242="Клиника женского здоровья",$K242="Принят без записи",$K242="Динамика состояния",$K242="Статус диагноза",$K242="К сведению ГП/ЦАОП",$K242="Некорректное обращение с пациентом",$K242="Отказ от сопровождения персональным помощником")</formula>
    </cfRule>
    <cfRule type="expression" dxfId="642" priority="628">
      <formula>NOT(ISBLANK(K242))</formula>
    </cfRule>
  </conditionalFormatting>
  <conditionalFormatting sqref="P243">
    <cfRule type="expression" dxfId="641" priority="620">
      <formula>OR($K243="Цель приема",$K243="Отказ в приеме",$K243="Тактика ведения",$K243="Не дозвонились в течение 2-х дней",$K243="Паллиатив/Патронаж",$K243="Отказ от сопровождения в проекте",$K243="Отказ от сопровождения персональным помощником",$K243="Нарушение маршрутизации",$K243="КАНЦЕР-регистр")</formula>
    </cfRule>
  </conditionalFormatting>
  <conditionalFormatting sqref="P243">
    <cfRule type="expression" dxfId="640" priority="618">
      <formula>OR($M243="Врач",$K243="Клиника женского здоровья",$K243="Принят без записи",$K243="Динамика состояния",$K243="Статус диагноза",AND($K243="Онкологический консилиум",$M243="Расхождение данных"),AND($K243="Превышен срок",$M243="Исследование"),AND($K243="Отсутствует протокол",$M243="Протокол исследования"),AND($K243="Дата записи",$M243="Исследование "),$K243="К сведению ГП/ЦАОП",$K243="Некорректное обращение с пациентом",$K243="Тактика ведения",$K243="Отказ в приеме")</formula>
    </cfRule>
    <cfRule type="expression" dxfId="639" priority="619">
      <formula>OR($K243="Онкологический консилиум",$K243="Дата записи",$K243="Возврат в МО без приема",$K243="Данные о биопсии",$K243="КАНЦЕР-регистр",$K243="Отказ от записи ",$K243="Отсутствует протокол",$K243="Превышен срок")</formula>
    </cfRule>
  </conditionalFormatting>
  <conditionalFormatting sqref="M243">
    <cfRule type="expression" dxfId="638" priority="615">
      <formula>OR($K243="Цель приема",$K243="Отказ в приеме",$K243="Тактика ведения",$K243="Не дозвонились в течение 2-х дней",$K243="Паллиатив/Патронаж",$K243="Отказ от сопровождения в проекте",$K243="Отказ от сопровождения персональным помощником",$K243="Нарушение маршрутизации",$K243="КАНЦЕР-регистр")</formula>
    </cfRule>
  </conditionalFormatting>
  <conditionalFormatting sqref="M243">
    <cfRule type="expression" dxfId="637" priority="614">
      <formula>ISBLANK($K243)</formula>
    </cfRule>
    <cfRule type="expression" dxfId="636" priority="616">
      <formula>OR($K243="Клиника женского здоровья",$K243="Принят без записи",$K243="Динамика состояния",$K243="Статус диагноза",$K243="К сведению ГП/ЦАОП",$K243="Некорректное обращение с пациентом",$K243="Отказ от сопровождения персональным помощником")</formula>
    </cfRule>
    <cfRule type="expression" dxfId="635" priority="617">
      <formula>NOT(ISBLANK(K243))</formula>
    </cfRule>
  </conditionalFormatting>
  <conditionalFormatting sqref="P248">
    <cfRule type="expression" dxfId="634" priority="601">
      <formula>OR($M248="Врач",$K248="Клиника женского здоровья",$K248="Принят без записи",$K248="Динамика состояния",$K248="Статус диагноза",AND($K248="Онкологический консилиум",$M248="Расхождение данных"),AND($K248="Превышен срок",$M248="Исследование"),AND($K248="Отсутствует протокол",$M248="Протокол исследования"),AND($K248="Дата записи",$M248="Исследование "),$K248="К сведению ГП/ЦАОП",$K248="Некорректное обращение с пациентом",$K248="Тактика ведения",$K248="Отказ в приеме")</formula>
    </cfRule>
    <cfRule type="expression" dxfId="633" priority="602">
      <formula>OR($K248="Онкологический консилиум",$K248="Дата записи",$K248="Возврат в МО без приема",$K248="Данные о биопсии",$K248="КАНЦЕР-регистр",$K248="Отказ от записи ",$K248="Отсутствует протокол",$K248="Превышен срок")</formula>
    </cfRule>
    <cfRule type="expression" dxfId="632" priority="603">
      <formula>OR($K248="Цель приема",$K248="Отказ в приеме",$K248="Тактика ведения",$K248="Не дозвонились в течение 2-х дней",$K248="Паллиатив/Патронаж",$K248="Отказ от сопровождения в проекте",$K248="Отказ от сопровождения персональным помощником",$K248="Нарушение маршрутизации",$K248="КАНЦЕР-регистр")</formula>
    </cfRule>
  </conditionalFormatting>
  <conditionalFormatting sqref="P246">
    <cfRule type="expression" dxfId="631" priority="600">
      <formula>OR($K246="Цель приема",$K246="Отказ в приеме",$K246="Тактика ведения",$K246="Не дозвонились в течение 2-х дней",$K246="Паллиатив/Патронаж",$K246="Отказ от сопровождения в проекте",$K246="Отказ от сопровождения персональным помощником",$K246="Нарушение маршрутизации",$K246="КАНЦЕР-регистр")</formula>
    </cfRule>
  </conditionalFormatting>
  <conditionalFormatting sqref="P246">
    <cfRule type="expression" dxfId="630" priority="598">
      <formula>OR($M246="Врач",$K246="Клиника женского здоровья",$K246="Принят без записи",$K246="Динамика состояния",$K246="Статус диагноза",AND($K246="Онкологический консилиум",$M246="Расхождение данных"),AND($K246="Превышен срок",$M246="Исследование"),AND($K246="Отсутствует протокол",$M246="Протокол исследования"),AND($K246="Дата записи",$M246="Исследование "),$K246="К сведению ГП/ЦАОП",$K246="Некорректное обращение с пациентом",$K246="Тактика ведения",$K246="Отказ в приеме")</formula>
    </cfRule>
    <cfRule type="expression" dxfId="629" priority="599">
      <formula>OR($K246="Онкологический консилиум",$K246="Дата записи",$K246="Возврат в МО без приема",$K246="Данные о биопсии",$K246="КАНЦЕР-регистр",$K246="Отказ от записи ",$K246="Отсутствует протокол",$K246="Превышен срок")</formula>
    </cfRule>
  </conditionalFormatting>
  <conditionalFormatting sqref="P247">
    <cfRule type="expression" dxfId="628" priority="597">
      <formula>OR($K247="Цель приема",$K247="Отказ в приеме",$K247="Тактика ведения",$K247="Не дозвонились в течение 2-х дней",$K247="Паллиатив/Патронаж",$K247="Отказ от сопровождения в проекте",$K247="Отказ от сопровождения персональным помощником",$K247="Нарушение маршрутизации",$K247="КАНЦЕР-регистр")</formula>
    </cfRule>
  </conditionalFormatting>
  <conditionalFormatting sqref="P247">
    <cfRule type="expression" dxfId="627" priority="595">
      <formula>OR($M247="Врач",$K247="Клиника женского здоровья",$K247="Принят без записи",$K247="Динамика состояния",$K247="Статус диагноза",AND($K247="Онкологический консилиум",$M247="Расхождение данных"),AND($K247="Превышен срок",$M247="Исследование"),AND($K247="Отсутствует протокол",$M247="Протокол исследования"),AND($K247="Дата записи",$M247="Исследование "),$K247="К сведению ГП/ЦАОП",$K247="Некорректное обращение с пациентом",$K247="Тактика ведения",$K247="Отказ в приеме")</formula>
    </cfRule>
    <cfRule type="expression" dxfId="626" priority="596">
      <formula>OR($K247="Онкологический консилиум",$K247="Дата записи",$K247="Возврат в МО без приема",$K247="Данные о биопсии",$K247="КАНЦЕР-регистр",$K247="Отказ от записи ",$K247="Отсутствует протокол",$K247="Превышен срок")</formula>
    </cfRule>
  </conditionalFormatting>
  <conditionalFormatting sqref="P250">
    <cfRule type="expression" dxfId="625" priority="594">
      <formula>OR($K250="Цель приема",$K250="Отказ в приеме",$K250="Тактика ведения",$K250="Не дозвонились в течение 2-х дней",$K250="Паллиатив/Патронаж",$K250="Отказ от сопровождения в проекте",$K250="Отказ от сопровождения персональным помощником",$K250="Нарушение маршрутизации",$K250="КАНЦЕР-регистр")</formula>
    </cfRule>
  </conditionalFormatting>
  <conditionalFormatting sqref="P250">
    <cfRule type="expression" dxfId="624" priority="592">
      <formula>OR($M250="Врач",$K250="Клиника женского здоровья",$K250="Принят без записи",$K250="Динамика состояния",$K250="Статус диагноза",AND($K250="Онкологический консилиум",$M250="Расхождение данных"),AND($K250="Превышен срок",$M250="Исследование"),AND($K250="Отсутствует протокол",$M250="Протокол исследования"),AND($K250="Дата записи",$M250="Исследование "),$K250="К сведению ГП/ЦАОП",$K250="Некорректное обращение с пациентом",$K250="Тактика ведения",$K250="Отказ в приеме")</formula>
    </cfRule>
    <cfRule type="expression" dxfId="623" priority="593">
      <formula>OR($K250="Онкологический консилиум",$K250="Дата записи",$K250="Возврат в МО без приема",$K250="Данные о биопсии",$K250="КАНЦЕР-регистр",$K250="Отказ от записи ",$K250="Отсутствует протокол",$K250="Превышен срок")</formula>
    </cfRule>
  </conditionalFormatting>
  <conditionalFormatting sqref="M244">
    <cfRule type="expression" dxfId="622" priority="581">
      <formula>OR($K244="Цель приема",$K244="Отказ в приеме",$K244="Тактика ведения",$K244="Не дозвонились в течение 2-х дней",$K244="Паллиатив/Патронаж",$K244="Отказ от сопровождения в проекте",$K244="Отказ от сопровождения персональным помощником",$K244="Нарушение маршрутизации",$K244="КАНЦЕР-регистр")</formula>
    </cfRule>
  </conditionalFormatting>
  <conditionalFormatting sqref="M244">
    <cfRule type="expression" dxfId="621" priority="580">
      <formula>ISBLANK($K244)</formula>
    </cfRule>
    <cfRule type="expression" dxfId="620" priority="582">
      <formula>OR($K244="Клиника женского здоровья",$K244="Принят без записи",$K244="Динамика состояния",$K244="Статус диагноза",$K244="К сведению ГП/ЦАОП",$K244="Некорректное обращение с пациентом",$K244="Отказ от сопровождения персональным помощником")</formula>
    </cfRule>
    <cfRule type="expression" dxfId="619" priority="583">
      <formula>NOT(ISBLANK(K244))</formula>
    </cfRule>
  </conditionalFormatting>
  <conditionalFormatting sqref="M245">
    <cfRule type="expression" dxfId="618" priority="577">
      <formula>OR($K245="Цель приема",$K245="Отказ в приеме",$K245="Тактика ведения",$K245="Не дозвонились в течение 2-х дней",$K245="Паллиатив/Патронаж",$K245="Отказ от сопровождения в проекте",$K245="Отказ от сопровождения персональным помощником",$K245="Нарушение маршрутизации",$K245="КАНЦЕР-регистр")</formula>
    </cfRule>
  </conditionalFormatting>
  <conditionalFormatting sqref="M245">
    <cfRule type="expression" dxfId="617" priority="576">
      <formula>ISBLANK($K245)</formula>
    </cfRule>
    <cfRule type="expression" dxfId="616" priority="578">
      <formula>OR($K245="Клиника женского здоровья",$K245="Принят без записи",$K245="Динамика состояния",$K245="Статус диагноза",$K245="К сведению ГП/ЦАОП",$K245="Некорректное обращение с пациентом",$K245="Отказ от сопровождения персональным помощником")</formula>
    </cfRule>
    <cfRule type="expression" dxfId="615" priority="579">
      <formula>NOT(ISBLANK(K245))</formula>
    </cfRule>
  </conditionalFormatting>
  <conditionalFormatting sqref="M246">
    <cfRule type="expression" dxfId="614" priority="573">
      <formula>OR($K246="Цель приема",$K246="Отказ в приеме",$K246="Тактика ведения",$K246="Не дозвонились в течение 2-х дней",$K246="Паллиатив/Патронаж",$K246="Отказ от сопровождения в проекте",$K246="Отказ от сопровождения персональным помощником",$K246="Нарушение маршрутизации",$K246="КАНЦЕР-регистр")</formula>
    </cfRule>
  </conditionalFormatting>
  <conditionalFormatting sqref="M246">
    <cfRule type="expression" dxfId="613" priority="572">
      <formula>ISBLANK($K246)</formula>
    </cfRule>
    <cfRule type="expression" dxfId="612" priority="574">
      <formula>OR($K246="Клиника женского здоровья",$K246="Принят без записи",$K246="Динамика состояния",$K246="Статус диагноза",$K246="К сведению ГП/ЦАОП",$K246="Некорректное обращение с пациентом",$K246="Отказ от сопровождения персональным помощником")</formula>
    </cfRule>
    <cfRule type="expression" dxfId="611" priority="575">
      <formula>NOT(ISBLANK(K246))</formula>
    </cfRule>
  </conditionalFormatting>
  <conditionalFormatting sqref="M247">
    <cfRule type="expression" dxfId="610" priority="569">
      <formula>OR($K247="Цель приема",$K247="Отказ в приеме",$K247="Тактика ведения",$K247="Не дозвонились в течение 2-х дней",$K247="Паллиатив/Патронаж",$K247="Отказ от сопровождения в проекте",$K247="Отказ от сопровождения персональным помощником",$K247="Нарушение маршрутизации",$K247="КАНЦЕР-регистр")</formula>
    </cfRule>
  </conditionalFormatting>
  <conditionalFormatting sqref="M247">
    <cfRule type="expression" dxfId="609" priority="568">
      <formula>ISBLANK($K247)</formula>
    </cfRule>
    <cfRule type="expression" dxfId="608" priority="570">
      <formula>OR($K247="Клиника женского здоровья",$K247="Принят без записи",$K247="Динамика состояния",$K247="Статус диагноза",$K247="К сведению ГП/ЦАОП",$K247="Некорректное обращение с пациентом",$K247="Отказ от сопровождения персональным помощником")</formula>
    </cfRule>
    <cfRule type="expression" dxfId="607" priority="571">
      <formula>NOT(ISBLANK(K247))</formula>
    </cfRule>
  </conditionalFormatting>
  <conditionalFormatting sqref="M248">
    <cfRule type="expression" dxfId="606" priority="565">
      <formula>OR($K248="Цель приема",$K248="Отказ в приеме",$K248="Тактика ведения",$K248="Не дозвонились в течение 2-х дней",$K248="Паллиатив/Патронаж",$K248="Отказ от сопровождения в проекте",$K248="Отказ от сопровождения персональным помощником",$K248="Нарушение маршрутизации",$K248="КАНЦЕР-регистр")</formula>
    </cfRule>
  </conditionalFormatting>
  <conditionalFormatting sqref="M248">
    <cfRule type="expression" dxfId="605" priority="564">
      <formula>ISBLANK($K248)</formula>
    </cfRule>
    <cfRule type="expression" dxfId="604" priority="566">
      <formula>OR($K248="Клиника женского здоровья",$K248="Принят без записи",$K248="Динамика состояния",$K248="Статус диагноза",$K248="К сведению ГП/ЦАОП",$K248="Некорректное обращение с пациентом",$K248="Отказ от сопровождения персональным помощником")</formula>
    </cfRule>
    <cfRule type="expression" dxfId="603" priority="567">
      <formula>NOT(ISBLANK(K248))</formula>
    </cfRule>
  </conditionalFormatting>
  <conditionalFormatting sqref="M249">
    <cfRule type="expression" dxfId="602" priority="561">
      <formula>OR($K249="Цель приема",$K249="Отказ в приеме",$K249="Тактика ведения",$K249="Не дозвонились в течение 2-х дней",$K249="Паллиатив/Патронаж",$K249="Отказ от сопровождения в проекте",$K249="Отказ от сопровождения персональным помощником",$K249="Нарушение маршрутизации",$K249="КАНЦЕР-регистр")</formula>
    </cfRule>
  </conditionalFormatting>
  <conditionalFormatting sqref="M249">
    <cfRule type="expression" dxfId="601" priority="560">
      <formula>ISBLANK($K249)</formula>
    </cfRule>
    <cfRule type="expression" dxfId="600" priority="562">
      <formula>OR($K249="Клиника женского здоровья",$K249="Принят без записи",$K249="Динамика состояния",$K249="Статус диагноза",$K249="К сведению ГП/ЦАОП",$K249="Некорректное обращение с пациентом",$K249="Отказ от сопровождения персональным помощником")</formula>
    </cfRule>
    <cfRule type="expression" dxfId="599" priority="563">
      <formula>NOT(ISBLANK(K249))</formula>
    </cfRule>
  </conditionalFormatting>
  <conditionalFormatting sqref="P249">
    <cfRule type="expression" dxfId="598" priority="557">
      <formula>OR($M249="Врач",$K249="Клиника женского здоровья",$K249="Принят без записи",$K249="Динамика состояния",$K249="Статус диагноза",AND($K249="Онкологический консилиум",$M249="Расхождение данных"),AND($K249="Превышен срок",$M249="Исследование"),AND($K249="Отсутствует протокол",$M249="Протокол исследования"),AND($K249="Дата записи",$M249="Исследование "),$K249="К сведению ГП/ЦАОП",$K249="Некорректное обращение с пациентом",$K249="Тактика ведения",$K249="Отказ в приеме")</formula>
    </cfRule>
    <cfRule type="expression" dxfId="597" priority="558">
      <formula>OR($K249="Онкологический консилиум",$K249="Дата записи",$K249="Возврат в МО без приема",$K249="Данные о биопсии",$K249="КАНЦЕР-регистр",$K249="Отказ от записи ",$K249="Отсутствует протокол",$K249="Превышен срок")</formula>
    </cfRule>
    <cfRule type="expression" dxfId="596" priority="559">
      <formula>OR($K249="Цель приема",$K249="Отказ в приеме",$K249="Тактика ведения",$K249="Не дозвонились в течение 2-х дней",$K249="Паллиатив/Патронаж",$K249="Отказ от сопровождения в проекте",$K249="Отказ от сопровождения персональным помощником",$K249="Нарушение маршрутизации",$K249="КАНЦЕР-регистр")</formula>
    </cfRule>
  </conditionalFormatting>
  <conditionalFormatting sqref="M250">
    <cfRule type="expression" dxfId="595" priority="554">
      <formula>OR($K250="Цель приема",$K250="Отказ в приеме",$K250="Тактика ведения",$K250="Не дозвонились в течение 2-х дней",$K250="Паллиатив/Патронаж",$K250="Отказ от сопровождения в проекте",$K250="Отказ от сопровождения персональным помощником",$K250="Нарушение маршрутизации",$K250="КАНЦЕР-регистр")</formula>
    </cfRule>
  </conditionalFormatting>
  <conditionalFormatting sqref="M250">
    <cfRule type="expression" dxfId="594" priority="553">
      <formula>ISBLANK($K250)</formula>
    </cfRule>
    <cfRule type="expression" dxfId="593" priority="555">
      <formula>OR($K250="Клиника женского здоровья",$K250="Принят без записи",$K250="Динамика состояния",$K250="Статус диагноза",$K250="К сведению ГП/ЦАОП",$K250="Некорректное обращение с пациентом",$K250="Отказ от сопровождения персональным помощником")</formula>
    </cfRule>
    <cfRule type="expression" dxfId="592" priority="556">
      <formula>NOT(ISBLANK(K250))</formula>
    </cfRule>
  </conditionalFormatting>
  <conditionalFormatting sqref="M251:M260">
    <cfRule type="expression" dxfId="591" priority="550">
      <formula>OR($K251="Цель приема",$K251="Отказ в приеме",$K251="Тактика ведения",$K251="Не дозвонились в течение 2-х дней",$K251="Паллиатив/Патронаж",$K251="Отказ от сопровождения в проекте",$K251="Отказ от сопровождения персональным помощником",$K251="Нарушение маршрутизации",$K251="КАНЦЕР-регистр")</formula>
    </cfRule>
  </conditionalFormatting>
  <conditionalFormatting sqref="M251:M260">
    <cfRule type="expression" dxfId="590" priority="547">
      <formula>ISBLANK($K251)</formula>
    </cfRule>
    <cfRule type="expression" dxfId="589" priority="551">
      <formula>OR($K251="Клиника женского здоровья",$K251="Принят без записи",$K251="Динамика состояния",$K251="Статус диагноза",$K251="К сведению ГП/ЦАОП",$K251="Некорректное обращение с пациентом",$K251="Отказ от сопровождения персональным помощником")</formula>
    </cfRule>
    <cfRule type="expression" dxfId="588" priority="552">
      <formula>NOT(ISBLANK(K251))</formula>
    </cfRule>
  </conditionalFormatting>
  <conditionalFormatting sqref="P253">
    <cfRule type="expression" dxfId="587" priority="548">
      <formula>OR($M253="Врач",$K253="Клиника женского здоровья",$K253="Принят без записи",$K253="Динамика состояния",$K253="Статус диагноза",AND($K253="Онкологический консилиум",$M253="Расхождение данных"),AND($K253="Превышен срок",$M253="Исследование"),AND($K253="Отсутствует протокол",$M253="Протокол исследования"),AND($K253="Дата записи",$M253="Исследование "),$K253="К сведению ГП/ЦАОП",$K253="Некорректное обращение с пациентом",$K253="Тактика ведения",$K253="Отказ в приеме")</formula>
    </cfRule>
    <cfRule type="expression" dxfId="586" priority="549">
      <formula>OR($K253="Онкологический консилиум",$K253="Дата записи",$K253="Возврат в МО без приема",$K253="Данные о биопсии",$K253="КАНЦЕР-регистр",$K253="Отказ от записи ",$K253="Отсутствует протокол",$K253="Превышен срок")</formula>
    </cfRule>
  </conditionalFormatting>
  <conditionalFormatting sqref="P251">
    <cfRule type="expression" dxfId="585" priority="546">
      <formula>OR($K251="Цель приема",$K251="Отказ в приеме",$K251="Тактика ведения",$K251="Не дозвонились в течение 2-х дней",$K251="Паллиатив/Патронаж",$K251="Отказ от сопровождения в проекте",$K251="Отказ от сопровождения персональным помощником",$K251="Нарушение маршрутизации",$K251="КАНЦЕР-регистр")</formula>
    </cfRule>
  </conditionalFormatting>
  <conditionalFormatting sqref="P251">
    <cfRule type="expression" dxfId="584" priority="544">
      <formula>OR($M251="Врач",$K251="Клиника женского здоровья",$K251="Принят без записи",$K251="Динамика состояния",$K251="Статус диагноза",AND($K251="Онкологический консилиум",$M251="Расхождение данных"),AND($K251="Превышен срок",$M251="Исследование"),AND($K251="Отсутствует протокол",$M251="Протокол исследования"),AND($K251="Дата записи",$M251="Исследование "),$K251="К сведению ГП/ЦАОП",$K251="Некорректное обращение с пациентом",$K251="Тактика ведения",$K251="Отказ в приеме")</formula>
    </cfRule>
    <cfRule type="expression" dxfId="583" priority="545">
      <formula>OR($K251="Онкологический консилиум",$K251="Дата записи",$K251="Возврат в МО без приема",$K251="Данные о биопсии",$K251="КАНЦЕР-регистр",$K251="Отказ от записи ",$K251="Отсутствует протокол",$K251="Превышен срок")</formula>
    </cfRule>
  </conditionalFormatting>
  <conditionalFormatting sqref="P252">
    <cfRule type="expression" dxfId="582" priority="543">
      <formula>OR($K252="Цель приема",$K252="Отказ в приеме",$K252="Тактика ведения",$K252="Не дозвонились в течение 2-х дней",$K252="Паллиатив/Патронаж",$K252="Отказ от сопровождения в проекте",$K252="Отказ от сопровождения персональным помощником",$K252="Нарушение маршрутизации",$K252="КАНЦЕР-регистр")</formula>
    </cfRule>
  </conditionalFormatting>
  <conditionalFormatting sqref="P252">
    <cfRule type="expression" dxfId="581" priority="541">
      <formula>OR($M252="Врач",$K252="Клиника женского здоровья",$K252="Принят без записи",$K252="Динамика состояния",$K252="Статус диагноза",AND($K252="Онкологический консилиум",$M252="Расхождение данных"),AND($K252="Превышен срок",$M252="Исследование"),AND($K252="Отсутствует протокол",$M252="Протокол исследования"),AND($K252="Дата записи",$M252="Исследование "),$K252="К сведению ГП/ЦАОП",$K252="Некорректное обращение с пациентом",$K252="Тактика ведения",$K252="Отказ в приеме")</formula>
    </cfRule>
    <cfRule type="expression" dxfId="580" priority="542">
      <formula>OR($K252="Онкологический консилиум",$K252="Дата записи",$K252="Возврат в МО без приема",$K252="Данные о биопсии",$K252="КАНЦЕР-регистр",$K252="Отказ от записи ",$K252="Отсутствует протокол",$K252="Превышен срок")</formula>
    </cfRule>
  </conditionalFormatting>
  <conditionalFormatting sqref="P256">
    <cfRule type="expression" dxfId="579" priority="540">
      <formula>OR($K256="Цель приема",$K256="Отказ в приеме",$K256="Тактика ведения",$K256="Не дозвонились в течение 2-х дней",$K256="Паллиатив/Патронаж",$K256="Отказ от сопровождения в проекте",$K256="Отказ от сопровождения персональным помощником",$K256="Нарушение маршрутизации",$K256="КАНЦЕР-регистр")</formula>
    </cfRule>
  </conditionalFormatting>
  <conditionalFormatting sqref="P256">
    <cfRule type="expression" dxfId="578" priority="538">
      <formula>OR($M256="Врач",$K256="Клиника женского здоровья",$K256="Принят без записи",$K256="Динамика состояния",$K256="Статус диагноза",AND($K256="Онкологический консилиум",$M256="Расхождение данных"),AND($K256="Превышен срок",$M256="Исследование"),AND($K256="Отсутствует протокол",$M256="Протокол исследования"),AND($K256="Дата записи",$M256="Исследование "),$K256="К сведению ГП/ЦАОП",$K256="Некорректное обращение с пациентом",$K256="Тактика ведения",$K256="Отказ в приеме")</formula>
    </cfRule>
    <cfRule type="expression" dxfId="577" priority="539">
      <formula>OR($K256="Онкологический консилиум",$K256="Дата записи",$K256="Возврат в МО без приема",$K256="Данные о биопсии",$K256="КАНЦЕР-регистр",$K256="Отказ от записи ",$K256="Отсутствует протокол",$K256="Превышен срок")</formula>
    </cfRule>
  </conditionalFormatting>
  <conditionalFormatting sqref="P260">
    <cfRule type="expression" dxfId="576" priority="537">
      <formula>OR($K260="Цель приема",$K260="Отказ в приеме",$K260="Тактика ведения",$K260="Не дозвонились в течение 2-х дней",$K260="Паллиатив/Патронаж",$K260="Отказ от сопровождения в проекте",$K260="Отказ от сопровождения персональным помощником",$K260="Нарушение маршрутизации",$K260="КАНЦЕР-регистр")</formula>
    </cfRule>
  </conditionalFormatting>
  <conditionalFormatting sqref="P260">
    <cfRule type="expression" dxfId="575" priority="535">
      <formula>OR($M260="Врач",$K260="Клиника женского здоровья",$K260="Принят без записи",$K260="Динамика состояния",$K260="Статус диагноза",AND($K260="Онкологический консилиум",$M260="Расхождение данных"),AND($K260="Превышен срок",$M260="Исследование"),AND($K260="Отсутствует протокол",$M260="Протокол исследования"),AND($K260="Дата записи",$M260="Исследование "),$K260="К сведению ГП/ЦАОП",$K260="Некорректное обращение с пациентом",$K260="Тактика ведения",$K260="Отказ в приеме")</formula>
    </cfRule>
    <cfRule type="expression" dxfId="574" priority="536">
      <formula>OR($K260="Онкологический консилиум",$K260="Дата записи",$K260="Возврат в МО без приема",$K260="Данные о биопсии",$K260="КАНЦЕР-регистр",$K260="Отказ от записи ",$K260="Отсутствует протокол",$K260="Превышен срок")</formula>
    </cfRule>
  </conditionalFormatting>
  <conditionalFormatting sqref="P254">
    <cfRule type="expression" dxfId="573" priority="532">
      <formula>OR($M254="Врач",$K254="Клиника женского здоровья",$K254="Принят без записи",$K254="Динамика состояния",$K254="Статус диагноза",AND($K254="Онкологический консилиум",$M254="Расхождение данных"),AND($K254="Превышен срок",$M254="Исследование"),AND($K254="Отсутствует протокол",$M254="Протокол исследования"),AND($K254="Дата записи",$M254="Исследование "),$K254="К сведению ГП/ЦАОП",$K254="Некорректное обращение с пациентом",$K254="Тактика ведения",$K254="Отказ в приеме")</formula>
    </cfRule>
    <cfRule type="expression" dxfId="572" priority="533">
      <formula>OR($K254="Онкологический консилиум",$K254="Дата записи",$K254="Возврат в МО без приема",$K254="Данные о биопсии",$K254="КАНЦЕР-регистр",$K254="Отказ от записи ",$K254="Отсутствует протокол",$K254="Превышен срок")</formula>
    </cfRule>
    <cfRule type="expression" dxfId="571" priority="534">
      <formula>OR($K254="Цель приема",$K254="Отказ в приеме",$K254="Тактика ведения",$K254="Не дозвонились в течение 2-х дней",$K254="Паллиатив/Патронаж",$K254="Отказ от сопровождения в проекте",$K254="Отказ от сопровождения персональным помощником",$K254="Нарушение маршрутизации",$K254="КАНЦЕР-регистр")</formula>
    </cfRule>
  </conditionalFormatting>
  <conditionalFormatting sqref="P255">
    <cfRule type="expression" dxfId="570" priority="531">
      <formula>OR($K255="Цель приема",$K255="Отказ в приеме",$K255="Тактика ведения",$K255="Не дозвонились в течение 2-х дней",$K255="Паллиатив/Патронаж",$K255="Отказ от сопровождения в проекте",$K255="Отказ от сопровождения персональным помощником",$K255="Нарушение маршрутизации",$K255="КАНЦЕР-регистр")</formula>
    </cfRule>
  </conditionalFormatting>
  <conditionalFormatting sqref="P255">
    <cfRule type="expression" dxfId="569" priority="529">
      <formula>OR($M255="Врач",$K255="Клиника женского здоровья",$K255="Принят без записи",$K255="Динамика состояния",$K255="Статус диагноза",AND($K255="Онкологический консилиум",$M255="Расхождение данных"),AND($K255="Превышен срок",$M255="Исследование"),AND($K255="Отсутствует протокол",$M255="Протокол исследования"),AND($K255="Дата записи",$M255="Исследование "),$K255="К сведению ГП/ЦАОП",$K255="Некорректное обращение с пациентом",$K255="Тактика ведения",$K255="Отказ в приеме")</formula>
    </cfRule>
    <cfRule type="expression" dxfId="568" priority="530">
      <formula>OR($K255="Онкологический консилиум",$K255="Дата записи",$K255="Возврат в МО без приема",$K255="Данные о биопсии",$K255="КАНЦЕР-регистр",$K255="Отказ от записи ",$K255="Отсутствует протокол",$K255="Превышен срок")</formula>
    </cfRule>
  </conditionalFormatting>
  <conditionalFormatting sqref="P257">
    <cfRule type="expression" dxfId="567" priority="528">
      <formula>OR($K257="Цель приема",$K257="Отказ в приеме",$K257="Тактика ведения",$K257="Не дозвонились в течение 2-х дней",$K257="Паллиатив/Патронаж",$K257="Отказ от сопровождения в проекте",$K257="Отказ от сопровождения персональным помощником",$K257="Нарушение маршрутизации",$K257="КАНЦЕР-регистр")</formula>
    </cfRule>
  </conditionalFormatting>
  <conditionalFormatting sqref="P257">
    <cfRule type="expression" dxfId="566" priority="526">
      <formula>OR($M257="Врач",$K257="Клиника женского здоровья",$K257="Принят без записи",$K257="Динамика состояния",$K257="Статус диагноза",AND($K257="Онкологический консилиум",$M257="Расхождение данных"),AND($K257="Превышен срок",$M257="Исследование"),AND($K257="Отсутствует протокол",$M257="Протокол исследования"),AND($K257="Дата записи",$M257="Исследование "),$K257="К сведению ГП/ЦАОП",$K257="Некорректное обращение с пациентом",$K257="Тактика ведения",$K257="Отказ в приеме")</formula>
    </cfRule>
    <cfRule type="expression" dxfId="565" priority="527">
      <formula>OR($K257="Онкологический консилиум",$K257="Дата записи",$K257="Возврат в МО без приема",$K257="Данные о биопсии",$K257="КАНЦЕР-регистр",$K257="Отказ от записи ",$K257="Отсутствует протокол",$K257="Превышен срок")</formula>
    </cfRule>
  </conditionalFormatting>
  <conditionalFormatting sqref="P258">
    <cfRule type="expression" dxfId="564" priority="525">
      <formula>OR($K258="Цель приема",$K258="Отказ в приеме",$K258="Тактика ведения",$K258="Не дозвонились в течение 2-х дней",$K258="Паллиатив/Патронаж",$K258="Отказ от сопровождения в проекте",$K258="Отказ от сопровождения персональным помощником",$K258="Нарушение маршрутизации",$K258="КАНЦЕР-регистр")</formula>
    </cfRule>
  </conditionalFormatting>
  <conditionalFormatting sqref="P258">
    <cfRule type="expression" dxfId="563" priority="523">
      <formula>OR($M258="Врач",$K258="Клиника женского здоровья",$K258="Принят без записи",$K258="Динамика состояния",$K258="Статус диагноза",AND($K258="Онкологический консилиум",$M258="Расхождение данных"),AND($K258="Превышен срок",$M258="Исследование"),AND($K258="Отсутствует протокол",$M258="Протокол исследования"),AND($K258="Дата записи",$M258="Исследование "),$K258="К сведению ГП/ЦАОП",$K258="Некорректное обращение с пациентом",$K258="Тактика ведения",$K258="Отказ в приеме")</formula>
    </cfRule>
    <cfRule type="expression" dxfId="562" priority="524">
      <formula>OR($K258="Онкологический консилиум",$K258="Дата записи",$K258="Возврат в МО без приема",$K258="Данные о биопсии",$K258="КАНЦЕР-регистр",$K258="Отказ от записи ",$K258="Отсутствует протокол",$K258="Превышен срок")</formula>
    </cfRule>
  </conditionalFormatting>
  <conditionalFormatting sqref="P259">
    <cfRule type="expression" dxfId="561" priority="522">
      <formula>OR($K259="Цель приема",$K259="Отказ в приеме",$K259="Тактика ведения",$K259="Не дозвонились в течение 2-х дней",$K259="Паллиатив/Патронаж",$K259="Отказ от сопровождения в проекте",$K259="Отказ от сопровождения персональным помощником",$K259="Нарушение маршрутизации",$K259="КАНЦЕР-регистр")</formula>
    </cfRule>
  </conditionalFormatting>
  <conditionalFormatting sqref="P259">
    <cfRule type="expression" dxfId="560" priority="520">
      <formula>OR($M259="Врач",$K259="Клиника женского здоровья",$K259="Принят без записи",$K259="Динамика состояния",$K259="Статус диагноза",AND($K259="Онкологический консилиум",$M259="Расхождение данных"),AND($K259="Превышен срок",$M259="Исследование"),AND($K259="Отсутствует протокол",$M259="Протокол исследования"),AND($K259="Дата записи",$M259="Исследование "),$K259="К сведению ГП/ЦАОП",$K259="Некорректное обращение с пациентом",$K259="Тактика ведения",$K259="Отказ в приеме")</formula>
    </cfRule>
    <cfRule type="expression" dxfId="559" priority="521">
      <formula>OR($K259="Онкологический консилиум",$K259="Дата записи",$K259="Возврат в МО без приема",$K259="Данные о биопсии",$K259="КАНЦЕР-регистр",$K259="Отказ от записи ",$K259="Отсутствует протокол",$K259="Превышен срок")</formula>
    </cfRule>
  </conditionalFormatting>
  <conditionalFormatting sqref="P265">
    <cfRule type="expression" dxfId="558" priority="517">
      <formula>OR($K265="Цель приема",$K265="Отказ в приеме",$K265="Тактика ведения",$K265="Не дозвонились в течение 2-х дней",$K265="Паллиатив/Патронаж",$K265="Отказ от сопровождения в проекте",$K265="Отказ от сопровождения персональным помощником",$K265="Нарушение маршрутизации",$K265="КАНЦЕР-регистр")</formula>
    </cfRule>
  </conditionalFormatting>
  <conditionalFormatting sqref="M265">
    <cfRule type="expression" dxfId="557" priority="514">
      <formula>ISBLANK($K265)</formula>
    </cfRule>
    <cfRule type="expression" dxfId="556" priority="518">
      <formula>OR($K265="Клиника женского здоровья",$K265="Принят без записи",$K265="Динамика состояния",$K265="Статус диагноза",$K265="К сведению ГП/ЦАОП",$K265="Некорректное обращение с пациентом",$K265="Отказ от сопровождения персональным помощником")</formula>
    </cfRule>
    <cfRule type="expression" dxfId="555" priority="519">
      <formula>NOT(ISBLANK(K265))</formula>
    </cfRule>
  </conditionalFormatting>
  <conditionalFormatting sqref="P265">
    <cfRule type="expression" dxfId="554" priority="515">
      <formula>OR($M265="Врач",$K265="Клиника женского здоровья",$K265="Принят без записи",$K265="Динамика состояния",$K265="Статус диагноза",AND($K265="Онкологический консилиум",$M265="Расхождение данных"),AND($K265="Превышен срок",$M265="Исследование"),AND($K265="Отсутствует протокол",$M265="Протокол исследования"),AND($K265="Дата записи",$M265="Исследование "),$K265="К сведению ГП/ЦАОП",$K265="Некорректное обращение с пациентом",$K265="Тактика ведения",$K265="Отказ в приеме")</formula>
    </cfRule>
    <cfRule type="expression" dxfId="553" priority="516">
      <formula>OR($K265="Онкологический консилиум",$K265="Дата записи",$K265="Возврат в МО без приема",$K265="Данные о биопсии",$K265="КАНЦЕР-регистр",$K265="Отказ от записи ",$K265="Отсутствует протокол",$K265="Превышен срок")</formula>
    </cfRule>
  </conditionalFormatting>
  <conditionalFormatting sqref="P262">
    <cfRule type="expression" dxfId="552" priority="511">
      <formula>OR($K262="Цель приема",$K262="Отказ в приеме",$K262="Тактика ведения",$K262="Не дозвонились в течение 2-х дней",$K262="Паллиатив/Патронаж",$K262="Отказ от сопровождения в проекте",$K262="Отказ от сопровождения персональным помощником",$K262="Нарушение маршрутизации",$K262="КАНЦЕР-регистр")</formula>
    </cfRule>
  </conditionalFormatting>
  <conditionalFormatting sqref="M262">
    <cfRule type="expression" dxfId="551" priority="508">
      <formula>ISBLANK($K262)</formula>
    </cfRule>
    <cfRule type="expression" dxfId="550" priority="512">
      <formula>OR($K262="Клиника женского здоровья",$K262="Принят без записи",$K262="Динамика состояния",$K262="Статус диагноза",$K262="К сведению ГП/ЦАОП",$K262="Некорректное обращение с пациентом",$K262="Отказ от сопровождения персональным помощником")</formula>
    </cfRule>
    <cfRule type="expression" dxfId="549" priority="513">
      <formula>NOT(ISBLANK(K262))</formula>
    </cfRule>
  </conditionalFormatting>
  <conditionalFormatting sqref="P262">
    <cfRule type="expression" dxfId="548" priority="509">
      <formula>OR($M262="Врач",$K262="Клиника женского здоровья",$K262="Принят без записи",$K262="Динамика состояния",$K262="Статус диагноза",AND($K262="Онкологический консилиум",$M262="Расхождение данных"),AND($K262="Превышен срок",$M262="Исследование"),AND($K262="Отсутствует протокол",$M262="Протокол исследования"),AND($K262="Дата записи",$M262="Исследование "),$K262="К сведению ГП/ЦАОП",$K262="Некорректное обращение с пациентом",$K262="Тактика ведения",$K262="Отказ в приеме")</formula>
    </cfRule>
    <cfRule type="expression" dxfId="547" priority="510">
      <formula>OR($K262="Онкологический консилиум",$K262="Дата записи",$K262="Возврат в МО без приема",$K262="Данные о биопсии",$K262="КАНЦЕР-регистр",$K262="Отказ от записи ",$K262="Отсутствует протокол",$K262="Превышен срок")</formula>
    </cfRule>
  </conditionalFormatting>
  <conditionalFormatting sqref="M263">
    <cfRule type="expression" dxfId="546" priority="505">
      <formula>OR($K263="Цель приема",$K263="Отказ в приеме",$K263="Тактика ведения",$K263="Не дозвонились в течение 2-х дней",$K263="Паллиатив/Патронаж",$K263="Отказ от сопровождения в проекте",$K263="Отказ от сопровождения персональным помощником",$K263="Нарушение маршрутизации",$K263="КАНЦЕР-регистр")</formula>
    </cfRule>
  </conditionalFormatting>
  <conditionalFormatting sqref="M263">
    <cfRule type="expression" dxfId="545" priority="502">
      <formula>ISBLANK($K263)</formula>
    </cfRule>
    <cfRule type="expression" dxfId="544" priority="506">
      <formula>OR($K263="Клиника женского здоровья",$K263="Принят без записи",$K263="Динамика состояния",$K263="Статус диагноза",$K263="К сведению ГП/ЦАОП",$K263="Некорректное обращение с пациентом",$K263="Отказ от сопровождения персональным помощником")</formula>
    </cfRule>
    <cfRule type="expression" dxfId="543" priority="507">
      <formula>NOT(ISBLANK(K263))</formula>
    </cfRule>
  </conditionalFormatting>
  <conditionalFormatting sqref="P263">
    <cfRule type="expression" dxfId="542" priority="503">
      <formula>OR($M263="Врач",$K263="Клиника женского здоровья",$K263="Принят без записи",$K263="Динамика состояния",$K263="Статус диагноза",AND($K263="Онкологический консилиум",$M263="Расхождение данных"),AND($K263="Превышен срок",$M263="Исследование"),AND($K263="Отсутствует протокол",$M263="Протокол исследования"),AND($K263="Дата записи",$M263="Исследование "),$K263="К сведению ГП/ЦАОП",$K263="Некорректное обращение с пациентом",$K263="Тактика ведения",$K263="Отказ в приеме")</formula>
    </cfRule>
    <cfRule type="expression" dxfId="541" priority="504">
      <formula>OR($K263="Онкологический консилиум",$K263="Дата записи",$K263="Возврат в МО без приема",$K263="Данные о биопсии",$K263="КАНЦЕР-регистр",$K263="Отказ от записи ",$K263="Отсутствует протокол",$K263="Превышен срок")</formula>
    </cfRule>
  </conditionalFormatting>
  <conditionalFormatting sqref="M264">
    <cfRule type="expression" dxfId="540" priority="499">
      <formula>OR($K264="Цель приема",$K264="Отказ в приеме",$K264="Тактика ведения",$K264="Не дозвонились в течение 2-х дней",$K264="Паллиатив/Патронаж",$K264="Отказ от сопровождения в проекте",$K264="Отказ от сопровождения персональным помощником",$K264="Нарушение маршрутизации",$K264="КАНЦЕР-регистр")</formula>
    </cfRule>
  </conditionalFormatting>
  <conditionalFormatting sqref="M264">
    <cfRule type="expression" dxfId="539" priority="496">
      <formula>ISBLANK($K264)</formula>
    </cfRule>
    <cfRule type="expression" dxfId="538" priority="500">
      <formula>OR($K264="Клиника женского здоровья",$K264="Принят без записи",$K264="Динамика состояния",$K264="Статус диагноза",$K264="К сведению ГП/ЦАОП",$K264="Некорректное обращение с пациентом",$K264="Отказ от сопровождения персональным помощником")</formula>
    </cfRule>
    <cfRule type="expression" dxfId="537" priority="501">
      <formula>NOT(ISBLANK(K264))</formula>
    </cfRule>
  </conditionalFormatting>
  <conditionalFormatting sqref="P264">
    <cfRule type="expression" dxfId="536" priority="497">
      <formula>OR($M264="Врач",$K264="Клиника женского здоровья",$K264="Принят без записи",$K264="Динамика состояния",$K264="Статус диагноза",AND($K264="Онкологический консилиум",$M264="Расхождение данных"),AND($K264="Превышен срок",$M264="Исследование"),AND($K264="Отсутствует протокол",$M264="Протокол исследования"),AND($K264="Дата записи",$M264="Исследование "),$K264="К сведению ГП/ЦАОП",$K264="Некорректное обращение с пациентом",$K264="Тактика ведения",$K264="Отказ в приеме")</formula>
    </cfRule>
    <cfRule type="expression" dxfId="535" priority="498">
      <formula>OR($K264="Онкологический консилиум",$K264="Дата записи",$K264="Возврат в МО без приема",$K264="Данные о биопсии",$K264="КАНЦЕР-регистр",$K264="Отказ от записи ",$K264="Отсутствует протокол",$K264="Превышен срок")</formula>
    </cfRule>
  </conditionalFormatting>
  <conditionalFormatting sqref="M266">
    <cfRule type="expression" dxfId="534" priority="493">
      <formula>OR($K266="Цель приема",$K266="Отказ в приеме",$K266="Тактика ведения",$K266="Не дозвонились в течение 2-х дней",$K266="Паллиатив/Патронаж",$K266="Отказ от сопровождения в проекте",$K266="Отказ от сопровождения персональным помощником",$K266="Нарушение маршрутизации",$K266="КАНЦЕР-регистр")</formula>
    </cfRule>
  </conditionalFormatting>
  <conditionalFormatting sqref="M266">
    <cfRule type="expression" dxfId="533" priority="490">
      <formula>ISBLANK($K266)</formula>
    </cfRule>
    <cfRule type="expression" dxfId="532" priority="494">
      <formula>OR($K266="Клиника женского здоровья",$K266="Принят без записи",$K266="Динамика состояния",$K266="Статус диагноза",$K266="К сведению ГП/ЦАОП",$K266="Некорректное обращение с пациентом",$K266="Отказ от сопровождения персональным помощником")</formula>
    </cfRule>
    <cfRule type="expression" dxfId="531" priority="495">
      <formula>NOT(ISBLANK(K266))</formula>
    </cfRule>
  </conditionalFormatting>
  <conditionalFormatting sqref="P266">
    <cfRule type="expression" dxfId="530" priority="491">
      <formula>OR($M266="Врач",$K266="Клиника женского здоровья",$K266="Принят без записи",$K266="Динамика состояния",$K266="Статус диагноза",AND($K266="Онкологический консилиум",$M266="Расхождение данных"),AND($K266="Превышен срок",$M266="Исследование"),AND($K266="Отсутствует протокол",$M266="Протокол исследования"),AND($K266="Дата записи",$M266="Исследование "),$K266="К сведению ГП/ЦАОП",$K266="Некорректное обращение с пациентом",$K266="Тактика ведения",$K266="Отказ в приеме")</formula>
    </cfRule>
    <cfRule type="expression" dxfId="529" priority="492">
      <formula>OR($K266="Онкологический консилиум",$K266="Дата записи",$K266="Возврат в МО без приема",$K266="Данные о биопсии",$K266="КАНЦЕР-регистр",$K266="Отказ от записи ",$K266="Отсутствует протокол",$K266="Превышен срок")</formula>
    </cfRule>
  </conditionalFormatting>
  <conditionalFormatting sqref="P267">
    <cfRule type="expression" dxfId="528" priority="475">
      <formula>OR($K267="Цель приема",$K267="Отказ в приеме",$K267="Тактика ведения",$K267="Не дозвонились в течение 2-х дней",$K267="Паллиатив/Патронаж",$K267="Отказ от сопровождения в проекте",$K267="Отказ от сопровождения персональным помощником",$K267="Нарушение маршрутизации",$K267="КАНЦЕР-регистр")</formula>
    </cfRule>
  </conditionalFormatting>
  <conditionalFormatting sqref="M267">
    <cfRule type="expression" dxfId="527" priority="472">
      <formula>ISBLANK($K267)</formula>
    </cfRule>
    <cfRule type="expression" dxfId="526" priority="476">
      <formula>OR($K267="Клиника женского здоровья",$K267="Принят без записи",$K267="Динамика состояния",$K267="Статус диагноза",$K267="К сведению ГП/ЦАОП",$K267="Некорректное обращение с пациентом",$K267="Отказ от сопровождения персональным помощником")</formula>
    </cfRule>
    <cfRule type="expression" dxfId="525" priority="477">
      <formula>NOT(ISBLANK(K267))</formula>
    </cfRule>
  </conditionalFormatting>
  <conditionalFormatting sqref="P267">
    <cfRule type="expression" dxfId="524" priority="473">
      <formula>OR($M267="Врач",$K267="Клиника женского здоровья",$K267="Принят без записи",$K267="Динамика состояния",$K267="Статус диагноза",AND($K267="Онкологический консилиум",$M267="Расхождение данных"),AND($K267="Превышен срок",$M267="Исследование"),AND($K267="Отсутствует протокол",$M267="Протокол исследования"),AND($K267="Дата записи",$M267="Исследование "),$K267="К сведению ГП/ЦАОП",$K267="Некорректное обращение с пациентом",$K267="Тактика ведения",$K267="Отказ в приеме")</formula>
    </cfRule>
    <cfRule type="expression" dxfId="523" priority="474">
      <formula>OR($K267="Онкологический консилиум",$K267="Дата записи",$K267="Возврат в МО без приема",$K267="Данные о биопсии",$K267="КАНЦЕР-регистр",$K267="Отказ от записи ",$K267="Отсутствует протокол",$K267="Превышен срок")</formula>
    </cfRule>
  </conditionalFormatting>
  <conditionalFormatting sqref="M278:M279">
    <cfRule type="expression" dxfId="522" priority="469">
      <formula>OR($K278="Цель приема",$K278="Отказ в приеме",$K278="Тактика ведения",$K278="Не дозвонились в течение 2-х дней",$K278="Паллиатив/Патронаж",$K278="Отказ от сопровождения в проекте",$K278="Отказ от сопровождения персональным помощником",$K278="Нарушение маршрутизации",$K278="КАНЦЕР-регистр")</formula>
    </cfRule>
  </conditionalFormatting>
  <conditionalFormatting sqref="M278:M279">
    <cfRule type="expression" dxfId="521" priority="466">
      <formula>ISBLANK($K278)</formula>
    </cfRule>
    <cfRule type="expression" dxfId="520" priority="470">
      <formula>OR($K278="Клиника женского здоровья",$K278="Принят без записи",$K278="Динамика состояния",$K278="Статус диагноза",$K278="К сведению ГП/ЦАОП",$K278="Некорректное обращение с пациентом",$K278="Отказ от сопровождения персональным помощником")</formula>
    </cfRule>
    <cfRule type="expression" dxfId="519" priority="471">
      <formula>NOT(ISBLANK(K278))</formula>
    </cfRule>
  </conditionalFormatting>
  <conditionalFormatting sqref="P278:P279">
    <cfRule type="expression" dxfId="518" priority="467">
      <formula>OR($M278="Врач",$K278="Клиника женского здоровья",$K278="Принят без записи",$K278="Динамика состояния",$K278="Статус диагноза",AND($K278="Онкологический консилиум",$M278="Расхождение данных"),AND($K278="Превышен срок",$M278="Исследование"),AND($K278="Отсутствует протокол",$M278="Протокол исследования"),AND($K278="Дата записи",$M278="Исследование "),$K278="К сведению ГП/ЦАОП",$K278="Некорректное обращение с пациентом",$K278="Тактика ведения",$K278="Отказ в приеме")</formula>
    </cfRule>
    <cfRule type="expression" dxfId="517" priority="468">
      <formula>OR($K278="Онкологический консилиум",$K278="Дата записи",$K278="Возврат в МО без приема",$K278="Данные о биопсии",$K278="КАНЦЕР-регистр",$K278="Отказ от записи ",$K278="Отсутствует протокол",$K278="Превышен срок")</formula>
    </cfRule>
  </conditionalFormatting>
  <conditionalFormatting sqref="M280">
    <cfRule type="expression" dxfId="516" priority="463">
      <formula>OR($K280="Цель приема",$K280="Отказ в приеме",$K280="Тактика ведения",$K280="Не дозвонились в течение 2-х дней",$K280="Паллиатив/Патронаж",$K280="Отказ от сопровождения в проекте",$K280="Отказ от сопровождения персональным помощником",$K280="Нарушение маршрутизации",$K280="КАНЦЕР-регистр")</formula>
    </cfRule>
  </conditionalFormatting>
  <conditionalFormatting sqref="M280">
    <cfRule type="expression" dxfId="515" priority="460">
      <formula>ISBLANK($K280)</formula>
    </cfRule>
    <cfRule type="expression" dxfId="514" priority="464">
      <formula>OR($K280="Клиника женского здоровья",$K280="Принят без записи",$K280="Динамика состояния",$K280="Статус диагноза",$K280="К сведению ГП/ЦАОП",$K280="Некорректное обращение с пациентом",$K280="Отказ от сопровождения персональным помощником")</formula>
    </cfRule>
    <cfRule type="expression" dxfId="513" priority="465">
      <formula>NOT(ISBLANK(K280))</formula>
    </cfRule>
  </conditionalFormatting>
  <conditionalFormatting sqref="P280">
    <cfRule type="expression" dxfId="512" priority="461">
      <formula>OR($M280="Врач",$K280="Клиника женского здоровья",$K280="Принят без записи",$K280="Динамика состояния",$K280="Статус диагноза",AND($K280="Онкологический консилиум",$M280="Расхождение данных"),AND($K280="Превышен срок",$M280="Исследование"),AND($K280="Отсутствует протокол",$M280="Протокол исследования"),AND($K280="Дата записи",$M280="Исследование "),$K280="К сведению ГП/ЦАОП",$K280="Некорректное обращение с пациентом",$K280="Тактика ведения",$K280="Отказ в приеме")</formula>
    </cfRule>
    <cfRule type="expression" dxfId="511" priority="462">
      <formula>OR($K280="Онкологический консилиум",$K280="Дата записи",$K280="Возврат в МО без приема",$K280="Данные о биопсии",$K280="КАНЦЕР-регистр",$K280="Отказ от записи ",$K280="Отсутствует протокол",$K280="Превышен срок")</formula>
    </cfRule>
  </conditionalFormatting>
  <conditionalFormatting sqref="M284:M285">
    <cfRule type="expression" dxfId="510" priority="457">
      <formula>OR($K284="Цель приема",$K284="Отказ в приеме",$K284="Тактика ведения",$K284="Не дозвонились в течение 2-х дней",$K284="Паллиатив/Патронаж",$K284="Отказ от сопровождения в проекте",$K284="Отказ от сопровождения персональным помощником",$K284="Нарушение маршрутизации",$K284="КАНЦЕР-регистр")</formula>
    </cfRule>
  </conditionalFormatting>
  <conditionalFormatting sqref="M284:M285">
    <cfRule type="expression" dxfId="509" priority="454">
      <formula>ISBLANK($K284)</formula>
    </cfRule>
    <cfRule type="expression" dxfId="508" priority="458">
      <formula>OR($K284="Клиника женского здоровья",$K284="Принят без записи",$K284="Динамика состояния",$K284="Статус диагноза",$K284="К сведению ГП/ЦАОП",$K284="Некорректное обращение с пациентом",$K284="Отказ от сопровождения персональным помощником")</formula>
    </cfRule>
    <cfRule type="expression" dxfId="507" priority="459">
      <formula>NOT(ISBLANK(K284))</formula>
    </cfRule>
  </conditionalFormatting>
  <conditionalFormatting sqref="P284:P285">
    <cfRule type="expression" dxfId="506" priority="455">
      <formula>OR($M284="Врач",$K284="Клиника женского здоровья",$K284="Принят без записи",$K284="Динамика состояния",$K284="Статус диагноза",AND($K284="Онкологический консилиум",$M284="Расхождение данных"),AND($K284="Превышен срок",$M284="Исследование"),AND($K284="Отсутствует протокол",$M284="Протокол исследования"),AND($K284="Дата записи",$M284="Исследование "),$K284="К сведению ГП/ЦАОП",$K284="Некорректное обращение с пациентом",$K284="Тактика ведения",$K284="Отказ в приеме")</formula>
    </cfRule>
    <cfRule type="expression" dxfId="505" priority="456">
      <formula>OR($K284="Онкологический консилиум",$K284="Дата записи",$K284="Возврат в МО без приема",$K284="Данные о биопсии",$K284="КАНЦЕР-регистр",$K284="Отказ от записи ",$K284="Отсутствует протокол",$K284="Превышен срок")</formula>
    </cfRule>
  </conditionalFormatting>
  <conditionalFormatting sqref="P282">
    <cfRule type="expression" dxfId="504" priority="451">
      <formula>OR($K282="Цель приема",$K282="Отказ в приеме",$K282="Тактика ведения",$K282="Не дозвонились в течение 2-х дней",$K282="Паллиатив/Патронаж",$K282="Отказ от сопровождения в проекте",$K282="Отказ от сопровождения персональным помощником",$K282="Нарушение маршрутизации",$K282="КАНЦЕР-регистр")</formula>
    </cfRule>
  </conditionalFormatting>
  <conditionalFormatting sqref="M282">
    <cfRule type="expression" dxfId="503" priority="448">
      <formula>ISBLANK($K282)</formula>
    </cfRule>
    <cfRule type="expression" dxfId="502" priority="452">
      <formula>OR($K282="Клиника женского здоровья",$K282="Принят без записи",$K282="Динамика состояния",$K282="Статус диагноза",$K282="К сведению ГП/ЦАОП",$K282="Некорректное обращение с пациентом",$K282="Отказ от сопровождения персональным помощником")</formula>
    </cfRule>
    <cfRule type="expression" dxfId="501" priority="453">
      <formula>NOT(ISBLANK(K282))</formula>
    </cfRule>
  </conditionalFormatting>
  <conditionalFormatting sqref="P282">
    <cfRule type="expression" dxfId="500" priority="449">
      <formula>OR($M282="Врач",$K282="Клиника женского здоровья",$K282="Принят без записи",$K282="Динамика состояния",$K282="Статус диагноза",AND($K282="Онкологический консилиум",$M282="Расхождение данных"),AND($K282="Превышен срок",$M282="Исследование"),AND($K282="Отсутствует протокол",$M282="Протокол исследования"),AND($K282="Дата записи",$M282="Исследование "),$K282="К сведению ГП/ЦАОП",$K282="Некорректное обращение с пациентом",$K282="Тактика ведения",$K282="Отказ в приеме")</formula>
    </cfRule>
    <cfRule type="expression" dxfId="499" priority="450">
      <formula>OR($K282="Онкологический консилиум",$K282="Дата записи",$K282="Возврат в МО без приема",$K282="Данные о биопсии",$K282="КАНЦЕР-регистр",$K282="Отказ от записи ",$K282="Отсутствует протокол",$K282="Превышен срок")</formula>
    </cfRule>
  </conditionalFormatting>
  <conditionalFormatting sqref="P283">
    <cfRule type="expression" dxfId="498" priority="445">
      <formula>OR($K283="Цель приема",$K283="Отказ в приеме",$K283="Тактика ведения",$K283="Не дозвонились в течение 2-х дней",$K283="Паллиатив/Патронаж",$K283="Отказ от сопровождения в проекте",$K283="Отказ от сопровождения персональным помощником",$K283="Нарушение маршрутизации",$K283="КАНЦЕР-регистр")</formula>
    </cfRule>
  </conditionalFormatting>
  <conditionalFormatting sqref="M283">
    <cfRule type="expression" dxfId="497" priority="442">
      <formula>ISBLANK($K283)</formula>
    </cfRule>
    <cfRule type="expression" dxfId="496" priority="446">
      <formula>OR($K283="Клиника женского здоровья",$K283="Принят без записи",$K283="Динамика состояния",$K283="Статус диагноза",$K283="К сведению ГП/ЦАОП",$K283="Некорректное обращение с пациентом",$K283="Отказ от сопровождения персональным помощником")</formula>
    </cfRule>
    <cfRule type="expression" dxfId="495" priority="447">
      <formula>NOT(ISBLANK(K283))</formula>
    </cfRule>
  </conditionalFormatting>
  <conditionalFormatting sqref="P283">
    <cfRule type="expression" dxfId="494" priority="443">
      <formula>OR($M283="Врач",$K283="Клиника женского здоровья",$K283="Принят без записи",$K283="Динамика состояния",$K283="Статус диагноза",AND($K283="Онкологический консилиум",$M283="Расхождение данных"),AND($K283="Превышен срок",$M283="Исследование"),AND($K283="Отсутствует протокол",$M283="Протокол исследования"),AND($K283="Дата записи",$M283="Исследование "),$K283="К сведению ГП/ЦАОП",$K283="Некорректное обращение с пациентом",$K283="Тактика ведения",$K283="Отказ в приеме")</formula>
    </cfRule>
    <cfRule type="expression" dxfId="493" priority="444">
      <formula>OR($K283="Онкологический консилиум",$K283="Дата записи",$K283="Возврат в МО без приема",$K283="Данные о биопсии",$K283="КАНЦЕР-регистр",$K283="Отказ от записи ",$K283="Отсутствует протокол",$K283="Превышен срок")</formula>
    </cfRule>
  </conditionalFormatting>
  <conditionalFormatting sqref="M286">
    <cfRule type="expression" dxfId="492" priority="439">
      <formula>OR($K286="Цель приема",$K286="Отказ в приеме",$K286="Тактика ведения",$K286="Не дозвонились в течение 2-х дней",$K286="Паллиатив/Патронаж",$K286="Отказ от сопровождения в проекте",$K286="Отказ от сопровождения персональным помощником",$K286="Нарушение маршрутизации",$K286="КАНЦЕР-регистр")</formula>
    </cfRule>
  </conditionalFormatting>
  <conditionalFormatting sqref="M286">
    <cfRule type="expression" dxfId="491" priority="436">
      <formula>ISBLANK($K286)</formula>
    </cfRule>
    <cfRule type="expression" dxfId="490" priority="440">
      <formula>OR($K286="Клиника женского здоровья",$K286="Принят без записи",$K286="Динамика состояния",$K286="Статус диагноза",$K286="К сведению ГП/ЦАОП",$K286="Некорректное обращение с пациентом",$K286="Отказ от сопровождения персональным помощником")</formula>
    </cfRule>
    <cfRule type="expression" dxfId="489" priority="441">
      <formula>NOT(ISBLANK(K286))</formula>
    </cfRule>
  </conditionalFormatting>
  <conditionalFormatting sqref="P286">
    <cfRule type="expression" dxfId="488" priority="437">
      <formula>OR($M286="Врач",$K286="Клиника женского здоровья",$K286="Принят без записи",$K286="Динамика состояния",$K286="Статус диагноза",AND($K286="Онкологический консилиум",$M286="Расхождение данных"),AND($K286="Превышен срок",$M286="Исследование"),AND($K286="Отсутствует протокол",$M286="Протокол исследования"),AND($K286="Дата записи",$M286="Исследование "),$K286="К сведению ГП/ЦАОП",$K286="Некорректное обращение с пациентом",$K286="Тактика ведения",$K286="Отказ в приеме")</formula>
    </cfRule>
    <cfRule type="expression" dxfId="487" priority="438">
      <formula>OR($K286="Онкологический консилиум",$K286="Дата записи",$K286="Возврат в МО без приема",$K286="Данные о биопсии",$K286="КАНЦЕР-регистр",$K286="Отказ от записи ",$K286="Отсутствует протокол",$K286="Превышен срок")</formula>
    </cfRule>
  </conditionalFormatting>
  <conditionalFormatting sqref="M287">
    <cfRule type="expression" dxfId="486" priority="433">
      <formula>OR($K287="Цель приема",$K287="Отказ в приеме",$K287="Тактика ведения",$K287="Не дозвонились в течение 2-х дней",$K287="Паллиатив/Патронаж",$K287="Отказ от сопровождения в проекте",$K287="Отказ от сопровождения персональным помощником",$K287="Нарушение маршрутизации",$K287="КАНЦЕР-регистр")</formula>
    </cfRule>
  </conditionalFormatting>
  <conditionalFormatting sqref="M287">
    <cfRule type="expression" dxfId="485" priority="430">
      <formula>ISBLANK($K287)</formula>
    </cfRule>
    <cfRule type="expression" dxfId="484" priority="434">
      <formula>OR($K287="Клиника женского здоровья",$K287="Принят без записи",$K287="Динамика состояния",$K287="Статус диагноза",$K287="К сведению ГП/ЦАОП",$K287="Некорректное обращение с пациентом",$K287="Отказ от сопровождения персональным помощником")</formula>
    </cfRule>
    <cfRule type="expression" dxfId="483" priority="435">
      <formula>NOT(ISBLANK(K287))</formula>
    </cfRule>
  </conditionalFormatting>
  <conditionalFormatting sqref="P287">
    <cfRule type="expression" dxfId="482" priority="431">
      <formula>OR($M287="Врач",$K287="Клиника женского здоровья",$K287="Принят без записи",$K287="Динамика состояния",$K287="Статус диагноза",AND($K287="Онкологический консилиум",$M287="Расхождение данных"),AND($K287="Превышен срок",$M287="Исследование"),AND($K287="Отсутствует протокол",$M287="Протокол исследования"),AND($K287="Дата записи",$M287="Исследование "),$K287="К сведению ГП/ЦАОП",$K287="Некорректное обращение с пациентом",$K287="Тактика ведения",$K287="Отказ в приеме")</formula>
    </cfRule>
    <cfRule type="expression" dxfId="481" priority="432">
      <formula>OR($K287="Онкологический консилиум",$K287="Дата записи",$K287="Возврат в МО без приема",$K287="Данные о биопсии",$K287="КАНЦЕР-регистр",$K287="Отказ от записи ",$K287="Отсутствует протокол",$K287="Превышен срок")</formula>
    </cfRule>
  </conditionalFormatting>
  <conditionalFormatting sqref="P294">
    <cfRule type="expression" dxfId="480" priority="429">
      <formula>OR($K294="Цель приема",$K294="Отказ в приеме",$K294="Тактика ведения",$K294="Не дозвонились в течение 2-х дней",$K294="Паллиатив/Патронаж",$K294="Отказ от сопровождения в проекте",$K294="Отказ от сопровождения персональным помощником",$K294="Нарушение маршрутизации",$K294="КАНЦЕР-регистр")</formula>
    </cfRule>
  </conditionalFormatting>
  <conditionalFormatting sqref="P294">
    <cfRule type="expression" dxfId="479" priority="427">
      <formula>OR($M294="Врач",$K294="Клиника женского здоровья",$K294="Принят без записи",$K294="Динамика состояния",$K294="Статус диагноза",AND($K294="Онкологический консилиум",$M294="Расхождение данных"),AND($K294="Превышен срок",$M294="Исследование"),AND($K294="Отсутствует протокол",$M294="Протокол исследования"),AND($K294="Дата записи",$M294="Исследование "),$K294="К сведению ГП/ЦАОП",$K294="Некорректное обращение с пациентом",$K294="Тактика ведения",$K294="Отказ в приеме")</formula>
    </cfRule>
    <cfRule type="expression" dxfId="478" priority="428">
      <formula>OR($K294="Онкологический консилиум",$K294="Дата записи",$K294="Возврат в МО без приема",$K294="Данные о биопсии",$K294="КАНЦЕР-регистр",$K294="Отказ от записи ",$K294="Отсутствует протокол",$K294="Превышен срок")</formula>
    </cfRule>
  </conditionalFormatting>
  <conditionalFormatting sqref="M294">
    <cfRule type="expression" dxfId="477" priority="423">
      <formula>ISBLANK($K294)</formula>
    </cfRule>
    <cfRule type="expression" dxfId="476" priority="424">
      <formula>OR($K294="Цель приема",$K294="Отказ в приеме",$K294="Тактика ведения",$K294="Не дозвонились в течение 2-х дней",$K294="Паллиатив/Патронаж",$K294="Отказ от сопровождения в проекте",$K294="Отказ от сопровождения персональным помощником",$K294="Нарушение маршрутизации",$K294="КАНЦЕР-регистр")</formula>
    </cfRule>
    <cfRule type="expression" dxfId="475" priority="425">
      <formula>OR($K294="Клиника женского здоровья",$K294="Принят без записи",$K294="Динамика состояния",$K294="Статус диагноза",$K294="К сведению ГП/ЦАОП",$K294="Некорректное обращение с пациентом",$K294="Отказ от сопровождения персональным помощником")</formula>
    </cfRule>
    <cfRule type="expression" dxfId="474" priority="426">
      <formula>NOT(ISBLANK(K294))</formula>
    </cfRule>
  </conditionalFormatting>
  <conditionalFormatting sqref="M296">
    <cfRule type="expression" dxfId="473" priority="420">
      <formula>OR($K296="Цель приема",$K296="Отказ в приеме",$K296="Тактика ведения",$K296="Не дозвонились в течение 2-х дней",$K296="Паллиатив/Патронаж",$K296="Отказ от сопровождения в проекте",$K296="Отказ от сопровождения персональным помощником",$K296="Нарушение маршрутизации",$K296="КАНЦЕР-регистр")</formula>
    </cfRule>
  </conditionalFormatting>
  <conditionalFormatting sqref="M296">
    <cfRule type="expression" dxfId="472" priority="417">
      <formula>ISBLANK($K296)</formula>
    </cfRule>
    <cfRule type="expression" dxfId="471" priority="421">
      <formula>OR($K296="Клиника женского здоровья",$K296="Принят без записи",$K296="Динамика состояния",$K296="Статус диагноза",$K296="К сведению ГП/ЦАОП",$K296="Некорректное обращение с пациентом",$K296="Отказ от сопровождения персональным помощником")</formula>
    </cfRule>
    <cfRule type="expression" dxfId="470" priority="422">
      <formula>NOT(ISBLANK(K296))</formula>
    </cfRule>
  </conditionalFormatting>
  <conditionalFormatting sqref="P296">
    <cfRule type="expression" dxfId="469" priority="418">
      <formula>OR($M296="Врач",$K296="Клиника женского здоровья",$K296="Принят без записи",$K296="Динамика состояния",$K296="Статус диагноза",AND($K296="Онкологический консилиум",$M296="Расхождение данных"),AND($K296="Превышен срок",$M296="Исследование"),AND($K296="Отсутствует протокол",$M296="Протокол исследования"),AND($K296="Дата записи",$M296="Исследование "),$K296="К сведению ГП/ЦАОП",$K296="Некорректное обращение с пациентом",$K296="Тактика ведения",$K296="Отказ в приеме")</formula>
    </cfRule>
    <cfRule type="expression" dxfId="468" priority="419">
      <formula>OR($K296="Онкологический консилиум",$K296="Дата записи",$K296="Возврат в МО без приема",$K296="Данные о биопсии",$K296="КАНЦЕР-регистр",$K296="Отказ от записи ",$K296="Отсутствует протокол",$K296="Превышен срок")</formula>
    </cfRule>
  </conditionalFormatting>
  <conditionalFormatting sqref="M302">
    <cfRule type="expression" dxfId="467" priority="414">
      <formula>OR($K302="Цель приема",$K302="Отказ в приеме",$K302="Тактика ведения",$K302="Не дозвонились в течение 2-х дней",$K302="Паллиатив/Патронаж",$K302="Отказ от сопровождения в проекте",$K302="Отказ от сопровождения персональным помощником",$K302="Нарушение маршрутизации",$K302="КАНЦЕР-регистр")</formula>
    </cfRule>
  </conditionalFormatting>
  <conditionalFormatting sqref="M302">
    <cfRule type="expression" dxfId="466" priority="411">
      <formula>ISBLANK($K302)</formula>
    </cfRule>
    <cfRule type="expression" dxfId="465" priority="415">
      <formula>OR($K302="Клиника женского здоровья",$K302="Принят без записи",$K302="Динамика состояния",$K302="Статус диагноза",$K302="К сведению ГП/ЦАОП",$K302="Некорректное обращение с пациентом",$K302="Отказ от сопровождения персональным помощником")</formula>
    </cfRule>
    <cfRule type="expression" dxfId="464" priority="416">
      <formula>NOT(ISBLANK(K302))</formula>
    </cfRule>
  </conditionalFormatting>
  <conditionalFormatting sqref="P302">
    <cfRule type="expression" dxfId="463" priority="412">
      <formula>OR($M302="Врач",$K302="Клиника женского здоровья",$K302="Принят без записи",$K302="Динамика состояния",$K302="Статус диагноза",AND($K302="Онкологический консилиум",$M302="Расхождение данных"),AND($K302="Превышен срок",$M302="Исследование"),AND($K302="Отсутствует протокол",$M302="Протокол исследования"),AND($K302="Дата записи",$M302="Исследование "),$K302="К сведению ГП/ЦАОП",$K302="Некорректное обращение с пациентом",$K302="Тактика ведения",$K302="Отказ в приеме")</formula>
    </cfRule>
    <cfRule type="expression" dxfId="462" priority="413">
      <formula>OR($K302="Онкологический консилиум",$K302="Дата записи",$K302="Возврат в МО без приема",$K302="Данные о биопсии",$K302="КАНЦЕР-регистр",$K302="Отказ от записи ",$K302="Отсутствует протокол",$K302="Превышен срок")</formula>
    </cfRule>
  </conditionalFormatting>
  <conditionalFormatting sqref="M303">
    <cfRule type="expression" dxfId="461" priority="408">
      <formula>OR($K303="Цель приема",$K303="Отказ в приеме",$K303="Тактика ведения",$K303="Не дозвонились в течение 2-х дней",$K303="Паллиатив/Патронаж",$K303="Отказ от сопровождения в проекте",$K303="Отказ от сопровождения персональным помощником",$K303="Нарушение маршрутизации",$K303="КАНЦЕР-регистр")</formula>
    </cfRule>
  </conditionalFormatting>
  <conditionalFormatting sqref="M303">
    <cfRule type="expression" dxfId="460" priority="405">
      <formula>ISBLANK($K303)</formula>
    </cfRule>
    <cfRule type="expression" dxfId="459" priority="409">
      <formula>OR($K303="Клиника женского здоровья",$K303="Принят без записи",$K303="Динамика состояния",$K303="Статус диагноза",$K303="К сведению ГП/ЦАОП",$K303="Некорректное обращение с пациентом",$K303="Отказ от сопровождения персональным помощником")</formula>
    </cfRule>
    <cfRule type="expression" dxfId="458" priority="410">
      <formula>NOT(ISBLANK(K303))</formula>
    </cfRule>
  </conditionalFormatting>
  <conditionalFormatting sqref="P303">
    <cfRule type="expression" dxfId="457" priority="406">
      <formula>OR($M303="Врач",$K303="Клиника женского здоровья",$K303="Принят без записи",$K303="Динамика состояния",$K303="Статус диагноза",AND($K303="Онкологический консилиум",$M303="Расхождение данных"),AND($K303="Превышен срок",$M303="Исследование"),AND($K303="Отсутствует протокол",$M303="Протокол исследования"),AND($K303="Дата записи",$M303="Исследование "),$K303="К сведению ГП/ЦАОП",$K303="Некорректное обращение с пациентом",$K303="Тактика ведения",$K303="Отказ в приеме")</formula>
    </cfRule>
    <cfRule type="expression" dxfId="456" priority="407">
      <formula>OR($K303="Онкологический консилиум",$K303="Дата записи",$K303="Возврат в МО без приема",$K303="Данные о биопсии",$K303="КАНЦЕР-регистр",$K303="Отказ от записи ",$K303="Отсутствует протокол",$K303="Превышен срок")</formula>
    </cfRule>
  </conditionalFormatting>
  <conditionalFormatting sqref="M304">
    <cfRule type="expression" dxfId="455" priority="402">
      <formula>OR($K304="Цель приема",$K304="Отказ в приеме",$K304="Тактика ведения",$K304="Не дозвонились в течение 2-х дней",$K304="Паллиатив/Патронаж",$K304="Отказ от сопровождения в проекте",$K304="Отказ от сопровождения персональным помощником",$K304="Нарушение маршрутизации",$K304="КАНЦЕР-регистр")</formula>
    </cfRule>
  </conditionalFormatting>
  <conditionalFormatting sqref="M304">
    <cfRule type="expression" dxfId="454" priority="399">
      <formula>ISBLANK($K304)</formula>
    </cfRule>
    <cfRule type="expression" dxfId="453" priority="403">
      <formula>OR($K304="Клиника женского здоровья",$K304="Принят без записи",$K304="Динамика состояния",$K304="Статус диагноза",$K304="К сведению ГП/ЦАОП",$K304="Некорректное обращение с пациентом",$K304="Отказ от сопровождения персональным помощником")</formula>
    </cfRule>
    <cfRule type="expression" dxfId="452" priority="404">
      <formula>NOT(ISBLANK(K304))</formula>
    </cfRule>
  </conditionalFormatting>
  <conditionalFormatting sqref="P304">
    <cfRule type="expression" dxfId="451" priority="400">
      <formula>OR($M304="Врач",$K304="Клиника женского здоровья",$K304="Принят без записи",$K304="Динамика состояния",$K304="Статус диагноза",AND($K304="Онкологический консилиум",$M304="Расхождение данных"),AND($K304="Превышен срок",$M304="Исследование"),AND($K304="Отсутствует протокол",$M304="Протокол исследования"),AND($K304="Дата записи",$M304="Исследование "),$K304="К сведению ГП/ЦАОП",$K304="Некорректное обращение с пациентом",$K304="Тактика ведения",$K304="Отказ в приеме")</formula>
    </cfRule>
    <cfRule type="expression" dxfId="450" priority="401">
      <formula>OR($K304="Онкологический консилиум",$K304="Дата записи",$K304="Возврат в МО без приема",$K304="Данные о биопсии",$K304="КАНЦЕР-регистр",$K304="Отказ от записи ",$K304="Отсутствует протокол",$K304="Превышен срок")</formula>
    </cfRule>
  </conditionalFormatting>
  <conditionalFormatting sqref="M305">
    <cfRule type="expression" dxfId="449" priority="396">
      <formula>OR($K305="Цель приема",$K305="Отказ в приеме",$K305="Тактика ведения",$K305="Не дозвонились в течение 2-х дней",$K305="Паллиатив/Патронаж",$K305="Отказ от сопровождения в проекте",$K305="Отказ от сопровождения персональным помощником",$K305="Нарушение маршрутизации",$K305="КАНЦЕР-регистр")</formula>
    </cfRule>
  </conditionalFormatting>
  <conditionalFormatting sqref="M305">
    <cfRule type="expression" dxfId="448" priority="393">
      <formula>ISBLANK($K305)</formula>
    </cfRule>
    <cfRule type="expression" dxfId="447" priority="397">
      <formula>OR($K305="Клиника женского здоровья",$K305="Принят без записи",$K305="Динамика состояния",$K305="Статус диагноза",$K305="К сведению ГП/ЦАОП",$K305="Некорректное обращение с пациентом",$K305="Отказ от сопровождения персональным помощником")</formula>
    </cfRule>
    <cfRule type="expression" dxfId="446" priority="398">
      <formula>NOT(ISBLANK(K305))</formula>
    </cfRule>
  </conditionalFormatting>
  <conditionalFormatting sqref="P305">
    <cfRule type="expression" dxfId="445" priority="394">
      <formula>OR($M305="Врач",$K305="Клиника женского здоровья",$K305="Принят без записи",$K305="Динамика состояния",$K305="Статус диагноза",AND($K305="Онкологический консилиум",$M305="Расхождение данных"),AND($K305="Превышен срок",$M305="Исследование"),AND($K305="Отсутствует протокол",$M305="Протокол исследования"),AND($K305="Дата записи",$M305="Исследование "),$K305="К сведению ГП/ЦАОП",$K305="Некорректное обращение с пациентом",$K305="Тактика ведения",$K305="Отказ в приеме")</formula>
    </cfRule>
    <cfRule type="expression" dxfId="444" priority="395">
      <formula>OR($K305="Онкологический консилиум",$K305="Дата записи",$K305="Возврат в МО без приема",$K305="Данные о биопсии",$K305="КАНЦЕР-регистр",$K305="Отказ от записи ",$K305="Отсутствует протокол",$K305="Превышен срок")</formula>
    </cfRule>
  </conditionalFormatting>
  <conditionalFormatting sqref="M306">
    <cfRule type="expression" dxfId="443" priority="390">
      <formula>OR($K306="Цель приема",$K306="Отказ в приеме",$K306="Тактика ведения",$K306="Не дозвонились в течение 2-х дней",$K306="Паллиатив/Патронаж",$K306="Отказ от сопровождения в проекте",$K306="Отказ от сопровождения персональным помощником",$K306="Нарушение маршрутизации",$K306="КАНЦЕР-регистр")</formula>
    </cfRule>
  </conditionalFormatting>
  <conditionalFormatting sqref="M306">
    <cfRule type="expression" dxfId="442" priority="387">
      <formula>ISBLANK($K306)</formula>
    </cfRule>
    <cfRule type="expression" dxfId="441" priority="391">
      <formula>OR($K306="Клиника женского здоровья",$K306="Принят без записи",$K306="Динамика состояния",$K306="Статус диагноза",$K306="К сведению ГП/ЦАОП",$K306="Некорректное обращение с пациентом",$K306="Отказ от сопровождения персональным помощником")</formula>
    </cfRule>
    <cfRule type="expression" dxfId="440" priority="392">
      <formula>NOT(ISBLANK(K306))</formula>
    </cfRule>
  </conditionalFormatting>
  <conditionalFormatting sqref="P306">
    <cfRule type="expression" dxfId="439" priority="388">
      <formula>OR($M306="Врач",$K306="Клиника женского здоровья",$K306="Принят без записи",$K306="Динамика состояния",$K306="Статус диагноза",AND($K306="Онкологический консилиум",$M306="Расхождение данных"),AND($K306="Превышен срок",$M306="Исследование"),AND($K306="Отсутствует протокол",$M306="Протокол исследования"),AND($K306="Дата записи",$M306="Исследование "),$K306="К сведению ГП/ЦАОП",$K306="Некорректное обращение с пациентом",$K306="Тактика ведения",$K306="Отказ в приеме")</formula>
    </cfRule>
    <cfRule type="expression" dxfId="438" priority="389">
      <formula>OR($K306="Онкологический консилиум",$K306="Дата записи",$K306="Возврат в МО без приема",$K306="Данные о биопсии",$K306="КАНЦЕР-регистр",$K306="Отказ от записи ",$K306="Отсутствует протокол",$K306="Превышен срок")</formula>
    </cfRule>
  </conditionalFormatting>
  <conditionalFormatting sqref="M307">
    <cfRule type="expression" dxfId="437" priority="384">
      <formula>OR($K307="Цель приема",$K307="Отказ в приеме",$K307="Тактика ведения",$K307="Не дозвонились в течение 2-х дней",$K307="Паллиатив/Патронаж",$K307="Отказ от сопровождения в проекте",$K307="Отказ от сопровождения персональным помощником",$K307="Нарушение маршрутизации",$K307="КАНЦЕР-регистр")</formula>
    </cfRule>
  </conditionalFormatting>
  <conditionalFormatting sqref="M307">
    <cfRule type="expression" dxfId="436" priority="381">
      <formula>ISBLANK($K307)</formula>
    </cfRule>
    <cfRule type="expression" dxfId="435" priority="385">
      <formula>OR($K307="Клиника женского здоровья",$K307="Принят без записи",$K307="Динамика состояния",$K307="Статус диагноза",$K307="К сведению ГП/ЦАОП",$K307="Некорректное обращение с пациентом",$K307="Отказ от сопровождения персональным помощником")</formula>
    </cfRule>
    <cfRule type="expression" dxfId="434" priority="386">
      <formula>NOT(ISBLANK(K307))</formula>
    </cfRule>
  </conditionalFormatting>
  <conditionalFormatting sqref="P307">
    <cfRule type="expression" dxfId="433" priority="382">
      <formula>OR($M307="Врач",$K307="Клиника женского здоровья",$K307="Принят без записи",$K307="Динамика состояния",$K307="Статус диагноза",AND($K307="Онкологический консилиум",$M307="Расхождение данных"),AND($K307="Превышен срок",$M307="Исследование"),AND($K307="Отсутствует протокол",$M307="Протокол исследования"),AND($K307="Дата записи",$M307="Исследование "),$K307="К сведению ГП/ЦАОП",$K307="Некорректное обращение с пациентом",$K307="Тактика ведения",$K307="Отказ в приеме")</formula>
    </cfRule>
    <cfRule type="expression" dxfId="432" priority="383">
      <formula>OR($K307="Онкологический консилиум",$K307="Дата записи",$K307="Возврат в МО без приема",$K307="Данные о биопсии",$K307="КАНЦЕР-регистр",$K307="Отказ от записи ",$K307="Отсутствует протокол",$K307="Превышен срок")</formula>
    </cfRule>
  </conditionalFormatting>
  <conditionalFormatting sqref="M308">
    <cfRule type="expression" dxfId="431" priority="378">
      <formula>OR($K308="Цель приема",$K308="Отказ в приеме",$K308="Тактика ведения",$K308="Не дозвонились в течение 2-х дней",$K308="Паллиатив/Патронаж",$K308="Отказ от сопровождения в проекте",$K308="Отказ от сопровождения персональным помощником",$K308="Нарушение маршрутизации",$K308="КАНЦЕР-регистр")</formula>
    </cfRule>
  </conditionalFormatting>
  <conditionalFormatting sqref="M308">
    <cfRule type="expression" dxfId="430" priority="375">
      <formula>ISBLANK($K308)</formula>
    </cfRule>
    <cfRule type="expression" dxfId="429" priority="379">
      <formula>OR($K308="Клиника женского здоровья",$K308="Принят без записи",$K308="Динамика состояния",$K308="Статус диагноза",$K308="К сведению ГП/ЦАОП",$K308="Некорректное обращение с пациентом",$K308="Отказ от сопровождения персональным помощником")</formula>
    </cfRule>
    <cfRule type="expression" dxfId="428" priority="380">
      <formula>NOT(ISBLANK(K308))</formula>
    </cfRule>
  </conditionalFormatting>
  <conditionalFormatting sqref="P308">
    <cfRule type="expression" dxfId="427" priority="376">
      <formula>OR($M308="Врач",$K308="Клиника женского здоровья",$K308="Принят без записи",$K308="Динамика состояния",$K308="Статус диагноза",AND($K308="Онкологический консилиум",$M308="Расхождение данных"),AND($K308="Превышен срок",$M308="Исследование"),AND($K308="Отсутствует протокол",$M308="Протокол исследования"),AND($K308="Дата записи",$M308="Исследование "),$K308="К сведению ГП/ЦАОП",$K308="Некорректное обращение с пациентом",$K308="Тактика ведения",$K308="Отказ в приеме")</formula>
    </cfRule>
    <cfRule type="expression" dxfId="426" priority="377">
      <formula>OR($K308="Онкологический консилиум",$K308="Дата записи",$K308="Возврат в МО без приема",$K308="Данные о биопсии",$K308="КАНЦЕР-регистр",$K308="Отказ от записи ",$K308="Отсутствует протокол",$K308="Превышен срок")</formula>
    </cfRule>
  </conditionalFormatting>
  <conditionalFormatting sqref="M312">
    <cfRule type="expression" dxfId="425" priority="372">
      <formula>OR($K312="Цель приема",$K312="Отказ в приеме",$K312="Тактика ведения",$K312="Не дозвонились в течение 2-х дней",$K312="Паллиатив/Патронаж",$K312="Отказ от сопровождения в проекте",$K312="Отказ от сопровождения персональным помощником",$K312="Нарушение маршрутизации",$K312="КАНЦЕР-регистр")</formula>
    </cfRule>
  </conditionalFormatting>
  <conditionalFormatting sqref="M312">
    <cfRule type="expression" dxfId="424" priority="369">
      <formula>ISBLANK($K312)</formula>
    </cfRule>
    <cfRule type="expression" dxfId="423" priority="373">
      <formula>OR($K312="Клиника женского здоровья",$K312="Принят без записи",$K312="Динамика состояния",$K312="Статус диагноза",$K312="К сведению ГП/ЦАОП",$K312="Некорректное обращение с пациентом",$K312="Отказ от сопровождения персональным помощником")</formula>
    </cfRule>
    <cfRule type="expression" dxfId="422" priority="374">
      <formula>NOT(ISBLANK(K312))</formula>
    </cfRule>
  </conditionalFormatting>
  <conditionalFormatting sqref="P318">
    <cfRule type="expression" dxfId="421" priority="370">
      <formula>OR($M318="Врач",$K318="Клиника женского здоровья",$K318="Принят без записи",$K318="Динамика состояния",$K318="Статус диагноза",AND($K318="Онкологический консилиум",$M318="Расхождение данных"),AND($K318="Превышен срок",$M318="Исследование"),AND($K318="Отсутствует протокол",$M318="Протокол исследования"),AND($K318="Дата записи",$M318="Исследование "),$K318="К сведению ГП/ЦАОП",$K318="Некорректное обращение с пациентом",$K318="Тактика ведения",$K318="Отказ в приеме")</formula>
    </cfRule>
    <cfRule type="expression" dxfId="420" priority="371">
      <formula>OR($K318="Онкологический консилиум",$K318="Дата записи",$K318="Возврат в МО без приема",$K318="Данные о биопсии",$K318="КАНЦЕР-регистр",$K318="Отказ от записи ",$K318="Отсутствует протокол",$K318="Превышен срок")</formula>
    </cfRule>
  </conditionalFormatting>
  <conditionalFormatting sqref="P310">
    <cfRule type="expression" dxfId="419" priority="368">
      <formula>OR($K310="Цель приема",$K310="Отказ в приеме",$K310="Тактика ведения",$K310="Не дозвонились в течение 2-х дней",$K310="Паллиатив/Патронаж",$K310="Отказ от сопровождения в проекте",$K310="Отказ от сопровождения персональным помощником",$K310="Нарушение маршрутизации",$K310="КАНЦЕР-регистр")</formula>
    </cfRule>
  </conditionalFormatting>
  <conditionalFormatting sqref="P310">
    <cfRule type="expression" dxfId="418" priority="366">
      <formula>OR($M310="Врач",$K310="Клиника женского здоровья",$K310="Принят без записи",$K310="Динамика состояния",$K310="Статус диагноза",AND($K310="Онкологический консилиум",$M310="Расхождение данных"),AND($K310="Превышен срок",$M310="Исследование"),AND($K310="Отсутствует протокол",$M310="Протокол исследования"),AND($K310="Дата записи",$M310="Исследование "),$K310="К сведению ГП/ЦАОП",$K310="Некорректное обращение с пациентом",$K310="Тактика ведения",$K310="Отказ в приеме")</formula>
    </cfRule>
    <cfRule type="expression" dxfId="417" priority="367">
      <formula>OR($K310="Онкологический консилиум",$K310="Дата записи",$K310="Возврат в МО без приема",$K310="Данные о биопсии",$K310="КАНЦЕР-регистр",$K310="Отказ от записи ",$K310="Отсутствует протокол",$K310="Превышен срок")</formula>
    </cfRule>
  </conditionalFormatting>
  <conditionalFormatting sqref="P311">
    <cfRule type="expression" dxfId="416" priority="365">
      <formula>OR($K311="Цель приема",$K311="Отказ в приеме",$K311="Тактика ведения",$K311="Не дозвонились в течение 2-х дней",$K311="Паллиатив/Патронаж",$K311="Отказ от сопровождения в проекте",$K311="Отказ от сопровождения персональным помощником",$K311="Нарушение маршрутизации",$K311="КАНЦЕР-регистр")</formula>
    </cfRule>
  </conditionalFormatting>
  <conditionalFormatting sqref="P311">
    <cfRule type="expression" dxfId="415" priority="363">
      <formula>OR($M311="Врач",$K311="Клиника женского здоровья",$K311="Принят без записи",$K311="Динамика состояния",$K311="Статус диагноза",AND($K311="Онкологический консилиум",$M311="Расхождение данных"),AND($K311="Превышен срок",$M311="Исследование"),AND($K311="Отсутствует протокол",$M311="Протокол исследования"),AND($K311="Дата записи",$M311="Исследование "),$K311="К сведению ГП/ЦАОП",$K311="Некорректное обращение с пациентом",$K311="Тактика ведения",$K311="Отказ в приеме")</formula>
    </cfRule>
    <cfRule type="expression" dxfId="414" priority="364">
      <formula>OR($K311="Онкологический консилиум",$K311="Дата записи",$K311="Возврат в МО без приема",$K311="Данные о биопсии",$K311="КАНЦЕР-регистр",$K311="Отказ от записи ",$K311="Отсутствует протокол",$K311="Превышен срок")</formula>
    </cfRule>
  </conditionalFormatting>
  <conditionalFormatting sqref="M319">
    <cfRule type="expression" dxfId="413" priority="360">
      <formula>OR($K319="Цель приема",$K319="Отказ в приеме",$K319="Тактика ведения",$K319="Не дозвонились в течение 2-х дней",$K319="Паллиатив/Патронаж",$K319="Отказ от сопровождения в проекте",$K319="Отказ от сопровождения персональным помощником",$K319="Нарушение маршрутизации",$K319="КАНЦЕР-регистр")</formula>
    </cfRule>
  </conditionalFormatting>
  <conditionalFormatting sqref="M319">
    <cfRule type="expression" dxfId="412" priority="357">
      <formula>ISBLANK($K319)</formula>
    </cfRule>
    <cfRule type="expression" dxfId="411" priority="361">
      <formula>OR($K319="Клиника женского здоровья",$K319="Принят без записи",$K319="Динамика состояния",$K319="Статус диагноза",$K319="К сведению ГП/ЦАОП",$K319="Некорректное обращение с пациентом",$K319="Отказ от сопровождения персональным помощником")</formula>
    </cfRule>
    <cfRule type="expression" dxfId="410" priority="362">
      <formula>NOT(ISBLANK(K319))</formula>
    </cfRule>
  </conditionalFormatting>
  <conditionalFormatting sqref="P319">
    <cfRule type="expression" dxfId="409" priority="358">
      <formula>OR($M319="Врач",$K319="Клиника женского здоровья",$K319="Принят без записи",$K319="Динамика состояния",$K319="Статус диагноза",AND($K319="Онкологический консилиум",$M319="Расхождение данных"),AND($K319="Превышен срок",$M319="Исследование"),AND($K319="Отсутствует протокол",$M319="Протокол исследования"),AND($K319="Дата записи",$M319="Исследование "),$K319="К сведению ГП/ЦАОП",$K319="Некорректное обращение с пациентом",$K319="Тактика ведения",$K319="Отказ в приеме")</formula>
    </cfRule>
    <cfRule type="expression" dxfId="408" priority="359">
      <formula>OR($K319="Онкологический консилиум",$K319="Дата записи",$K319="Возврат в МО без приема",$K319="Данные о биопсии",$K319="КАНЦЕР-регистр",$K319="Отказ от записи ",$K319="Отсутствует протокол",$K319="Превышен срок")</formula>
    </cfRule>
  </conditionalFormatting>
  <conditionalFormatting sqref="P321">
    <cfRule type="expression" dxfId="407" priority="354">
      <formula>OR($K321="Цель приема",$K321="Отказ в приеме",$K321="Тактика ведения",$K321="Не дозвонились в течение 2-х дней",$K321="Паллиатив/Патронаж",$K321="Отказ от сопровождения в проекте",$K321="Отказ от сопровождения персональным помощником",$K321="Нарушение маршрутизации",$K321="КАНЦЕР-регистр")</formula>
    </cfRule>
  </conditionalFormatting>
  <conditionalFormatting sqref="M321">
    <cfRule type="expression" dxfId="406" priority="351">
      <formula>ISBLANK($K321)</formula>
    </cfRule>
    <cfRule type="expression" dxfId="405" priority="355">
      <formula>OR($K321="Клиника женского здоровья",$K321="Принят без записи",$K321="Динамика состояния",$K321="Статус диагноза",$K321="К сведению ГП/ЦАОП",$K321="Некорректное обращение с пациентом",$K321="Отказ от сопровождения персональным помощником")</formula>
    </cfRule>
    <cfRule type="expression" dxfId="404" priority="356">
      <formula>NOT(ISBLANK(K321))</formula>
    </cfRule>
  </conditionalFormatting>
  <conditionalFormatting sqref="P321">
    <cfRule type="expression" dxfId="403" priority="352">
      <formula>OR($M321="Врач",$K321="Клиника женского здоровья",$K321="Принят без записи",$K321="Динамика состояния",$K321="Статус диагноза",AND($K321="Онкологический консилиум",$M321="Расхождение данных"),AND($K321="Превышен срок",$M321="Исследование"),AND($K321="Отсутствует протокол",$M321="Протокол исследования"),AND($K321="Дата записи",$M321="Исследование "),$K321="К сведению ГП/ЦАОП",$K321="Некорректное обращение с пациентом",$K321="Тактика ведения",$K321="Отказ в приеме")</formula>
    </cfRule>
    <cfRule type="expression" dxfId="402" priority="353">
      <formula>OR($K321="Онкологический консилиум",$K321="Дата записи",$K321="Возврат в МО без приема",$K321="Данные о биопсии",$K321="КАНЦЕР-регистр",$K321="Отказ от записи ",$K321="Отсутствует протокол",$K321="Превышен срок")</formula>
    </cfRule>
  </conditionalFormatting>
  <conditionalFormatting sqref="P322">
    <cfRule type="expression" dxfId="401" priority="350">
      <formula>OR($K322="Цель приема",$K322="Отказ в приеме",$K322="Тактика ведения",$K322="Не дозвонились в течение 2-х дней",$K322="Паллиатив/Патронаж",$K322="Отказ от сопровождения в проекте",$K322="Отказ от сопровождения персональным помощником",$K322="Нарушение маршрутизации",$K322="КАНЦЕР-регистр")</formula>
    </cfRule>
  </conditionalFormatting>
  <conditionalFormatting sqref="P322">
    <cfRule type="expression" dxfId="400" priority="348">
      <formula>OR($M322="Врач",$K322="Клиника женского здоровья",$K322="Принят без записи",$K322="Динамика состояния",$K322="Статус диагноза",AND($K322="Онкологический консилиум",$M322="Расхождение данных"),AND($K322="Превышен срок",$M322="Исследование"),AND($K322="Отсутствует протокол",$M322="Протокол исследования"),AND($K322="Дата записи",$M322="Исследование "),$K322="К сведению ГП/ЦАОП",$K322="Некорректное обращение с пациентом",$K322="Тактика ведения",$K322="Отказ в приеме")</formula>
    </cfRule>
    <cfRule type="expression" dxfId="399" priority="349">
      <formula>OR($K322="Онкологический консилиум",$K322="Дата записи",$K322="Возврат в МО без приема",$K322="Данные о биопсии",$K322="КАНЦЕР-регистр",$K322="Отказ от записи ",$K322="Отсутствует протокол",$K322="Превышен срок")</formula>
    </cfRule>
  </conditionalFormatting>
  <conditionalFormatting sqref="M310">
    <cfRule type="expression" dxfId="398" priority="345">
      <formula>OR($K310="Цель приема",$K310="Отказ в приеме",$K310="Тактика ведения",$K310="Не дозвонились в течение 2-х дней",$K310="Паллиатив/Патронаж",$K310="Отказ от сопровождения в проекте",$K310="Отказ от сопровождения персональным помощником",$K310="Нарушение маршрутизации",$K310="КАНЦЕР-регистр")</formula>
    </cfRule>
  </conditionalFormatting>
  <conditionalFormatting sqref="M310">
    <cfRule type="expression" dxfId="397" priority="344">
      <formula>ISBLANK($K310)</formula>
    </cfRule>
    <cfRule type="expression" dxfId="396" priority="346">
      <formula>OR($K310="Клиника женского здоровья",$K310="Принят без записи",$K310="Динамика состояния",$K310="Статус диагноза",$K310="К сведению ГП/ЦАОП",$K310="Некорректное обращение с пациентом",$K310="Отказ от сопровождения персональным помощником")</formula>
    </cfRule>
    <cfRule type="expression" dxfId="395" priority="347">
      <formula>NOT(ISBLANK(K310))</formula>
    </cfRule>
  </conditionalFormatting>
  <conditionalFormatting sqref="P313">
    <cfRule type="expression" dxfId="394" priority="341">
      <formula>OR($K313="Цель приема",$K313="Отказ в приеме",$K313="Тактика ведения",$K313="Не дозвонились в течение 2-х дней",$K313="Паллиатив/Патронаж",$K313="Отказ от сопровождения в проекте",$K313="Отказ от сопровождения персональным помощником",$K313="Нарушение маршрутизации",$K313="КАНЦЕР-регистр")</formula>
    </cfRule>
  </conditionalFormatting>
  <conditionalFormatting sqref="M313">
    <cfRule type="expression" dxfId="393" priority="338">
      <formula>ISBLANK($K313)</formula>
    </cfRule>
    <cfRule type="expression" dxfId="392" priority="342">
      <formula>OR($K313="Клиника женского здоровья",$K313="Принят без записи",$K313="Динамика состояния",$K313="Статус диагноза",$K313="К сведению ГП/ЦАОП",$K313="Некорректное обращение с пациентом",$K313="Отказ от сопровождения персональным помощником")</formula>
    </cfRule>
    <cfRule type="expression" dxfId="391" priority="343">
      <formula>NOT(ISBLANK(K313))</formula>
    </cfRule>
  </conditionalFormatting>
  <conditionalFormatting sqref="P313">
    <cfRule type="expression" dxfId="390" priority="339">
      <formula>OR($M313="Врач",$K313="Клиника женского здоровья",$K313="Принят без записи",$K313="Динамика состояния",$K313="Статус диагноза",AND($K313="Онкологический консилиум",$M313="Расхождение данных"),AND($K313="Превышен срок",$M313="Исследование"),AND($K313="Отсутствует протокол",$M313="Протокол исследования"),AND($K313="Дата записи",$M313="Исследование "),$K313="К сведению ГП/ЦАОП",$K313="Некорректное обращение с пациентом",$K313="Тактика ведения",$K313="Отказ в приеме")</formula>
    </cfRule>
    <cfRule type="expression" dxfId="389" priority="340">
      <formula>OR($K313="Онкологический консилиум",$K313="Дата записи",$K313="Возврат в МО без приема",$K313="Данные о биопсии",$K313="КАНЦЕР-регистр",$K313="Отказ от записи ",$K313="Отсутствует протокол",$K313="Превышен срок")</formula>
    </cfRule>
  </conditionalFormatting>
  <conditionalFormatting sqref="P316">
    <cfRule type="expression" dxfId="388" priority="337">
      <formula>OR($K316="Цель приема",$K316="Отказ в приеме",$K316="Тактика ведения",$K316="Не дозвонились в течение 2-х дней",$K316="Паллиатив/Патронаж",$K316="Отказ от сопровождения в проекте",$K316="Отказ от сопровождения персональным помощником",$K316="Нарушение маршрутизации",$K316="КАНЦЕР-регистр")</formula>
    </cfRule>
  </conditionalFormatting>
  <conditionalFormatting sqref="P316">
    <cfRule type="expression" dxfId="387" priority="335">
      <formula>OR($M316="Врач",$K316="Клиника женского здоровья",$K316="Принят без записи",$K316="Динамика состояния",$K316="Статус диагноза",AND($K316="Онкологический консилиум",$M316="Расхождение данных"),AND($K316="Превышен срок",$M316="Исследование"),AND($K316="Отсутствует протокол",$M316="Протокол исследования"),AND($K316="Дата записи",$M316="Исследование "),$K316="К сведению ГП/ЦАОП",$K316="Некорректное обращение с пациентом",$K316="Тактика ведения",$K316="Отказ в приеме")</formula>
    </cfRule>
    <cfRule type="expression" dxfId="386" priority="336">
      <formula>OR($K316="Онкологический консилиум",$K316="Дата записи",$K316="Возврат в МО без приема",$K316="Данные о биопсии",$K316="КАНЦЕР-регистр",$K316="Отказ от записи ",$K316="Отсутствует протокол",$K316="Превышен срок")</formula>
    </cfRule>
  </conditionalFormatting>
  <conditionalFormatting sqref="P309">
    <cfRule type="expression" dxfId="385" priority="334">
      <formula>OR($K309="Цель приема",$K309="Отказ в приеме",$K309="Тактика ведения",$K309="Не дозвонились в течение 2-х дней",$K309="Паллиатив/Патронаж",$K309="Отказ от сопровождения в проекте",$K309="Отказ от сопровождения персональным помощником",$K309="Нарушение маршрутизации",$K309="КАНЦЕР-регистр")</formula>
    </cfRule>
  </conditionalFormatting>
  <conditionalFormatting sqref="P309">
    <cfRule type="expression" dxfId="384" priority="332">
      <formula>OR($M309="Врач",$K309="Клиника женского здоровья",$K309="Принят без записи",$K309="Динамика состояния",$K309="Статус диагноза",AND($K309="Онкологический консилиум",$M309="Расхождение данных"),AND($K309="Превышен срок",$M309="Исследование"),AND($K309="Отсутствует протокол",$M309="Протокол исследования"),AND($K309="Дата записи",$M309="Исследование "),$K309="К сведению ГП/ЦАОП",$K309="Некорректное обращение с пациентом",$K309="Тактика ведения",$K309="Отказ в приеме")</formula>
    </cfRule>
    <cfRule type="expression" dxfId="383" priority="333">
      <formula>OR($K309="Онкологический консилиум",$K309="Дата записи",$K309="Возврат в МО без приема",$K309="Данные о биопсии",$K309="КАНЦЕР-регистр",$K309="Отказ от записи ",$K309="Отсутствует протокол",$K309="Превышен срок")</formula>
    </cfRule>
  </conditionalFormatting>
  <conditionalFormatting sqref="M311">
    <cfRule type="expression" dxfId="382" priority="329">
      <formula>OR($K311="Цель приема",$K311="Отказ в приеме",$K311="Тактика ведения",$K311="Не дозвонились в течение 2-х дней",$K311="Паллиатив/Патронаж",$K311="Отказ от сопровождения в проекте",$K311="Отказ от сопровождения персональным помощником",$K311="Нарушение маршрутизации",$K311="КАНЦЕР-регистр")</formula>
    </cfRule>
  </conditionalFormatting>
  <conditionalFormatting sqref="M311">
    <cfRule type="expression" dxfId="381" priority="328">
      <formula>ISBLANK($K311)</formula>
    </cfRule>
    <cfRule type="expression" dxfId="380" priority="330">
      <formula>OR($K311="Клиника женского здоровья",$K311="Принят без записи",$K311="Динамика состояния",$K311="Статус диагноза",$K311="К сведению ГП/ЦАОП",$K311="Некорректное обращение с пациентом",$K311="Отказ от сопровождения персональным помощником")</formula>
    </cfRule>
    <cfRule type="expression" dxfId="379" priority="331">
      <formula>NOT(ISBLANK(K311))</formula>
    </cfRule>
  </conditionalFormatting>
  <conditionalFormatting sqref="M315">
    <cfRule type="expression" dxfId="378" priority="325">
      <formula>OR($K315="Цель приема",$K315="Отказ в приеме",$K315="Тактика ведения",$K315="Не дозвонились в течение 2-х дней",$K315="Паллиатив/Патронаж",$K315="Отказ от сопровождения в проекте",$K315="Отказ от сопровождения персональным помощником",$K315="Нарушение маршрутизации",$K315="КАНЦЕР-регистр")</formula>
    </cfRule>
  </conditionalFormatting>
  <conditionalFormatting sqref="M315">
    <cfRule type="expression" dxfId="377" priority="324">
      <formula>ISBLANK($K315)</formula>
    </cfRule>
    <cfRule type="expression" dxfId="376" priority="326">
      <formula>OR($K315="Клиника женского здоровья",$K315="Принят без записи",$K315="Динамика состояния",$K315="Статус диагноза",$K315="К сведению ГП/ЦАОП",$K315="Некорректное обращение с пациентом",$K315="Отказ от сопровождения персональным помощником")</formula>
    </cfRule>
    <cfRule type="expression" dxfId="375" priority="327">
      <formula>NOT(ISBLANK(K315))</formula>
    </cfRule>
  </conditionalFormatting>
  <conditionalFormatting sqref="M322">
    <cfRule type="expression" dxfId="374" priority="321">
      <formula>OR($K322="Цель приема",$K322="Отказ в приеме",$K322="Тактика ведения",$K322="Не дозвонились в течение 2-х дней",$K322="Паллиатив/Патронаж",$K322="Отказ от сопровождения в проекте",$K322="Отказ от сопровождения персональным помощником",$K322="Нарушение маршрутизации",$K322="КАНЦЕР-регистр")</formula>
    </cfRule>
  </conditionalFormatting>
  <conditionalFormatting sqref="M322">
    <cfRule type="expression" dxfId="373" priority="320">
      <formula>ISBLANK($K322)</formula>
    </cfRule>
    <cfRule type="expression" dxfId="372" priority="322">
      <formula>OR($K322="Клиника женского здоровья",$K322="Принят без записи",$K322="Динамика состояния",$K322="Статус диагноза",$K322="К сведению ГП/ЦАОП",$K322="Некорректное обращение с пациентом",$K322="Отказ от сопровождения персональным помощником")</formula>
    </cfRule>
    <cfRule type="expression" dxfId="371" priority="323">
      <formula>NOT(ISBLANK(K322))</formula>
    </cfRule>
  </conditionalFormatting>
  <conditionalFormatting sqref="M323">
    <cfRule type="expression" dxfId="370" priority="317">
      <formula>OR($K323="Цель приема",$K323="Отказ в приеме",$K323="Тактика ведения",$K323="Не дозвонились в течение 2-х дней",$K323="Паллиатив/Патронаж",$K323="Отказ от сопровождения в проекте",$K323="Отказ от сопровождения персональным помощником",$K323="Нарушение маршрутизации",$K323="КАНЦЕР-регистр")</formula>
    </cfRule>
  </conditionalFormatting>
  <conditionalFormatting sqref="M323">
    <cfRule type="expression" dxfId="369" priority="316">
      <formula>ISBLANK($K323)</formula>
    </cfRule>
    <cfRule type="expression" dxfId="368" priority="318">
      <formula>OR($K323="Клиника женского здоровья",$K323="Принят без записи",$K323="Динамика состояния",$K323="Статус диагноза",$K323="К сведению ГП/ЦАОП",$K323="Некорректное обращение с пациентом",$K323="Отказ от сопровождения персональным помощником")</formula>
    </cfRule>
    <cfRule type="expression" dxfId="367" priority="319">
      <formula>NOT(ISBLANK(K323))</formula>
    </cfRule>
  </conditionalFormatting>
  <conditionalFormatting sqref="M309">
    <cfRule type="expression" dxfId="366" priority="313">
      <formula>OR($K309="Цель приема",$K309="Отказ в приеме",$K309="Тактика ведения",$K309="Не дозвонились в течение 2-х дней",$K309="Паллиатив/Патронаж",$K309="Отказ от сопровождения в проекте",$K309="Отказ от сопровождения персональным помощником",$K309="Нарушение маршрутизации",$K309="КАНЦЕР-регистр")</formula>
    </cfRule>
  </conditionalFormatting>
  <conditionalFormatting sqref="M309">
    <cfRule type="expression" dxfId="365" priority="312">
      <formula>ISBLANK($K309)</formula>
    </cfRule>
    <cfRule type="expression" dxfId="364" priority="314">
      <formula>OR($K309="Клиника женского здоровья",$K309="Принят без записи",$K309="Динамика состояния",$K309="Статус диагноза",$K309="К сведению ГП/ЦАОП",$K309="Некорректное обращение с пациентом",$K309="Отказ от сопровождения персональным помощником")</formula>
    </cfRule>
    <cfRule type="expression" dxfId="363" priority="315">
      <formula>NOT(ISBLANK(K309))</formula>
    </cfRule>
  </conditionalFormatting>
  <conditionalFormatting sqref="M314">
    <cfRule type="expression" dxfId="362" priority="309">
      <formula>OR($K314="Цель приема",$K314="Отказ в приеме",$K314="Тактика ведения",$K314="Не дозвонились в течение 2-х дней",$K314="Паллиатив/Патронаж",$K314="Отказ от сопровождения в проекте",$K314="Отказ от сопровождения персональным помощником",$K314="Нарушение маршрутизации",$K314="КАНЦЕР-регистр")</formula>
    </cfRule>
  </conditionalFormatting>
  <conditionalFormatting sqref="M314">
    <cfRule type="expression" dxfId="361" priority="308">
      <formula>ISBLANK($K314)</formula>
    </cfRule>
    <cfRule type="expression" dxfId="360" priority="310">
      <formula>OR($K314="Клиника женского здоровья",$K314="Принят без записи",$K314="Динамика состояния",$K314="Статус диагноза",$K314="К сведению ГП/ЦАОП",$K314="Некорректное обращение с пациентом",$K314="Отказ от сопровождения персональным помощником")</formula>
    </cfRule>
    <cfRule type="expression" dxfId="359" priority="311">
      <formula>NOT(ISBLANK(K314))</formula>
    </cfRule>
  </conditionalFormatting>
  <conditionalFormatting sqref="M316">
    <cfRule type="expression" dxfId="358" priority="305">
      <formula>OR($K316="Цель приема",$K316="Отказ в приеме",$K316="Тактика ведения",$K316="Не дозвонились в течение 2-х дней",$K316="Паллиатив/Патронаж",$K316="Отказ от сопровождения в проекте",$K316="Отказ от сопровождения персональным помощником",$K316="Нарушение маршрутизации",$K316="КАНЦЕР-регистр")</formula>
    </cfRule>
  </conditionalFormatting>
  <conditionalFormatting sqref="M316">
    <cfRule type="expression" dxfId="357" priority="304">
      <formula>ISBLANK($K316)</formula>
    </cfRule>
    <cfRule type="expression" dxfId="356" priority="306">
      <formula>OR($K316="Клиника женского здоровья",$K316="Принят без записи",$K316="Динамика состояния",$K316="Статус диагноза",$K316="К сведению ГП/ЦАОП",$K316="Некорректное обращение с пациентом",$K316="Отказ от сопровождения персональным помощником")</formula>
    </cfRule>
    <cfRule type="expression" dxfId="355" priority="307">
      <formula>NOT(ISBLANK(K316))</formula>
    </cfRule>
  </conditionalFormatting>
  <conditionalFormatting sqref="P317">
    <cfRule type="expression" dxfId="354" priority="303">
      <formula>OR($K317="Цель приема",$K317="Отказ в приеме",$K317="Тактика ведения",$K317="Не дозвонились в течение 2-х дней",$K317="Паллиатив/Патронаж",$K317="Отказ от сопровождения в проекте",$K317="Отказ от сопровождения персональным помощником",$K317="Нарушение маршрутизации",$K317="КАНЦЕР-регистр")</formula>
    </cfRule>
  </conditionalFormatting>
  <conditionalFormatting sqref="P317">
    <cfRule type="expression" dxfId="353" priority="301">
      <formula>OR($M317="Врач",$K317="Клиника женского здоровья",$K317="Принят без записи",$K317="Динамика состояния",$K317="Статус диагноза",AND($K317="Онкологический консилиум",$M317="Расхождение данных"),AND($K317="Превышен срок",$M317="Исследование"),AND($K317="Отсутствует протокол",$M317="Протокол исследования"),AND($K317="Дата записи",$M317="Исследование "),$K317="К сведению ГП/ЦАОП",$K317="Некорректное обращение с пациентом",$K317="Тактика ведения",$K317="Отказ в приеме")</formula>
    </cfRule>
    <cfRule type="expression" dxfId="352" priority="302">
      <formula>OR($K317="Онкологический консилиум",$K317="Дата записи",$K317="Возврат в МО без приема",$K317="Данные о биопсии",$K317="КАНЦЕР-регистр",$K317="Отказ от записи ",$K317="Отсутствует протокол",$K317="Превышен срок")</formula>
    </cfRule>
  </conditionalFormatting>
  <conditionalFormatting sqref="M317">
    <cfRule type="expression" dxfId="351" priority="298">
      <formula>OR($K317="Цель приема",$K317="Отказ в приеме",$K317="Тактика ведения",$K317="Не дозвонились в течение 2-х дней",$K317="Паллиатив/Патронаж",$K317="Отказ от сопровождения в проекте",$K317="Отказ от сопровождения персональным помощником",$K317="Нарушение маршрутизации",$K317="КАНЦЕР-регистр")</formula>
    </cfRule>
  </conditionalFormatting>
  <conditionalFormatting sqref="M317">
    <cfRule type="expression" dxfId="350" priority="297">
      <formula>ISBLANK($K317)</formula>
    </cfRule>
    <cfRule type="expression" dxfId="349" priority="299">
      <formula>OR($K317="Клиника женского здоровья",$K317="Принят без записи",$K317="Динамика состояния",$K317="Статус диагноза",$K317="К сведению ГП/ЦАОП",$K317="Некорректное обращение с пациентом",$K317="Отказ от сопровождения персональным помощником")</formula>
    </cfRule>
    <cfRule type="expression" dxfId="348" priority="300">
      <formula>NOT(ISBLANK(K317))</formula>
    </cfRule>
  </conditionalFormatting>
  <conditionalFormatting sqref="M318">
    <cfRule type="expression" dxfId="347" priority="294">
      <formula>OR($K318="Цель приема",$K318="Отказ в приеме",$K318="Тактика ведения",$K318="Не дозвонились в течение 2-х дней",$K318="Паллиатив/Патронаж",$K318="Отказ от сопровождения в проекте",$K318="Отказ от сопровождения персональным помощником",$K318="Нарушение маршрутизации",$K318="КАНЦЕР-регистр")</formula>
    </cfRule>
  </conditionalFormatting>
  <conditionalFormatting sqref="M318">
    <cfRule type="expression" dxfId="346" priority="293">
      <formula>ISBLANK($K318)</formula>
    </cfRule>
    <cfRule type="expression" dxfId="345" priority="295">
      <formula>OR($K318="Клиника женского здоровья",$K318="Принят без записи",$K318="Динамика состояния",$K318="Статус диагноза",$K318="К сведению ГП/ЦАОП",$K318="Некорректное обращение с пациентом",$K318="Отказ от сопровождения персональным помощником")</formula>
    </cfRule>
    <cfRule type="expression" dxfId="344" priority="296">
      <formula>NOT(ISBLANK(K318))</formula>
    </cfRule>
  </conditionalFormatting>
  <conditionalFormatting sqref="M324:M326">
    <cfRule type="expression" dxfId="343" priority="290">
      <formula>OR($K324="Цель приема",$K324="Отказ в приеме",$K324="Тактика ведения",$K324="Не дозвонились в течение 2-х дней",$K324="Паллиатив/Патронаж",$K324="Отказ от сопровождения в проекте",$K324="Отказ от сопровождения персональным помощником",$K324="Нарушение маршрутизации",$K324="КАНЦЕР-регистр")</formula>
    </cfRule>
  </conditionalFormatting>
  <conditionalFormatting sqref="M324:M326">
    <cfRule type="expression" dxfId="342" priority="287">
      <formula>ISBLANK($K324)</formula>
    </cfRule>
    <cfRule type="expression" dxfId="341" priority="291">
      <formula>OR($K324="Клиника женского здоровья",$K324="Принят без записи",$K324="Динамика состояния",$K324="Статус диагноза",$K324="К сведению ГП/ЦАОП",$K324="Некорректное обращение с пациентом",$K324="Отказ от сопровождения персональным помощником")</formula>
    </cfRule>
    <cfRule type="expression" dxfId="340" priority="292">
      <formula>NOT(ISBLANK(K324))</formula>
    </cfRule>
  </conditionalFormatting>
  <conditionalFormatting sqref="P324:P326">
    <cfRule type="expression" dxfId="339" priority="288">
      <formula>OR($M324="Врач",$K324="Клиника женского здоровья",$K324="Принят без записи",$K324="Динамика состояния",$K324="Статус диагноза",AND($K324="Онкологический консилиум",$M324="Расхождение данных"),AND($K324="Превышен срок",$M324="Исследование"),AND($K324="Отсутствует протокол",$M324="Протокол исследования"),AND($K324="Дата записи",$M324="Исследование "),$K324="К сведению ГП/ЦАОП",$K324="Некорректное обращение с пациентом",$K324="Тактика ведения",$K324="Отказ в приеме")</formula>
    </cfRule>
    <cfRule type="expression" dxfId="338" priority="289">
      <formula>OR($K324="Онкологический консилиум",$K324="Дата записи",$K324="Возврат в МО без приема",$K324="Данные о биопсии",$K324="КАНЦЕР-регистр",$K324="Отказ от записи ",$K324="Отсутствует протокол",$K324="Превышен срок")</formula>
    </cfRule>
  </conditionalFormatting>
  <conditionalFormatting sqref="P327:P328">
    <cfRule type="expression" dxfId="337" priority="284">
      <formula>OR($K327="Цель приема",$K327="Отказ в приеме",$K327="Тактика ведения",$K327="Не дозвонились в течение 2-х дней",$K327="Паллиатив/Патронаж",$K327="Отказ от сопровождения в проекте",$K327="Отказ от сопровождения персональным помощником",$K327="Нарушение маршрутизации",$K327="КАНЦЕР-регистр")</formula>
    </cfRule>
  </conditionalFormatting>
  <conditionalFormatting sqref="M327:M328">
    <cfRule type="expression" dxfId="336" priority="281">
      <formula>ISBLANK($K327)</formula>
    </cfRule>
    <cfRule type="expression" dxfId="335" priority="285">
      <formula>OR($K327="Клиника женского здоровья",$K327="Принят без записи",$K327="Динамика состояния",$K327="Статус диагноза",$K327="К сведению ГП/ЦАОП",$K327="Некорректное обращение с пациентом",$K327="Отказ от сопровождения персональным помощником")</formula>
    </cfRule>
    <cfRule type="expression" dxfId="334" priority="286">
      <formula>NOT(ISBLANK(K327))</formula>
    </cfRule>
  </conditionalFormatting>
  <conditionalFormatting sqref="P327:P328">
    <cfRule type="expression" dxfId="333" priority="282">
      <formula>OR($M327="Врач",$K327="Клиника женского здоровья",$K327="Принят без записи",$K327="Динамика состояния",$K327="Статус диагноза",AND($K327="Онкологический консилиум",$M327="Расхождение данных"),AND($K327="Превышен срок",$M327="Исследование"),AND($K327="Отсутствует протокол",$M327="Протокол исследования"),AND($K327="Дата записи",$M327="Исследование "),$K327="К сведению ГП/ЦАОП",$K327="Некорректное обращение с пациентом",$K327="Тактика ведения",$K327="Отказ в приеме")</formula>
    </cfRule>
    <cfRule type="expression" dxfId="332" priority="283">
      <formula>OR($K327="Онкологический консилиум",$K327="Дата записи",$K327="Возврат в МО без приема",$K327="Данные о биопсии",$K327="КАНЦЕР-регистр",$K327="Отказ от записи ",$K327="Отсутствует протокол",$K327="Превышен срок")</formula>
    </cfRule>
  </conditionalFormatting>
  <conditionalFormatting sqref="M329:M335">
    <cfRule type="expression" dxfId="331" priority="278">
      <formula>OR($K329="Цель приема",$K329="Отказ в приеме",$K329="Тактика ведения",$K329="Не дозвонились в течение 2-х дней",$K329="Паллиатив/Патронаж",$K329="Отказ от сопровождения в проекте",$K329="Отказ от сопровождения персональным помощником",$K329="Нарушение маршрутизации",$K329="КАНЦЕР-регистр")</formula>
    </cfRule>
  </conditionalFormatting>
  <conditionalFormatting sqref="M329:M335">
    <cfRule type="expression" dxfId="330" priority="275">
      <formula>ISBLANK($K329)</formula>
    </cfRule>
    <cfRule type="expression" dxfId="329" priority="279">
      <formula>OR($K329="Клиника женского здоровья",$K329="Принят без записи",$K329="Динамика состояния",$K329="Статус диагноза",$K329="К сведению ГП/ЦАОП",$K329="Некорректное обращение с пациентом",$K329="Отказ от сопровождения персональным помощником")</formula>
    </cfRule>
    <cfRule type="expression" dxfId="328" priority="280">
      <formula>NOT(ISBLANK(K329))</formula>
    </cfRule>
  </conditionalFormatting>
  <conditionalFormatting sqref="P329:P335">
    <cfRule type="expression" dxfId="327" priority="276">
      <formula>OR($M329="Врач",$K329="Клиника женского здоровья",$K329="Принят без записи",$K329="Динамика состояния",$K329="Статус диагноза",AND($K329="Онкологический консилиум",$M329="Расхождение данных"),AND($K329="Превышен срок",$M329="Исследование"),AND($K329="Отсутствует протокол",$M329="Протокол исследования"),AND($K329="Дата записи",$M329="Исследование "),$K329="К сведению ГП/ЦАОП",$K329="Некорректное обращение с пациентом",$K329="Тактика ведения",$K329="Отказ в приеме")</formula>
    </cfRule>
    <cfRule type="expression" dxfId="326" priority="277">
      <formula>OR($K329="Онкологический консилиум",$K329="Дата записи",$K329="Возврат в МО без приема",$K329="Данные о биопсии",$K329="КАНЦЕР-регистр",$K329="Отказ от записи ",$K329="Отсутствует протокол",$K329="Превышен срок")</formula>
    </cfRule>
  </conditionalFormatting>
  <conditionalFormatting sqref="P336:P342">
    <cfRule type="expression" dxfId="325" priority="272">
      <formula>OR($K336="Цель приема",$K336="Отказ в приеме",$K336="Тактика ведения",$K336="Не дозвонились в течение 2-х дней",$K336="Паллиатив/Патронаж",$K336="Отказ от сопровождения в проекте",$K336="Отказ от сопровождения персональным помощником",$K336="Нарушение маршрутизации",$K336="КАНЦЕР-регистр")</formula>
    </cfRule>
  </conditionalFormatting>
  <conditionalFormatting sqref="M336:M342">
    <cfRule type="expression" dxfId="324" priority="269">
      <formula>ISBLANK($K336)</formula>
    </cfRule>
    <cfRule type="expression" dxfId="323" priority="273">
      <formula>OR($K336="Клиника женского здоровья",$K336="Принят без записи",$K336="Динамика состояния",$K336="Статус диагноза",$K336="К сведению ГП/ЦАОП",$K336="Некорректное обращение с пациентом",$K336="Отказ от сопровождения персональным помощником")</formula>
    </cfRule>
    <cfRule type="expression" dxfId="322" priority="274">
      <formula>NOT(ISBLANK(K336))</formula>
    </cfRule>
  </conditionalFormatting>
  <conditionalFormatting sqref="P336:P342">
    <cfRule type="expression" dxfId="321" priority="270">
      <formula>OR($M336="Врач",$K336="Клиника женского здоровья",$K336="Принят без записи",$K336="Динамика состояния",$K336="Статус диагноза",AND($K336="Онкологический консилиум",$M336="Расхождение данных"),AND($K336="Превышен срок",$M336="Исследование"),AND($K336="Отсутствует протокол",$M336="Протокол исследования"),AND($K336="Дата записи",$M336="Исследование "),$K336="К сведению ГП/ЦАОП",$K336="Некорректное обращение с пациентом",$K336="Тактика ведения",$K336="Отказ в приеме")</formula>
    </cfRule>
    <cfRule type="expression" dxfId="320" priority="271">
      <formula>OR($K336="Онкологический консилиум",$K336="Дата записи",$K336="Возврат в МО без приема",$K336="Данные о биопсии",$K336="КАНЦЕР-регистр",$K336="Отказ от записи ",$K336="Отсутствует протокол",$K336="Превышен срок")</formula>
    </cfRule>
  </conditionalFormatting>
  <conditionalFormatting sqref="P343:P344">
    <cfRule type="expression" dxfId="319" priority="257">
      <formula>OR($K343="Цель приема",$K343="Отказ в приеме",$K343="Тактика ведения",$K343="Не дозвонились в течение 2-х дней",$K343="Паллиатив/Патронаж",$K343="Отказ от сопровождения в проекте",$K343="Отказ от сопровождения персональным помощником",$K343="Нарушение маршрутизации",$K343="КАНЦЕР-регистр")</formula>
    </cfRule>
  </conditionalFormatting>
  <conditionalFormatting sqref="M343:M348">
    <cfRule type="expression" dxfId="318" priority="254">
      <formula>ISBLANK($K343)</formula>
    </cfRule>
    <cfRule type="expression" dxfId="317" priority="258">
      <formula>OR($K343="Клиника женского здоровья",$K343="Принят без записи",$K343="Динамика состояния",$K343="Статус диагноза",$K343="К сведению ГП/ЦАОП",$K343="Некорректное обращение с пациентом",$K343="Отказ от сопровождения персональным помощником")</formula>
    </cfRule>
    <cfRule type="expression" dxfId="316" priority="259">
      <formula>NOT(ISBLANK(K343))</formula>
    </cfRule>
  </conditionalFormatting>
  <conditionalFormatting sqref="P343:P344">
    <cfRule type="expression" dxfId="315" priority="255">
      <formula>OR($M343="Врач",$K343="Клиника женского здоровья",$K343="Принят без записи",$K343="Динамика состояния",$K343="Статус диагноза",AND($K343="Онкологический консилиум",$M343="Расхождение данных"),AND($K343="Превышен срок",$M343="Исследование"),AND($K343="Отсутствует протокол",$M343="Протокол исследования"),AND($K343="Дата записи",$M343="Исследование "),$K343="К сведению ГП/ЦАОП",$K343="Некорректное обращение с пациентом",$K343="Тактика ведения",$K343="Отказ в приеме")</formula>
    </cfRule>
    <cfRule type="expression" dxfId="314" priority="256">
      <formula>OR($K343="Онкологический консилиум",$K343="Дата записи",$K343="Возврат в МО без приема",$K343="Данные о биопсии",$K343="КАНЦЕР-регистр",$K343="Отказ от записи ",$K343="Отсутствует протокол",$K343="Превышен срок")</formula>
    </cfRule>
  </conditionalFormatting>
  <conditionalFormatting sqref="P346 P348 P350 P361:P429">
    <cfRule type="expression" dxfId="313" priority="260">
      <formula>OR($K345="Цель приема",$K345="Отказ в приеме",$K345="Тактика ведения",$K345="Не дозвонились в течение 2-х дней",$K345="Паллиатив/Патронаж",$K345="Отказ от сопровождения в проекте",$K345="Отказ от сопровождения персональным помощником",$K345="Нарушение маршрутизации",$K345="КАНЦЕР-регистр")</formula>
    </cfRule>
  </conditionalFormatting>
  <conditionalFormatting sqref="P345">
    <cfRule type="expression" dxfId="312" priority="261">
      <formula>OR(#REF!="Цель приема",#REF!="Отказ в приеме",#REF!="Тактика ведения",#REF!="Не дозвонились в течение 2-х дней",#REF!="Паллиатив/Патронаж",#REF!="Отказ от сопровождения в проекте",#REF!="Отказ от сопровождения персональным помощником",#REF!="Нарушение маршрутизации",#REF!="КАНЦЕР-регистр")</formula>
    </cfRule>
  </conditionalFormatting>
  <conditionalFormatting sqref="P346 P348 P350 P361:P429">
    <cfRule type="expression" dxfId="311" priority="262">
      <formula>OR($M345="Врач",$K345="Клиника женского здоровья",$K345="Принят без записи",$K345="Динамика состояния",$K345="Статус диагноза",AND($K345="Онкологический консилиум",$M345="Расхождение данных"),AND($K345="Превышен срок",$M345="Исследование"),AND($K345="Отсутствует протокол",$M345="Протокол исследования"),AND($K345="Дата записи",$M345="Исследование "),$K345="К сведению ГП/ЦАОП",$K345="Некорректное обращение с пациентом",$K345="Тактика ведения",$K345="Отказ в приеме")</formula>
    </cfRule>
    <cfRule type="expression" dxfId="310" priority="263">
      <formula>OR($K345="Онкологический консилиум",$K345="Дата записи",$K345="Возврат в МО без приема",$K345="Данные о биопсии",$K345="КАНЦЕР-регистр",$K345="Отказ от записи ",$K345="Отсутствует протокол",$K345="Превышен срок")</formula>
    </cfRule>
  </conditionalFormatting>
  <conditionalFormatting sqref="P345">
    <cfRule type="expression" dxfId="309" priority="264">
      <formula>OR(#REF!="Врач",#REF!="Клиника женского здоровья",#REF!="Принят без записи",#REF!="Динамика состояния",#REF!="Статус диагноза",AND(#REF!="Онкологический консилиум",#REF!="Расхождение данных"),AND(#REF!="Превышен срок",#REF!="Исследование"),AND(#REF!="Отсутствует протокол",#REF!="Протокол исследования"),AND(#REF!="Дата записи",#REF!="Исследование "),#REF!="К сведению ГП/ЦАОП",#REF!="Некорректное обращение с пациентом",#REF!="Тактика ведения",#REF!="Отказ в приеме")</formula>
    </cfRule>
    <cfRule type="expression" dxfId="308" priority="265">
      <formula>OR(#REF!="Онкологический консилиум",#REF!="Дата записи",#REF!="Возврат в МО без приема",#REF!="Данные о биопсии",#REF!="КАНЦЕР-регистр",#REF!="Отказ от записи ",#REF!="Отсутствует протокол",#REF!="Превышен срок")</formula>
    </cfRule>
  </conditionalFormatting>
  <conditionalFormatting sqref="P347">
    <cfRule type="expression" dxfId="307" priority="266">
      <formula>OR(#REF!="Цель приема",#REF!="Отказ в приеме",#REF!="Тактика ведения",#REF!="Не дозвонились в течение 2-х дней",#REF!="Паллиатив/Патронаж",#REF!="Отказ от сопровождения в проекте",#REF!="Отказ от сопровождения персональным помощником",#REF!="Нарушение маршрутизации",#REF!="КАНЦЕР-регистр")</formula>
    </cfRule>
  </conditionalFormatting>
  <conditionalFormatting sqref="P347">
    <cfRule type="expression" dxfId="306" priority="267">
      <formula>OR(#REF!="Врач",#REF!="Клиника женского здоровья",#REF!="Принят без записи",#REF!="Динамика состояния",#REF!="Статус диагноза",AND(#REF!="Онкологический консилиум",#REF!="Расхождение данных"),AND(#REF!="Превышен срок",#REF!="Исследование"),AND(#REF!="Отсутствует протокол",#REF!="Протокол исследования"),AND(#REF!="Дата записи",#REF!="Исследование "),#REF!="К сведению ГП/ЦАОП",#REF!="Некорректное обращение с пациентом",#REF!="Тактика ведения",#REF!="Отказ в приеме")</formula>
    </cfRule>
    <cfRule type="expression" dxfId="305" priority="268">
      <formula>OR(#REF!="Онкологический консилиум",#REF!="Дата записи",#REF!="Возврат в МО без приема",#REF!="Данные о биопсии",#REF!="КАНЦЕР-регистр",#REF!="Отказ от записи ",#REF!="Отсутствует протокол",#REF!="Превышен срок")</formula>
    </cfRule>
  </conditionalFormatting>
  <conditionalFormatting sqref="M349">
    <cfRule type="expression" dxfId="304" priority="251">
      <formula>OR($K349="Цель приема",$K349="Отказ в приеме",$K349="Тактика ведения",$K349="Не дозвонились в течение 2-х дней",$K349="Паллиатив/Патронаж",$K349="Отказ от сопровождения в проекте",$K349="Отказ от сопровождения персональным помощником",$K349="Нарушение маршрутизации",$K349="КАНЦЕР-регистр")</formula>
    </cfRule>
  </conditionalFormatting>
  <conditionalFormatting sqref="M349">
    <cfRule type="expression" dxfId="303" priority="248">
      <formula>ISBLANK($K349)</formula>
    </cfRule>
    <cfRule type="expression" dxfId="302" priority="252">
      <formula>OR($K349="Клиника женского здоровья",$K349="Принят без записи",$K349="Динамика состояния",$K349="Статус диагноза",$K349="К сведению ГП/ЦАОП",$K349="Некорректное обращение с пациентом",$K349="Отказ от сопровождения персональным помощником")</formula>
    </cfRule>
    <cfRule type="expression" dxfId="301" priority="253">
      <formula>NOT(ISBLANK(K349))</formula>
    </cfRule>
  </conditionalFormatting>
  <conditionalFormatting sqref="P349">
    <cfRule type="expression" dxfId="300" priority="249">
      <formula>OR($M349="Врач",$K349="Клиника женского здоровья",$K349="Принят без записи",$K349="Динамика состояния",$K349="Статус диагноза",AND($K349="Онкологический консилиум",$M349="Расхождение данных"),AND($K349="Превышен срок",$M349="Исследование"),AND($K349="Отсутствует протокол",$M349="Протокол исследования"),AND($K349="Дата записи",$M349="Исследование "),$K349="К сведению ГП/ЦАОП",$K349="Некорректное обращение с пациентом",$K349="Тактика ведения",$K349="Отказ в приеме")</formula>
    </cfRule>
    <cfRule type="expression" dxfId="299" priority="250">
      <formula>OR($K349="Онкологический консилиум",$K349="Дата записи",$K349="Возврат в МО без приема",$K349="Данные о биопсии",$K349="КАНЦЕР-регистр",$K349="Отказ от записи ",$K349="Отсутствует протокол",$K349="Превышен срок")</formula>
    </cfRule>
  </conditionalFormatting>
  <conditionalFormatting sqref="M350">
    <cfRule type="expression" dxfId="298" priority="245">
      <formula>OR($K350="Цель приема",$K350="Отказ в приеме",$K350="Тактика ведения",$K350="Не дозвонились в течение 2-х дней",$K350="Паллиатив/Патронаж",$K350="Отказ от сопровождения в проекте",$K350="Отказ от сопровождения персональным помощником",$K350="Нарушение маршрутизации",$K350="КАНЦЕР-регистр")</formula>
    </cfRule>
  </conditionalFormatting>
  <conditionalFormatting sqref="M350">
    <cfRule type="expression" dxfId="297" priority="244">
      <formula>ISBLANK($K350)</formula>
    </cfRule>
    <cfRule type="expression" dxfId="296" priority="246">
      <formula>OR($K350="Клиника женского здоровья",$K350="Принят без записи",$K350="Динамика состояния",$K350="Статус диагноза",$K350="К сведению ГП/ЦАОП",$K350="Некорректное обращение с пациентом",$K350="Отказ от сопровождения персональным помощником")</formula>
    </cfRule>
    <cfRule type="expression" dxfId="295" priority="247">
      <formula>NOT(ISBLANK(K350))</formula>
    </cfRule>
  </conditionalFormatting>
  <conditionalFormatting sqref="M351">
    <cfRule type="expression" dxfId="294" priority="241">
      <formula>OR($K351="Цель приема",$K351="Отказ в приеме",$K351="Тактика ведения",$K351="Не дозвонились в течение 2-х дней",$K351="Паллиатив/Патронаж",$K351="Отказ от сопровождения в проекте",$K351="Отказ от сопровождения персональным помощником",$K351="Нарушение маршрутизации",$K351="КАНЦЕР-регистр")</formula>
    </cfRule>
  </conditionalFormatting>
  <conditionalFormatting sqref="M351">
    <cfRule type="expression" dxfId="293" priority="238">
      <formula>ISBLANK($K351)</formula>
    </cfRule>
    <cfRule type="expression" dxfId="292" priority="242">
      <formula>OR($K351="Клиника женского здоровья",$K351="Принят без записи",$K351="Динамика состояния",$K351="Статус диагноза",$K351="К сведению ГП/ЦАОП",$K351="Некорректное обращение с пациентом",$K351="Отказ от сопровождения персональным помощником")</formula>
    </cfRule>
    <cfRule type="expression" dxfId="291" priority="243">
      <formula>NOT(ISBLANK(K351))</formula>
    </cfRule>
  </conditionalFormatting>
  <conditionalFormatting sqref="P351">
    <cfRule type="expression" dxfId="290" priority="239">
      <formula>OR($M351="Врач",$K351="Клиника женского здоровья",$K351="Принят без записи",$K351="Динамика состояния",$K351="Статус диагноза",AND($K351="Онкологический консилиум",$M351="Расхождение данных"),AND($K351="Превышен срок",$M351="Исследование"),AND($K351="Отсутствует протокол",$M351="Протокол исследования"),AND($K351="Дата записи",$M351="Исследование "),$K351="К сведению ГП/ЦАОП",$K351="Некорректное обращение с пациентом",$K351="Тактика ведения",$K351="Отказ в приеме")</formula>
    </cfRule>
    <cfRule type="expression" dxfId="289" priority="240">
      <formula>OR($K351="Онкологический консилиум",$K351="Дата записи",$K351="Возврат в МО без приема",$K351="Данные о биопсии",$K351="КАНЦЕР-регистр",$K351="Отказ от записи ",$K351="Отсутствует протокол",$K351="Превышен срок")</formula>
    </cfRule>
  </conditionalFormatting>
  <conditionalFormatting sqref="P352">
    <cfRule type="expression" dxfId="288" priority="235">
      <formula>OR($K352="Цель приема",$K352="Отказ в приеме",$K352="Тактика ведения",$K352="Не дозвонились в течение 2-х дней",$K352="Паллиатив/Патронаж",$K352="Отказ от сопровождения в проекте",$K352="Отказ от сопровождения персональным помощником",$K352="Нарушение маршрутизации",$K352="КАНЦЕР-регистр")</formula>
    </cfRule>
  </conditionalFormatting>
  <conditionalFormatting sqref="M352">
    <cfRule type="expression" dxfId="287" priority="232">
      <formula>ISBLANK($K352)</formula>
    </cfRule>
    <cfRule type="expression" dxfId="286" priority="236">
      <formula>OR($K352="Клиника женского здоровья",$K352="Принят без записи",$K352="Динамика состояния",$K352="Статус диагноза",$K352="К сведению ГП/ЦАОП",$K352="Некорректное обращение с пациентом",$K352="Отказ от сопровождения персональным помощником")</formula>
    </cfRule>
    <cfRule type="expression" dxfId="285" priority="237">
      <formula>NOT(ISBLANK(K352))</formula>
    </cfRule>
  </conditionalFormatting>
  <conditionalFormatting sqref="P352">
    <cfRule type="expression" dxfId="284" priority="233">
      <formula>OR($M352="Врач",$K352="Клиника женского здоровья",$K352="Принят без записи",$K352="Динамика состояния",$K352="Статус диагноза",AND($K352="Онкологический консилиум",$M352="Расхождение данных"),AND($K352="Превышен срок",$M352="Исследование"),AND($K352="Отсутствует протокол",$M352="Протокол исследования"),AND($K352="Дата записи",$M352="Исследование "),$K352="К сведению ГП/ЦАОП",$K352="Некорректное обращение с пациентом",$K352="Тактика ведения",$K352="Отказ в приеме")</formula>
    </cfRule>
    <cfRule type="expression" dxfId="283" priority="234">
      <formula>OR($K352="Онкологический консилиум",$K352="Дата записи",$K352="Возврат в МО без приема",$K352="Данные о биопсии",$K352="КАНЦЕР-регистр",$K352="Отказ от записи ",$K352="Отсутствует протокол",$K352="Превышен срок")</formula>
    </cfRule>
  </conditionalFormatting>
  <conditionalFormatting sqref="M353">
    <cfRule type="expression" dxfId="282" priority="229">
      <formula>OR($K353="Цель приема",$K353="Отказ в приеме",$K353="Тактика ведения",$K353="Не дозвонились в течение 2-х дней",$K353="Паллиатив/Патронаж",$K353="Отказ от сопровождения в проекте",$K353="Отказ от сопровождения персональным помощником",$K353="Нарушение маршрутизации",$K353="КАНЦЕР-регистр")</formula>
    </cfRule>
  </conditionalFormatting>
  <conditionalFormatting sqref="M353">
    <cfRule type="expression" dxfId="281" priority="226">
      <formula>ISBLANK($K353)</formula>
    </cfRule>
    <cfRule type="expression" dxfId="280" priority="230">
      <formula>OR($K353="Клиника женского здоровья",$K353="Принят без записи",$K353="Динамика состояния",$K353="Статус диагноза",$K353="К сведению ГП/ЦАОП",$K353="Некорректное обращение с пациентом",$K353="Отказ от сопровождения персональным помощником")</formula>
    </cfRule>
    <cfRule type="expression" dxfId="279" priority="231">
      <formula>NOT(ISBLANK(K353))</formula>
    </cfRule>
  </conditionalFormatting>
  <conditionalFormatting sqref="P353">
    <cfRule type="expression" dxfId="278" priority="227">
      <formula>OR($M353="Врач",$K353="Клиника женского здоровья",$K353="Принят без записи",$K353="Динамика состояния",$K353="Статус диагноза",AND($K353="Онкологический консилиум",$M353="Расхождение данных"),AND($K353="Превышен срок",$M353="Исследование"),AND($K353="Отсутствует протокол",$M353="Протокол исследования"),AND($K353="Дата записи",$M353="Исследование "),$K353="К сведению ГП/ЦАОП",$K353="Некорректное обращение с пациентом",$K353="Тактика ведения",$K353="Отказ в приеме")</formula>
    </cfRule>
    <cfRule type="expression" dxfId="277" priority="228">
      <formula>OR($K353="Онкологический консилиум",$K353="Дата записи",$K353="Возврат в МО без приема",$K353="Данные о биопсии",$K353="КАНЦЕР-регистр",$K353="Отказ от записи ",$K353="Отсутствует протокол",$K353="Превышен срок")</formula>
    </cfRule>
  </conditionalFormatting>
  <conditionalFormatting sqref="P355">
    <cfRule type="expression" dxfId="276" priority="223">
      <formula>OR($M355="Врач",$K355="Клиника женского здоровья",$K355="Принят без записи",$K355="Динамика состояния",$K355="Статус диагноза",AND($K355="Онкологический консилиум",$M355="Расхождение данных"),AND($K355="Превышен срок",$M355="Исследование"),AND($K355="Отсутствует протокол",$M355="Протокол исследования"),AND($K355="Дата записи",$M355="Исследование "),$K355="К сведению ГП/ЦАОП",$K355="Некорректное обращение с пациентом",$K355="Тактика ведения",$K355="Отказ в приеме")</formula>
    </cfRule>
    <cfRule type="expression" dxfId="275" priority="224">
      <formula>OR($K355="Онкологический консилиум",$K355="Дата записи",$K355="Возврат в МО без приема",$K355="Данные о биопсии",$K355="КАНЦЕР-регистр",$K355="Отказ от записи ",$K355="Отсутствует протокол",$K355="Превышен срок")</formula>
    </cfRule>
    <cfRule type="expression" dxfId="274" priority="225">
      <formula>OR($K355="Цель приема",$K355="Отказ в приеме",$K355="Тактика ведения",$K355="Не дозвонились в течение 2-х дней",$K355="Паллиатив/Патронаж",$K355="Отказ от сопровождения в проекте",$K355="Отказ от сопровождения персональным помощником",$K355="Нарушение маршрутизации",$K355="КАНЦЕР-регистр")</formula>
    </cfRule>
  </conditionalFormatting>
  <conditionalFormatting sqref="M355">
    <cfRule type="expression" dxfId="273" priority="219">
      <formula>ISBLANK($K355)</formula>
    </cfRule>
    <cfRule type="expression" dxfId="272" priority="220">
      <formula>OR($K355="Цель приема",$K355="Отказ в приеме",$K355="Тактика ведения",$K355="Не дозвонились в течение 2-х дней",$K355="Паллиатив/Патронаж",$K355="Отказ от сопровождения в проекте",$K355="Отказ от сопровождения персональным помощником",$K355="Нарушение маршрутизации",$K355="КАНЦЕР-регистр")</formula>
    </cfRule>
    <cfRule type="expression" dxfId="271" priority="221">
      <formula>OR($K355="Клиника женского здоровья",$K355="Принят без записи",$K355="Динамика состояния",$K355="Статус диагноза",$K355="К сведению ГП/ЦАОП",$K355="Некорректное обращение с пациентом",$K355="Отказ от сопровождения персональным помощником")</formula>
    </cfRule>
    <cfRule type="expression" dxfId="270" priority="222">
      <formula>NOT(ISBLANK(K355))</formula>
    </cfRule>
  </conditionalFormatting>
  <conditionalFormatting sqref="M356">
    <cfRule type="expression" dxfId="269" priority="216">
      <formula>OR($K356="Цель приема",$K356="Отказ в приеме",$K356="Тактика ведения",$K356="Не дозвонились в течение 2-х дней",$K356="Паллиатив/Патронаж",$K356="Отказ от сопровождения в проекте",$K356="Отказ от сопровождения персональным помощником",$K356="Нарушение маршрутизации",$K356="КАНЦЕР-регистр")</formula>
    </cfRule>
  </conditionalFormatting>
  <conditionalFormatting sqref="M356">
    <cfRule type="expression" dxfId="268" priority="213">
      <formula>ISBLANK($K356)</formula>
    </cfRule>
    <cfRule type="expression" dxfId="267" priority="217">
      <formula>OR($K356="Клиника женского здоровья",$K356="Принят без записи",$K356="Динамика состояния",$K356="Статус диагноза",$K356="К сведению ГП/ЦАОП",$K356="Некорректное обращение с пациентом",$K356="Отказ от сопровождения персональным помощником")</formula>
    </cfRule>
    <cfRule type="expression" dxfId="266" priority="218">
      <formula>NOT(ISBLANK(K356))</formula>
    </cfRule>
  </conditionalFormatting>
  <conditionalFormatting sqref="P356">
    <cfRule type="expression" dxfId="265" priority="214">
      <formula>OR($M356="Врач",$K356="Клиника женского здоровья",$K356="Принят без записи",$K356="Динамика состояния",$K356="Статус диагноза",AND($K356="Онкологический консилиум",$M356="Расхождение данных"),AND($K356="Превышен срок",$M356="Исследование"),AND($K356="Отсутствует протокол",$M356="Протокол исследования"),AND($K356="Дата записи",$M356="Исследование "),$K356="К сведению ГП/ЦАОП",$K356="Некорректное обращение с пациентом",$K356="Тактика ведения",$K356="Отказ в приеме")</formula>
    </cfRule>
    <cfRule type="expression" dxfId="264" priority="215">
      <formula>OR($K356="Онкологический консилиум",$K356="Дата записи",$K356="Возврат в МО без приема",$K356="Данные о биопсии",$K356="КАНЦЕР-регистр",$K356="Отказ от записи ",$K356="Отсутствует протокол",$K356="Превышен срок")</formula>
    </cfRule>
  </conditionalFormatting>
  <conditionalFormatting sqref="M358">
    <cfRule type="expression" dxfId="263" priority="210">
      <formula>OR($K358="Цель приема",$K358="Отказ в приеме",$K358="Тактика ведения",$K358="Не дозвонились в течение 2-х дней",$K358="Паллиатив/Патронаж",$K358="Отказ от сопровождения в проекте",$K358="Отказ от сопровождения персональным помощником",$K358="Нарушение маршрутизации",$K358="КАНЦЕР-регистр")</formula>
    </cfRule>
  </conditionalFormatting>
  <conditionalFormatting sqref="M358">
    <cfRule type="expression" dxfId="262" priority="207">
      <formula>ISBLANK($K358)</formula>
    </cfRule>
    <cfRule type="expression" dxfId="261" priority="211">
      <formula>OR($K358="Клиника женского здоровья",$K358="Принят без записи",$K358="Динамика состояния",$K358="Статус диагноза",$K358="К сведению ГП/ЦАОП",$K358="Некорректное обращение с пациентом",$K358="Отказ от сопровождения персональным помощником")</formula>
    </cfRule>
    <cfRule type="expression" dxfId="260" priority="212">
      <formula>NOT(ISBLANK(K358))</formula>
    </cfRule>
  </conditionalFormatting>
  <conditionalFormatting sqref="P358">
    <cfRule type="expression" dxfId="259" priority="208">
      <formula>OR($M358="Врач",$K358="Клиника женского здоровья",$K358="Принят без записи",$K358="Динамика состояния",$K358="Статус диагноза",AND($K358="Онкологический консилиум",$M358="Расхождение данных"),AND($K358="Превышен срок",$M358="Исследование"),AND($K358="Отсутствует протокол",$M358="Протокол исследования"),AND($K358="Дата записи",$M358="Исследование "),$K358="К сведению ГП/ЦАОП",$K358="Некорректное обращение с пациентом",$K358="Тактика ведения",$K358="Отказ в приеме")</formula>
    </cfRule>
    <cfRule type="expression" dxfId="258" priority="209">
      <formula>OR($K358="Онкологический консилиум",$K358="Дата записи",$K358="Возврат в МО без приема",$K358="Данные о биопсии",$K358="КАНЦЕР-регистр",$K358="Отказ от записи ",$K358="Отсутствует протокол",$K358="Превышен срок")</formula>
    </cfRule>
  </conditionalFormatting>
  <conditionalFormatting sqref="M360">
    <cfRule type="expression" dxfId="257" priority="204">
      <formula>OR($K360="Цель приема",$K360="Отказ в приеме",$K360="Тактика ведения",$K360="Не дозвонились в течение 2-х дней",$K360="Паллиатив/Патронаж",$K360="Отказ от сопровождения в проекте",$K360="Отказ от сопровождения персональным помощником",$K360="Нарушение маршрутизации",$K360="КАНЦЕР-регистр")</formula>
    </cfRule>
  </conditionalFormatting>
  <conditionalFormatting sqref="M360">
    <cfRule type="expression" dxfId="256" priority="201">
      <formula>ISBLANK($K360)</formula>
    </cfRule>
    <cfRule type="expression" dxfId="255" priority="205">
      <formula>OR($K360="Клиника женского здоровья",$K360="Принят без записи",$K360="Динамика состояния",$K360="Статус диагноза",$K360="К сведению ГП/ЦАОП",$K360="Некорректное обращение с пациентом",$K360="Отказ от сопровождения персональным помощником")</formula>
    </cfRule>
    <cfRule type="expression" dxfId="254" priority="206">
      <formula>NOT(ISBLANK(K360))</formula>
    </cfRule>
  </conditionalFormatting>
  <conditionalFormatting sqref="P360">
    <cfRule type="expression" dxfId="253" priority="202">
      <formula>OR($M360="Врач",$K360="Клиника женского здоровья",$K360="Принят без записи",$K360="Динамика состояния",$K360="Статус диагноза",AND($K360="Онкологический консилиум",$M360="Расхождение данных"),AND($K360="Превышен срок",$M360="Исследование"),AND($K360="Отсутствует протокол",$M360="Протокол исследования"),AND($K360="Дата записи",$M360="Исследование "),$K360="К сведению ГП/ЦАОП",$K360="Некорректное обращение с пациентом",$K360="Тактика ведения",$K360="Отказ в приеме")</formula>
    </cfRule>
    <cfRule type="expression" dxfId="252" priority="203">
      <formula>OR($K360="Онкологический консилиум",$K360="Дата записи",$K360="Возврат в МО без приема",$K360="Данные о биопсии",$K360="КАНЦЕР-регистр",$K360="Отказ от записи ",$K360="Отсутствует протокол",$K360="Превышен срок")</formula>
    </cfRule>
  </conditionalFormatting>
  <conditionalFormatting sqref="M430:M434">
    <cfRule type="expression" dxfId="251" priority="198">
      <formula>OR($K430="Цель приема",$K430="Отказ в приеме",$K430="Тактика ведения",$K430="Не дозвонились в течение 2-х дней",$K430="Паллиатив/Патронаж",$K430="Отказ от сопровождения в проекте",$K430="Отказ от сопровождения персональным помощником",$K430="Нарушение маршрутизации",$K430="КАНЦЕР-регистр")</formula>
    </cfRule>
  </conditionalFormatting>
  <conditionalFormatting sqref="M430:M434">
    <cfRule type="expression" dxfId="250" priority="195">
      <formula>ISBLANK($K430)</formula>
    </cfRule>
    <cfRule type="expression" dxfId="249" priority="199">
      <formula>OR($K430="Клиника женского здоровья",$K430="Принят без записи",$K430="Динамика состояния",$K430="Статус диагноза",$K430="К сведению ГП/ЦАОП",$K430="Некорректное обращение с пациентом",$K430="Отказ от сопровождения персональным помощником")</formula>
    </cfRule>
    <cfRule type="expression" dxfId="248" priority="200">
      <formula>NOT(ISBLANK(K430))</formula>
    </cfRule>
  </conditionalFormatting>
  <conditionalFormatting sqref="P434">
    <cfRule type="expression" dxfId="247" priority="196">
      <formula>OR($M434="Врач",$K434="Клиника женского здоровья",$K434="Принят без записи",$K434="Динамика состояния",$K434="Статус диагноза",AND($K434="Онкологический консилиум",$M434="Расхождение данных"),AND($K434="Превышен срок",$M434="Исследование"),AND($K434="Отсутствует протокол",$M434="Протокол исследования"),AND($K434="Дата записи",$M434="Исследование "),$K434="К сведению ГП/ЦАОП",$K434="Некорректное обращение с пациентом",$K434="Тактика ведения",$K434="Отказ в приеме")</formula>
    </cfRule>
    <cfRule type="expression" dxfId="246" priority="197">
      <formula>OR($K434="Онкологический консилиум",$K434="Дата записи",$K434="Возврат в МО без приема",$K434="Данные о биопсии",$K434="КАНЦЕР-регистр",$K434="Отказ от записи ",$K434="Отсутствует протокол",$K434="Превышен срок")</formula>
    </cfRule>
  </conditionalFormatting>
  <conditionalFormatting sqref="P432">
    <cfRule type="expression" dxfId="245" priority="194">
      <formula>OR($K432="Цель приема",$K432="Отказ в приеме",$K432="Тактика ведения",$K432="Не дозвонились в течение 2-х дней",$K432="Паллиатив/Патронаж",$K432="Отказ от сопровождения в проекте",$K432="Отказ от сопровождения персональным помощником",$K432="Нарушение маршрутизации",$K432="КАНЦЕР-регистр")</formula>
    </cfRule>
  </conditionalFormatting>
  <conditionalFormatting sqref="P432">
    <cfRule type="expression" dxfId="244" priority="192">
      <formula>OR($M432="Врач",$K432="Клиника женского здоровья",$K432="Принят без записи",$K432="Динамика состояния",$K432="Статус диагноза",AND($K432="Онкологический консилиум",$M432="Расхождение данных"),AND($K432="Превышен срок",$M432="Исследование"),AND($K432="Отсутствует протокол",$M432="Протокол исследования"),AND($K432="Дата записи",$M432="Исследование "),$K432="К сведению ГП/ЦАОП",$K432="Некорректное обращение с пациентом",$K432="Тактика ведения",$K432="Отказ в приеме")</formula>
    </cfRule>
    <cfRule type="expression" dxfId="243" priority="193">
      <formula>OR($K432="Онкологический консилиум",$K432="Дата записи",$K432="Возврат в МО без приема",$K432="Данные о биопсии",$K432="КАНЦЕР-регистр",$K432="Отказ от записи ",$K432="Отсутствует протокол",$K432="Превышен срок")</formula>
    </cfRule>
  </conditionalFormatting>
  <conditionalFormatting sqref="P431">
    <cfRule type="expression" dxfId="242" priority="191">
      <formula>OR($K431="Цель приема",$K431="Отказ в приеме",$K431="Тактика ведения",$K431="Не дозвонились в течение 2-х дней",$K431="Паллиатив/Патронаж",$K431="Отказ от сопровождения в проекте",$K431="Отказ от сопровождения персональным помощником",$K431="Нарушение маршрутизации",$K431="КАНЦЕР-регистр")</formula>
    </cfRule>
  </conditionalFormatting>
  <conditionalFormatting sqref="P431">
    <cfRule type="expression" dxfId="241" priority="189">
      <formula>OR($M431="Врач",$K431="Клиника женского здоровья",$K431="Принят без записи",$K431="Динамика состояния",$K431="Статус диагноза",AND($K431="Онкологический консилиум",$M431="Расхождение данных"),AND($K431="Превышен срок",$M431="Исследование"),AND($K431="Отсутствует протокол",$M431="Протокол исследования"),AND($K431="Дата записи",$M431="Исследование "),$K431="К сведению ГП/ЦАОП",$K431="Некорректное обращение с пациентом",$K431="Тактика ведения",$K431="Отказ в приеме")</formula>
    </cfRule>
    <cfRule type="expression" dxfId="240" priority="190">
      <formula>OR($K431="Онкологический консилиум",$K431="Дата записи",$K431="Возврат в МО без приема",$K431="Данные о биопсии",$K431="КАНЦЕР-регистр",$K431="Отказ от записи ",$K431="Отсутствует протокол",$K431="Превышен срок")</formula>
    </cfRule>
  </conditionalFormatting>
  <conditionalFormatting sqref="P430">
    <cfRule type="expression" dxfId="239" priority="186">
      <formula>OR($M430="Врач",$K430="Клиника женского здоровья",$K430="Принят без записи",$K430="Динамика состояния",$K430="Статус диагноза",AND($K430="Онкологический консилиум",$M430="Расхождение данных"),AND($K430="Превышен срок",$M430="Исследование"),AND($K430="Отсутствует протокол",$M430="Протокол исследования"),AND($K430="Дата записи",$M430="Исследование "),$K430="К сведению ГП/ЦАОП",$K430="Некорректное обращение с пациентом",$K430="Тактика ведения",$K430="Отказ в приеме")</formula>
    </cfRule>
    <cfRule type="expression" dxfId="238" priority="187">
      <formula>OR($K430="Онкологический консилиум",$K430="Дата записи",$K430="Возврат в МО без приема",$K430="Данные о биопсии",$K430="КАНЦЕР-регистр",$K430="Отказ от записи ",$K430="Отсутствует протокол",$K430="Превышен срок")</formula>
    </cfRule>
    <cfRule type="expression" dxfId="237" priority="188">
      <formula>OR($K430="Цель приема",$K430="Отказ в приеме",$K430="Тактика ведения",$K430="Не дозвонились в течение 2-х дней",$K430="Паллиатив/Патронаж",$K430="Отказ от сопровождения в проекте",$K430="Отказ от сопровождения персональным помощником",$K430="Нарушение маршрутизации",$K430="КАНЦЕР-регистр")</formula>
    </cfRule>
  </conditionalFormatting>
  <conditionalFormatting sqref="P433">
    <cfRule type="expression" dxfId="236" priority="185">
      <formula>OR($K433="Цель приема",$K433="Отказ в приеме",$K433="Тактика ведения",$K433="Не дозвонились в течение 2-х дней",$K433="Паллиатив/Патронаж",$K433="Отказ от сопровождения в проекте",$K433="Отказ от сопровождения персональным помощником",$K433="Нарушение маршрутизации",$K433="КАНЦЕР-регистр")</formula>
    </cfRule>
  </conditionalFormatting>
  <conditionalFormatting sqref="P433">
    <cfRule type="expression" dxfId="235" priority="183">
      <formula>OR($M433="Врач",$K433="Клиника женского здоровья",$K433="Принят без записи",$K433="Динамика состояния",$K433="Статус диагноза",AND($K433="Онкологический консилиум",$M433="Расхождение данных"),AND($K433="Превышен срок",$M433="Исследование"),AND($K433="Отсутствует протокол",$M433="Протокол исследования"),AND($K433="Дата записи",$M433="Исследование "),$K433="К сведению ГП/ЦАОП",$K433="Некорректное обращение с пациентом",$K433="Тактика ведения",$K433="Отказ в приеме")</formula>
    </cfRule>
    <cfRule type="expression" dxfId="234" priority="184">
      <formula>OR($K433="Онкологический консилиум",$K433="Дата записи",$K433="Возврат в МО без приема",$K433="Данные о биопсии",$K433="КАНЦЕР-регистр",$K433="Отказ от записи ",$K433="Отсутствует протокол",$K433="Превышен срок")</formula>
    </cfRule>
  </conditionalFormatting>
  <conditionalFormatting sqref="G430">
    <cfRule type="expression" dxfId="233" priority="181" stopIfTrue="1">
      <formula>$AL430="Техническая приостановка"</formula>
    </cfRule>
    <cfRule type="expression" dxfId="232" priority="182" stopIfTrue="1">
      <formula>$AA430="Сегодня"</formula>
    </cfRule>
  </conditionalFormatting>
  <conditionalFormatting sqref="G431">
    <cfRule type="expression" dxfId="231" priority="177" stopIfTrue="1">
      <formula>$AL431="Техническая приостановка"</formula>
    </cfRule>
    <cfRule type="expression" dxfId="230" priority="178" stopIfTrue="1">
      <formula>$AA431="Сегодня"</formula>
    </cfRule>
  </conditionalFormatting>
  <conditionalFormatting sqref="G432">
    <cfRule type="expression" dxfId="229" priority="175" stopIfTrue="1">
      <formula>$AL432="Техническая приостановка"</formula>
    </cfRule>
    <cfRule type="expression" dxfId="228" priority="176" stopIfTrue="1">
      <formula>$AA432="Сегодня"</formula>
    </cfRule>
  </conditionalFormatting>
  <conditionalFormatting sqref="G433">
    <cfRule type="expression" dxfId="227" priority="173" stopIfTrue="1">
      <formula>$AL433="Техническая приостановка"</formula>
    </cfRule>
    <cfRule type="expression" dxfId="226" priority="174" stopIfTrue="1">
      <formula>$AA433="Сегодня"</formula>
    </cfRule>
  </conditionalFormatting>
  <conditionalFormatting sqref="G434">
    <cfRule type="expression" dxfId="225" priority="171" stopIfTrue="1">
      <formula>$AL434="Техническая приостановка"</formula>
    </cfRule>
    <cfRule type="expression" dxfId="224" priority="172" stopIfTrue="1">
      <formula>$AA434="Сегодня"</formula>
    </cfRule>
  </conditionalFormatting>
  <conditionalFormatting sqref="M435">
    <cfRule type="expression" dxfId="223" priority="168">
      <formula>OR($K435="Цель приема",$K435="Отказ в приеме",$K435="Тактика ведения",$K435="Не дозвонились в течение 2-х дней",$K435="Паллиатив/Патронаж",$K435="Отказ от сопровождения в проекте",$K435="Отказ от сопровождения персональным помощником",$K435="Нарушение маршрутизации",$K435="КАНЦЕР-регистр")</formula>
    </cfRule>
  </conditionalFormatting>
  <conditionalFormatting sqref="M435">
    <cfRule type="expression" dxfId="222" priority="165">
      <formula>ISBLANK($K435)</formula>
    </cfRule>
    <cfRule type="expression" dxfId="221" priority="169">
      <formula>OR($K435="Клиника женского здоровья",$K435="Принят без записи",$K435="Динамика состояния",$K435="Статус диагноза",$K435="К сведению ГП/ЦАОП",$K435="Некорректное обращение с пациентом",$K435="Отказ от сопровождения персональным помощником")</formula>
    </cfRule>
    <cfRule type="expression" dxfId="220" priority="170">
      <formula>NOT(ISBLANK(K435))</formula>
    </cfRule>
  </conditionalFormatting>
  <conditionalFormatting sqref="P435">
    <cfRule type="expression" dxfId="219" priority="166">
      <formula>OR($M435="Врач",$K435="Клиника женского здоровья",$K435="Принят без записи",$K435="Динамика состояния",$K435="Статус диагноза",AND($K435="Онкологический консилиум",$M435="Расхождение данных"),AND($K435="Превышен срок",$M435="Исследование"),AND($K435="Отсутствует протокол",$M435="Протокол исследования"),AND($K435="Дата записи",$M435="Исследование "),$K435="К сведению ГП/ЦАОП",$K435="Некорректное обращение с пациентом",$K435="Тактика ведения",$K435="Отказ в приеме")</formula>
    </cfRule>
    <cfRule type="expression" dxfId="218" priority="167">
      <formula>OR($K435="Онкологический консилиум",$K435="Дата записи",$K435="Возврат в МО без приема",$K435="Данные о биопсии",$K435="КАНЦЕР-регистр",$K435="Отказ от записи ",$K435="Отсутствует протокол",$K435="Превышен срок")</formula>
    </cfRule>
  </conditionalFormatting>
  <conditionalFormatting sqref="M436:M439">
    <cfRule type="expression" dxfId="217" priority="159">
      <formula>OR($K436="Цель приема",$K436="Отказ в приеме",$K436="Тактика ведения",$K436="Не дозвонились в течение 2-х дней",$K436="Паллиатив/Патронаж",$K436="Отказ от сопровождения в проекте",$K436="Отказ от сопровождения персональным помощником",$K436="Нарушение маршрутизации",$K436="КАНЦЕР-регистр")</formula>
    </cfRule>
  </conditionalFormatting>
  <conditionalFormatting sqref="M436:M439">
    <cfRule type="expression" dxfId="216" priority="156">
      <formula>ISBLANK($K436)</formula>
    </cfRule>
    <cfRule type="expression" dxfId="215" priority="160">
      <formula>OR($K436="Клиника женского здоровья",$K436="Принят без записи",$K436="Динамика состояния",$K436="Статус диагноза",$K436="К сведению ГП/ЦАОП",$K436="Некорректное обращение с пациентом",$K436="Отказ от сопровождения персональным помощником")</formula>
    </cfRule>
    <cfRule type="expression" dxfId="214" priority="161">
      <formula>NOT(ISBLANK(K436))</formula>
    </cfRule>
  </conditionalFormatting>
  <conditionalFormatting sqref="P436:P439">
    <cfRule type="expression" dxfId="213" priority="157">
      <formula>OR($M436="Врач",$K436="Клиника женского здоровья",$K436="Принят без записи",$K436="Динамика состояния",$K436="Статус диагноза",AND($K436="Онкологический консилиум",$M436="Расхождение данных"),AND($K436="Превышен срок",$M436="Исследование"),AND($K436="Отсутствует протокол",$M436="Протокол исследования"),AND($K436="Дата записи",$M436="Исследование "),$K436="К сведению ГП/ЦАОП",$K436="Некорректное обращение с пациентом",$K436="Тактика ведения",$K436="Отказ в приеме")</formula>
    </cfRule>
    <cfRule type="expression" dxfId="212" priority="158">
      <formula>OR($K436="Онкологический консилиум",$K436="Дата записи",$K436="Возврат в МО без приема",$K436="Данные о биопсии",$K436="КАНЦЕР-регистр",$K436="Отказ от записи ",$K436="Отсутствует протокол",$K436="Превышен срок")</formula>
    </cfRule>
  </conditionalFormatting>
  <conditionalFormatting sqref="P440">
    <cfRule type="expression" dxfId="211" priority="153">
      <formula>OR($K440="Цель приема",$K440="Отказ в приеме",$K440="Тактика ведения",$K440="Не дозвонились в течение 2-х дней",$K440="Паллиатив/Патронаж",$K440="Отказ от сопровождения в проекте",$K440="Отказ от сопровождения персональным помощником",$K440="Нарушение маршрутизации",$K440="КАНЦЕР-регистр")</formula>
    </cfRule>
  </conditionalFormatting>
  <conditionalFormatting sqref="M440">
    <cfRule type="expression" dxfId="210" priority="150">
      <formula>ISBLANK($K440)</formula>
    </cfRule>
    <cfRule type="expression" dxfId="209" priority="154">
      <formula>OR($K440="Клиника женского здоровья",$K440="Принят без записи",$K440="Динамика состояния",$K440="Статус диагноза",$K440="К сведению ГП/ЦАОП",$K440="Некорректное обращение с пациентом",$K440="Отказ от сопровождения персональным помощником")</formula>
    </cfRule>
    <cfRule type="expression" dxfId="208" priority="155">
      <formula>NOT(ISBLANK(K440))</formula>
    </cfRule>
  </conditionalFormatting>
  <conditionalFormatting sqref="P440">
    <cfRule type="expression" dxfId="207" priority="151">
      <formula>OR($M440="Врач",$K440="Клиника женского здоровья",$K440="Принят без записи",$K440="Динамика состояния",$K440="Статус диагноза",AND($K440="Онкологический консилиум",$M440="Расхождение данных"),AND($K440="Превышен срок",$M440="Исследование"),AND($K440="Отсутствует протокол",$M440="Протокол исследования"),AND($K440="Дата записи",$M440="Исследование "),$K440="К сведению ГП/ЦАОП",$K440="Некорректное обращение с пациентом",$K440="Тактика ведения",$K440="Отказ в приеме")</formula>
    </cfRule>
    <cfRule type="expression" dxfId="206" priority="152">
      <formula>OR($K440="Онкологический консилиум",$K440="Дата записи",$K440="Возврат в МО без приема",$K440="Данные о биопсии",$K440="КАНЦЕР-регистр",$K440="Отказ от записи ",$K440="Отсутствует протокол",$K440="Превышен срок")</formula>
    </cfRule>
  </conditionalFormatting>
  <conditionalFormatting sqref="P444:P448">
    <cfRule type="expression" dxfId="205" priority="147">
      <formula>OR($K444="Цель приема",$K444="Отказ в приеме",$K444="Тактика ведения",$K444="Не дозвонились в течение 2-х дней",$K444="Паллиатив/Патронаж",$K444="Отказ от сопровождения в проекте",$K444="Отказ от сопровождения персональным помощником",$K444="Нарушение маршрутизации",$K444="КАНЦЕР-регистр")</formula>
    </cfRule>
  </conditionalFormatting>
  <conditionalFormatting sqref="M444">
    <cfRule type="expression" dxfId="204" priority="144">
      <formula>ISBLANK($K444)</formula>
    </cfRule>
    <cfRule type="expression" dxfId="203" priority="148">
      <formula>OR($K444="Клиника женского здоровья",$K444="Принят без записи",$K444="Динамика состояния",$K444="Статус диагноза",$K444="К сведению ГП/ЦАОП",$K444="Некорректное обращение с пациентом",$K444="Отказ от сопровождения персональным помощником")</formula>
    </cfRule>
    <cfRule type="expression" dxfId="202" priority="149">
      <formula>NOT(ISBLANK(K444))</formula>
    </cfRule>
  </conditionalFormatting>
  <conditionalFormatting sqref="P444:P448">
    <cfRule type="expression" dxfId="201" priority="145">
      <formula>OR($M444="Врач",$K444="Клиника женского здоровья",$K444="Принят без записи",$K444="Динамика состояния",$K444="Статус диагноза",AND($K444="Онкологический консилиум",$M444="Расхождение данных"),AND($K444="Превышен срок",$M444="Исследование"),AND($K444="Отсутствует протокол",$M444="Протокол исследования"),AND($K444="Дата записи",$M444="Исследование "),$K444="К сведению ГП/ЦАОП",$K444="Некорректное обращение с пациентом",$K444="Тактика ведения",$K444="Отказ в приеме")</formula>
    </cfRule>
    <cfRule type="expression" dxfId="200" priority="146">
      <formula>OR($K444="Онкологический консилиум",$K444="Дата записи",$K444="Возврат в МО без приема",$K444="Данные о биопсии",$K444="КАНЦЕР-регистр",$K444="Отказ от записи ",$K444="Отсутствует протокол",$K444="Превышен срок")</formula>
    </cfRule>
  </conditionalFormatting>
  <conditionalFormatting sqref="M445">
    <cfRule type="expression" dxfId="199" priority="141">
      <formula>OR($K445="Цель приема",$K445="Отказ в приеме",$K445="Тактика ведения",$K445="Не дозвонились в течение 2-х дней",$K445="Паллиатив/Патронаж",$K445="Отказ от сопровождения в проекте",$K445="Отказ от сопровождения персональным помощником",$K445="Нарушение маршрутизации",$K445="КАНЦЕР-регистр")</formula>
    </cfRule>
  </conditionalFormatting>
  <conditionalFormatting sqref="M445">
    <cfRule type="expression" dxfId="198" priority="140">
      <formula>ISBLANK($K445)</formula>
    </cfRule>
    <cfRule type="expression" dxfId="197" priority="142">
      <formula>OR($K445="Клиника женского здоровья",$K445="Принят без записи",$K445="Динамика состояния",$K445="Статус диагноза",$K445="К сведению ГП/ЦАОП",$K445="Некорректное обращение с пациентом",$K445="Отказ от сопровождения персональным помощником")</formula>
    </cfRule>
    <cfRule type="expression" dxfId="196" priority="143">
      <formula>NOT(ISBLANK(K445))</formula>
    </cfRule>
  </conditionalFormatting>
  <conditionalFormatting sqref="M448">
    <cfRule type="expression" dxfId="195" priority="137">
      <formula>OR($K448="Цель приема",$K448="Отказ в приеме",$K448="Тактика ведения",$K448="Не дозвонились в течение 2-х дней",$K448="Паллиатив/Патронаж",$K448="Отказ от сопровождения в проекте",$K448="Отказ от сопровождения персональным помощником",$K448="Нарушение маршрутизации",$K448="КАНЦЕР-регистр")</formula>
    </cfRule>
  </conditionalFormatting>
  <conditionalFormatting sqref="M448">
    <cfRule type="expression" dxfId="194" priority="136">
      <formula>ISBLANK($K448)</formula>
    </cfRule>
    <cfRule type="expression" dxfId="193" priority="138">
      <formula>OR($K448="Клиника женского здоровья",$K448="Принят без записи",$K448="Динамика состояния",$K448="Статус диагноза",$K448="К сведению ГП/ЦАОП",$K448="Некорректное обращение с пациентом",$K448="Отказ от сопровождения персональным помощником")</formula>
    </cfRule>
    <cfRule type="expression" dxfId="192" priority="139">
      <formula>NOT(ISBLANK(K448))</formula>
    </cfRule>
  </conditionalFormatting>
  <conditionalFormatting sqref="M449">
    <cfRule type="expression" dxfId="191" priority="133">
      <formula>OR($K449="Цель приема",$K449="Отказ в приеме",$K449="Тактика ведения",$K449="Не дозвонились в течение 2-х дней",$K449="Паллиатив/Патронаж",$K449="Отказ от сопровождения в проекте",$K449="Отказ от сопровождения персональным помощником",$K449="Нарушение маршрутизации",$K449="КАНЦЕР-регистр")</formula>
    </cfRule>
  </conditionalFormatting>
  <conditionalFormatting sqref="M449">
    <cfRule type="expression" dxfId="190" priority="130">
      <formula>ISBLANK($K449)</formula>
    </cfRule>
    <cfRule type="expression" dxfId="189" priority="134">
      <formula>OR($K449="Клиника женского здоровья",$K449="Принят без записи",$K449="Динамика состояния",$K449="Статус диагноза",$K449="К сведению ГП/ЦАОП",$K449="Некорректное обращение с пациентом",$K449="Отказ от сопровождения персональным помощником")</formula>
    </cfRule>
    <cfRule type="expression" dxfId="188" priority="135">
      <formula>NOT(ISBLANK(K449))</formula>
    </cfRule>
  </conditionalFormatting>
  <conditionalFormatting sqref="P449">
    <cfRule type="expression" dxfId="187" priority="131">
      <formula>OR($M449="Врач",$K449="Клиника женского здоровья",$K449="Принят без записи",$K449="Динамика состояния",$K449="Статус диагноза",AND($K449="Онкологический консилиум",$M449="Расхождение данных"),AND($K449="Превышен срок",$M449="Исследование"),AND($K449="Отсутствует протокол",$M449="Протокол исследования"),AND($K449="Дата записи",$M449="Исследование "),$K449="К сведению ГП/ЦАОП",$K449="Некорректное обращение с пациентом",$K449="Тактика ведения",$K449="Отказ в приеме")</formula>
    </cfRule>
    <cfRule type="expression" dxfId="186" priority="132">
      <formula>OR($K449="Онкологический консилиум",$K449="Дата записи",$K449="Возврат в МО без приема",$K449="Данные о биопсии",$K449="КАНЦЕР-регистр",$K449="Отказ от записи ",$K449="Отсутствует протокол",$K449="Превышен срок")</formula>
    </cfRule>
  </conditionalFormatting>
  <conditionalFormatting sqref="M450:M457">
    <cfRule type="expression" dxfId="185" priority="127">
      <formula>OR($K450="Цель приема",$K450="Отказ в приеме",$K450="Тактика ведения",$K450="Не дозвонились в течение 2-х дней",$K450="Паллиатив/Патронаж",$K450="Отказ от сопровождения в проекте",$K450="Отказ от сопровождения персональным помощником",$K450="Нарушение маршрутизации",$K450="КАНЦЕР-регистр")</formula>
    </cfRule>
  </conditionalFormatting>
  <conditionalFormatting sqref="M450:M457">
    <cfRule type="expression" dxfId="184" priority="124">
      <formula>ISBLANK($K450)</formula>
    </cfRule>
    <cfRule type="expression" dxfId="183" priority="128">
      <formula>OR($K450="Клиника женского здоровья",$K450="Принят без записи",$K450="Динамика состояния",$K450="Статус диагноза",$K450="К сведению ГП/ЦАОП",$K450="Некорректное обращение с пациентом",$K450="Отказ от сопровождения персональным помощником")</formula>
    </cfRule>
    <cfRule type="expression" dxfId="182" priority="129">
      <formula>NOT(ISBLANK(K450))</formula>
    </cfRule>
  </conditionalFormatting>
  <conditionalFormatting sqref="P450:P457">
    <cfRule type="expression" dxfId="181" priority="125">
      <formula>OR($M450="Врач",$K450="Клиника женского здоровья",$K450="Принят без записи",$K450="Динамика состояния",$K450="Статус диагноза",AND($K450="Онкологический консилиум",$M450="Расхождение данных"),AND($K450="Превышен срок",$M450="Исследование"),AND($K450="Отсутствует протокол",$M450="Протокол исследования"),AND($K450="Дата записи",$M450="Исследование "),$K450="К сведению ГП/ЦАОП",$K450="Некорректное обращение с пациентом",$K450="Тактика ведения",$K450="Отказ в приеме")</formula>
    </cfRule>
    <cfRule type="expression" dxfId="180" priority="126">
      <formula>OR($K450="Онкологический консилиум",$K450="Дата записи",$K450="Возврат в МО без приема",$K450="Данные о биопсии",$K450="КАНЦЕР-регистр",$K450="Отказ от записи ",$K450="Отсутствует протокол",$K450="Превышен срок")</formula>
    </cfRule>
  </conditionalFormatting>
  <conditionalFormatting sqref="P458:P465">
    <cfRule type="expression" dxfId="179" priority="121">
      <formula>OR($K458="Цель приема",$K458="Отказ в приеме",$K458="Тактика ведения",$K458="Не дозвонились в течение 2-х дней",$K458="Паллиатив/Патронаж",$K458="Отказ от сопровождения в проекте",$K458="Отказ от сопровождения персональным помощником",$K458="Нарушение маршрутизации",$K458="КАНЦЕР-регистр")</formula>
    </cfRule>
  </conditionalFormatting>
  <conditionalFormatting sqref="M458:M465">
    <cfRule type="expression" dxfId="178" priority="118">
      <formula>ISBLANK($K458)</formula>
    </cfRule>
    <cfRule type="expression" dxfId="177" priority="122">
      <formula>OR($K458="Клиника женского здоровья",$K458="Принят без записи",$K458="Динамика состояния",$K458="Статус диагноза",$K458="К сведению ГП/ЦАОП",$K458="Некорректное обращение с пациентом",$K458="Отказ от сопровождения персональным помощником")</formula>
    </cfRule>
    <cfRule type="expression" dxfId="176" priority="123">
      <formula>NOT(ISBLANK(K458))</formula>
    </cfRule>
  </conditionalFormatting>
  <conditionalFormatting sqref="P458:P465">
    <cfRule type="expression" dxfId="175" priority="119">
      <formula>OR($M458="Врач",$K458="Клиника женского здоровья",$K458="Принят без записи",$K458="Динамика состояния",$K458="Статус диагноза",AND($K458="Онкологический консилиум",$M458="Расхождение данных"),AND($K458="Превышен срок",$M458="Исследование"),AND($K458="Отсутствует протокол",$M458="Протокол исследования"),AND($K458="Дата записи",$M458="Исследование "),$K458="К сведению ГП/ЦАОП",$K458="Некорректное обращение с пациентом",$K458="Тактика ведения",$K458="Отказ в приеме")</formula>
    </cfRule>
    <cfRule type="expression" dxfId="174" priority="120">
      <formula>OR($K458="Онкологический консилиум",$K458="Дата записи",$K458="Возврат в МО без приема",$K458="Данные о биопсии",$K458="КАНЦЕР-регистр",$K458="Отказ от записи ",$K458="Отсутствует протокол",$K458="Превышен срок")</formula>
    </cfRule>
  </conditionalFormatting>
  <conditionalFormatting sqref="M470:M475">
    <cfRule type="expression" dxfId="173" priority="109">
      <formula>OR($K470="Цель приема",$K470="Отказ в приеме",$K470="Тактика ведения",$K470="Не дозвонились в течение 2-х дней",$K470="Паллиатив/Патронаж",$K470="Отказ от сопровождения в проекте",$K470="Отказ от сопровождения персональным помощником",$K470="Нарушение маршрутизации",$K470="КАНЦЕР-регистр")</formula>
    </cfRule>
  </conditionalFormatting>
  <conditionalFormatting sqref="M470:M475">
    <cfRule type="expression" dxfId="172" priority="106">
      <formula>ISBLANK($K470)</formula>
    </cfRule>
    <cfRule type="expression" dxfId="171" priority="110">
      <formula>OR($K470="Клиника женского здоровья",$K470="Принят без записи",$K470="Динамика состояния",$K470="Статус диагноза",$K470="К сведению ГП/ЦАОП",$K470="Некорректное обращение с пациентом",$K470="Отказ от сопровождения персональным помощником")</formula>
    </cfRule>
    <cfRule type="expression" dxfId="170" priority="111">
      <formula>NOT(ISBLANK(K470))</formula>
    </cfRule>
  </conditionalFormatting>
  <conditionalFormatting sqref="P470:P475">
    <cfRule type="expression" dxfId="169" priority="107">
      <formula>OR($M470="Врач",$K470="Клиника женского здоровья",$K470="Принят без записи",$K470="Динамика состояния",$K470="Статус диагноза",AND($K470="Онкологический консилиум",$M470="Расхождение данных"),AND($K470="Превышен срок",$M470="Исследование"),AND($K470="Отсутствует протокол",$M470="Протокол исследования"),AND($K470="Дата записи",$M470="Исследование "),$K470="К сведению ГП/ЦАОП",$K470="Некорректное обращение с пациентом",$K470="Тактика ведения",$K470="Отказ в приеме")</formula>
    </cfRule>
    <cfRule type="expression" dxfId="168" priority="108">
      <formula>OR($K470="Онкологический консилиум",$K470="Дата записи",$K470="Возврат в МО без приема",$K470="Данные о биопсии",$K470="КАНЦЕР-регистр",$K470="Отказ от записи ",$K470="Отсутствует протокол",$K470="Превышен срок")</formula>
    </cfRule>
  </conditionalFormatting>
  <conditionalFormatting sqref="P477">
    <cfRule type="expression" dxfId="167" priority="103">
      <formula>OR($K477="Цель приема",$K477="Отказ в приеме",$K477="Тактика ведения",$K477="Не дозвонились в течение 2-х дней",$K477="Паллиатив/Патронаж",$K477="Отказ от сопровождения в проекте",$K477="Отказ от сопровождения персональным помощником",$K477="Нарушение маршрутизации",$K477="КАНЦЕР-регистр")</formula>
    </cfRule>
  </conditionalFormatting>
  <conditionalFormatting sqref="M477">
    <cfRule type="expression" dxfId="166" priority="100">
      <formula>ISBLANK($K477)</formula>
    </cfRule>
    <cfRule type="expression" dxfId="165" priority="104">
      <formula>OR($K477="Клиника женского здоровья",$K477="Принят без записи",$K477="Динамика состояния",$K477="Статус диагноза",$K477="К сведению ГП/ЦАОП",$K477="Некорректное обращение с пациентом",$K477="Отказ от сопровождения персональным помощником")</formula>
    </cfRule>
    <cfRule type="expression" dxfId="164" priority="105">
      <formula>NOT(ISBLANK(K477))</formula>
    </cfRule>
  </conditionalFormatting>
  <conditionalFormatting sqref="P477">
    <cfRule type="expression" dxfId="163" priority="101">
      <formula>OR($M477="Врач",$K477="Клиника женского здоровья",$K477="Принят без записи",$K477="Динамика состояния",$K477="Статус диагноза",AND($K477="Онкологический консилиум",$M477="Расхождение данных"),AND($K477="Превышен срок",$M477="Исследование"),AND($K477="Отсутствует протокол",$M477="Протокол исследования"),AND($K477="Дата записи",$M477="Исследование "),$K477="К сведению ГП/ЦАОП",$K477="Некорректное обращение с пациентом",$K477="Тактика ведения",$K477="Отказ в приеме")</formula>
    </cfRule>
    <cfRule type="expression" dxfId="162" priority="102">
      <formula>OR($K477="Онкологический консилиум",$K477="Дата записи",$K477="Возврат в МО без приема",$K477="Данные о биопсии",$K477="КАНЦЕР-регистр",$K477="Отказ от записи ",$K477="Отсутствует протокол",$K477="Превышен срок")</formula>
    </cfRule>
  </conditionalFormatting>
  <conditionalFormatting sqref="P476">
    <cfRule type="expression" dxfId="161" priority="97">
      <formula>OR($K476="Цель приема",$K476="Отказ в приеме",$K476="Тактика ведения",$K476="Не дозвонились в течение 2-х дней",$K476="Паллиатив/Патронаж",$K476="Отказ от сопровождения в проекте",$K476="Отказ от сопровождения персональным помощником",$K476="Нарушение маршрутизации",$K476="КАНЦЕР-регистр")</formula>
    </cfRule>
  </conditionalFormatting>
  <conditionalFormatting sqref="M476">
    <cfRule type="expression" dxfId="160" priority="94">
      <formula>ISBLANK($K476)</formula>
    </cfRule>
    <cfRule type="expression" dxfId="159" priority="98">
      <formula>OR($K476="Клиника женского здоровья",$K476="Принят без записи",$K476="Динамика состояния",$K476="Статус диагноза",$K476="К сведению ГП/ЦАОП",$K476="Некорректное обращение с пациентом",$K476="Отказ от сопровождения персональным помощником")</formula>
    </cfRule>
    <cfRule type="expression" dxfId="158" priority="99">
      <formula>NOT(ISBLANK(K476))</formula>
    </cfRule>
  </conditionalFormatting>
  <conditionalFormatting sqref="P476">
    <cfRule type="expression" dxfId="157" priority="95">
      <formula>OR($M476="Врач",$K476="Клиника женского здоровья",$K476="Принят без записи",$K476="Динамика состояния",$K476="Статус диагноза",AND($K476="Онкологический консилиум",$M476="Расхождение данных"),AND($K476="Превышен срок",$M476="Исследование"),AND($K476="Отсутствует протокол",$M476="Протокол исследования"),AND($K476="Дата записи",$M476="Исследование "),$K476="К сведению ГП/ЦАОП",$K476="Некорректное обращение с пациентом",$K476="Тактика ведения",$K476="Отказ в приеме")</formula>
    </cfRule>
    <cfRule type="expression" dxfId="156" priority="96">
      <formula>OR($K476="Онкологический консилиум",$K476="Дата записи",$K476="Возврат в МО без приема",$K476="Данные о биопсии",$K476="КАНЦЕР-регистр",$K476="Отказ от записи ",$K476="Отсутствует протокол",$K476="Превышен срок")</formula>
    </cfRule>
  </conditionalFormatting>
  <conditionalFormatting sqref="P478">
    <cfRule type="expression" dxfId="155" priority="93">
      <formula>OR($K478="Цель приема",$K478="Отказ в приеме",$K478="Тактика ведения",$K478="Не дозвонились в течение 2-х дней",$K478="Паллиатив/Патронаж",$K478="Отказ от сопровождения в проекте",$K478="Отказ от сопровождения персональным помощником",$K478="Нарушение маршрутизации",$K478="КАНЦЕР-регистр")</formula>
    </cfRule>
  </conditionalFormatting>
  <conditionalFormatting sqref="P478">
    <cfRule type="expression" dxfId="154" priority="91">
      <formula>OR($M478="Врач",$K478="Клиника женского здоровья",$K478="Принят без записи",$K478="Динамика состояния",$K478="Статус диагноза",AND($K478="Онкологический консилиум",$M478="Расхождение данных"),AND($K478="Превышен срок",$M478="Исследование"),AND($K478="Отсутствует протокол",$M478="Протокол исследования"),AND($K478="Дата записи",$M478="Исследование "),$K478="К сведению ГП/ЦАОП",$K478="Некорректное обращение с пациентом",$K478="Тактика ведения",$K478="Отказ в приеме")</formula>
    </cfRule>
    <cfRule type="expression" dxfId="153" priority="92">
      <formula>OR($K478="Онкологический консилиум",$K478="Дата записи",$K478="Возврат в МО без приема",$K478="Данные о биопсии",$K478="КАНЦЕР-регистр",$K478="Отказ от записи ",$K478="Отсутствует протокол",$K478="Превышен срок")</formula>
    </cfRule>
  </conditionalFormatting>
  <conditionalFormatting sqref="M478">
    <cfRule type="expression" dxfId="152" priority="88">
      <formula>OR($K478="Цель приема",$K478="Отказ в приеме",$K478="Тактика ведения",$K478="Не дозвонились в течение 2-х дней",$K478="Паллиатив/Патронаж",$K478="Отказ от сопровождения в проекте",$K478="Отказ от сопровождения персональным помощником",$K478="Нарушение маршрутизации",$K478="КАНЦЕР-регистр")</formula>
    </cfRule>
  </conditionalFormatting>
  <conditionalFormatting sqref="M478">
    <cfRule type="expression" dxfId="151" priority="87">
      <formula>ISBLANK($K478)</formula>
    </cfRule>
    <cfRule type="expression" dxfId="150" priority="89">
      <formula>OR($K478="Клиника женского здоровья",$K478="Принят без записи",$K478="Динамика состояния",$K478="Статус диагноза",$K478="К сведению ГП/ЦАОП",$K478="Некорректное обращение с пациентом",$K478="Отказ от сопровождения персональным помощником")</formula>
    </cfRule>
    <cfRule type="expression" dxfId="149" priority="90">
      <formula>NOT(ISBLANK(K478))</formula>
    </cfRule>
  </conditionalFormatting>
  <conditionalFormatting sqref="P479">
    <cfRule type="expression" dxfId="148" priority="86">
      <formula>OR($K479="Цель приема",$K479="Отказ в приеме",$K479="Тактика ведения",$K479="Не дозвонились в течение 2-х дней",$K479="Паллиатив/Патронаж",$K479="Отказ от сопровождения в проекте",$K479="Отказ от сопровождения персональным помощником",$K479="Нарушение маршрутизации",$K479="КАНЦЕР-регистр")</formula>
    </cfRule>
  </conditionalFormatting>
  <conditionalFormatting sqref="P479">
    <cfRule type="expression" dxfId="147" priority="84">
      <formula>OR($M479="Врач",$K479="Клиника женского здоровья",$K479="Принят без записи",$K479="Динамика состояния",$K479="Статус диагноза",AND($K479="Онкологический консилиум",$M479="Расхождение данных"),AND($K479="Превышен срок",$M479="Исследование"),AND($K479="Отсутствует протокол",$M479="Протокол исследования"),AND($K479="Дата записи",$M479="Исследование "),$K479="К сведению ГП/ЦАОП",$K479="Некорректное обращение с пациентом",$K479="Тактика ведения",$K479="Отказ в приеме")</formula>
    </cfRule>
    <cfRule type="expression" dxfId="146" priority="85">
      <formula>OR($K479="Онкологический консилиум",$K479="Дата записи",$K479="Возврат в МО без приема",$K479="Данные о биопсии",$K479="КАНЦЕР-регистр",$K479="Отказ от записи ",$K479="Отсутствует протокол",$K479="Превышен срок")</formula>
    </cfRule>
  </conditionalFormatting>
  <conditionalFormatting sqref="M479">
    <cfRule type="expression" dxfId="145" priority="81">
      <formula>OR($K479="Цель приема",$K479="Отказ в приеме",$K479="Тактика ведения",$K479="Не дозвонились в течение 2-х дней",$K479="Паллиатив/Патронаж",$K479="Отказ от сопровождения в проекте",$K479="Отказ от сопровождения персональным помощником",$K479="Нарушение маршрутизации",$K479="КАНЦЕР-регистр")</formula>
    </cfRule>
  </conditionalFormatting>
  <conditionalFormatting sqref="M479">
    <cfRule type="expression" dxfId="144" priority="80">
      <formula>ISBLANK($K479)</formula>
    </cfRule>
    <cfRule type="expression" dxfId="143" priority="82">
      <formula>OR($K479="Клиника женского здоровья",$K479="Принят без записи",$K479="Динамика состояния",$K479="Статус диагноза",$K479="К сведению ГП/ЦАОП",$K479="Некорректное обращение с пациентом",$K479="Отказ от сопровождения персональным помощником")</formula>
    </cfRule>
    <cfRule type="expression" dxfId="142" priority="83">
      <formula>NOT(ISBLANK(K479))</formula>
    </cfRule>
  </conditionalFormatting>
  <conditionalFormatting sqref="P480">
    <cfRule type="expression" dxfId="141" priority="79">
      <formula>OR($K480="Цель приема",$K480="Отказ в приеме",$K480="Тактика ведения",$K480="Не дозвонились в течение 2-х дней",$K480="Паллиатив/Патронаж",$K480="Отказ от сопровождения в проекте",$K480="Отказ от сопровождения персональным помощником",$K480="Нарушение маршрутизации",$K480="КАНЦЕР-регистр")</formula>
    </cfRule>
  </conditionalFormatting>
  <conditionalFormatting sqref="P480">
    <cfRule type="expression" dxfId="140" priority="77">
      <formula>OR($M480="Врач",$K480="Клиника женского здоровья",$K480="Принят без записи",$K480="Динамика состояния",$K480="Статус диагноза",AND($K480="Онкологический консилиум",$M480="Расхождение данных"),AND($K480="Превышен срок",$M480="Исследование"),AND($K480="Отсутствует протокол",$M480="Протокол исследования"),AND($K480="Дата записи",$M480="Исследование "),$K480="К сведению ГП/ЦАОП",$K480="Некорректное обращение с пациентом",$K480="Тактика ведения",$K480="Отказ в приеме")</formula>
    </cfRule>
    <cfRule type="expression" dxfId="139" priority="78">
      <formula>OR($K480="Онкологический консилиум",$K480="Дата записи",$K480="Возврат в МО без приема",$K480="Данные о биопсии",$K480="КАНЦЕР-регистр",$K480="Отказ от записи ",$K480="Отсутствует протокол",$K480="Превышен срок")</formula>
    </cfRule>
  </conditionalFormatting>
  <conditionalFormatting sqref="M480">
    <cfRule type="expression" dxfId="138" priority="74">
      <formula>OR($K480="Цель приема",$K480="Отказ в приеме",$K480="Тактика ведения",$K480="Не дозвонились в течение 2-х дней",$K480="Паллиатив/Патронаж",$K480="Отказ от сопровождения в проекте",$K480="Отказ от сопровождения персональным помощником",$K480="Нарушение маршрутизации",$K480="КАНЦЕР-регистр")</formula>
    </cfRule>
  </conditionalFormatting>
  <conditionalFormatting sqref="M480">
    <cfRule type="expression" dxfId="137" priority="73">
      <formula>ISBLANK($K480)</formula>
    </cfRule>
    <cfRule type="expression" dxfId="136" priority="75">
      <formula>OR($K480="Клиника женского здоровья",$K480="Принят без записи",$K480="Динамика состояния",$K480="Статус диагноза",$K480="К сведению ГП/ЦАОП",$K480="Некорректное обращение с пациентом",$K480="Отказ от сопровождения персональным помощником")</formula>
    </cfRule>
    <cfRule type="expression" dxfId="135" priority="76">
      <formula>NOT(ISBLANK(K480))</formula>
    </cfRule>
  </conditionalFormatting>
  <conditionalFormatting sqref="P481">
    <cfRule type="expression" dxfId="134" priority="72">
      <formula>OR($K481="Цель приема",$K481="Отказ в приеме",$K481="Тактика ведения",$K481="Не дозвонились в течение 2-х дней",$K481="Паллиатив/Патронаж",$K481="Отказ от сопровождения в проекте",$K481="Отказ от сопровождения персональным помощником",$K481="Нарушение маршрутизации",$K481="КАНЦЕР-регистр")</formula>
    </cfRule>
  </conditionalFormatting>
  <conditionalFormatting sqref="P481">
    <cfRule type="expression" dxfId="133" priority="70">
      <formula>OR($M481="Врач",$K481="Клиника женского здоровья",$K481="Принят без записи",$K481="Динамика состояния",$K481="Статус диагноза",AND($K481="Онкологический консилиум",$M481="Расхождение данных"),AND($K481="Превышен срок",$M481="Исследование"),AND($K481="Отсутствует протокол",$M481="Протокол исследования"),AND($K481="Дата записи",$M481="Исследование "),$K481="К сведению ГП/ЦАОП",$K481="Некорректное обращение с пациентом",$K481="Тактика ведения",$K481="Отказ в приеме")</formula>
    </cfRule>
    <cfRule type="expression" dxfId="132" priority="71">
      <formula>OR($K481="Онкологический консилиум",$K481="Дата записи",$K481="Возврат в МО без приема",$K481="Данные о биопсии",$K481="КАНЦЕР-регистр",$K481="Отказ от записи ",$K481="Отсутствует протокол",$K481="Превышен срок")</formula>
    </cfRule>
  </conditionalFormatting>
  <conditionalFormatting sqref="M481">
    <cfRule type="expression" dxfId="131" priority="67">
      <formula>OR($K481="Цель приема",$K481="Отказ в приеме",$K481="Тактика ведения",$K481="Не дозвонились в течение 2-х дней",$K481="Паллиатив/Патронаж",$K481="Отказ от сопровождения в проекте",$K481="Отказ от сопровождения персональным помощником",$K481="Нарушение маршрутизации",$K481="КАНЦЕР-регистр")</formula>
    </cfRule>
  </conditionalFormatting>
  <conditionalFormatting sqref="M481">
    <cfRule type="expression" dxfId="130" priority="66">
      <formula>ISBLANK($K481)</formula>
    </cfRule>
    <cfRule type="expression" dxfId="129" priority="68">
      <formula>OR($K481="Клиника женского здоровья",$K481="Принят без записи",$K481="Динамика состояния",$K481="Статус диагноза",$K481="К сведению ГП/ЦАОП",$K481="Некорректное обращение с пациентом",$K481="Отказ от сопровождения персональным помощником")</formula>
    </cfRule>
    <cfRule type="expression" dxfId="128" priority="69">
      <formula>NOT(ISBLANK(K481))</formula>
    </cfRule>
  </conditionalFormatting>
  <conditionalFormatting sqref="P482">
    <cfRule type="expression" dxfId="127" priority="65">
      <formula>OR($K482="Цель приема",$K482="Отказ в приеме",$K482="Тактика ведения",$K482="Не дозвонились в течение 2-х дней",$K482="Паллиатив/Патронаж",$K482="Отказ от сопровождения в проекте",$K482="Отказ от сопровождения персональным помощником",$K482="Нарушение маршрутизации",$K482="КАНЦЕР-регистр")</formula>
    </cfRule>
  </conditionalFormatting>
  <conditionalFormatting sqref="P482">
    <cfRule type="expression" dxfId="126" priority="63">
      <formula>OR($M482="Врач",$K482="Клиника женского здоровья",$K482="Принят без записи",$K482="Динамика состояния",$K482="Статус диагноза",AND($K482="Онкологический консилиум",$M482="Расхождение данных"),AND($K482="Превышен срок",$M482="Исследование"),AND($K482="Отсутствует протокол",$M482="Протокол исследования"),AND($K482="Дата записи",$M482="Исследование "),$K482="К сведению ГП/ЦАОП",$K482="Некорректное обращение с пациентом",$K482="Тактика ведения",$K482="Отказ в приеме")</formula>
    </cfRule>
    <cfRule type="expression" dxfId="125" priority="64">
      <formula>OR($K482="Онкологический консилиум",$K482="Дата записи",$K482="Возврат в МО без приема",$K482="Данные о биопсии",$K482="КАНЦЕР-регистр",$K482="Отказ от записи ",$K482="Отсутствует протокол",$K482="Превышен срок")</formula>
    </cfRule>
  </conditionalFormatting>
  <conditionalFormatting sqref="M482">
    <cfRule type="expression" dxfId="124" priority="60">
      <formula>OR($K482="Цель приема",$K482="Отказ в приеме",$K482="Тактика ведения",$K482="Не дозвонились в течение 2-х дней",$K482="Паллиатив/Патронаж",$K482="Отказ от сопровождения в проекте",$K482="Отказ от сопровождения персональным помощником",$K482="Нарушение маршрутизации",$K482="КАНЦЕР-регистр")</formula>
    </cfRule>
  </conditionalFormatting>
  <conditionalFormatting sqref="M482">
    <cfRule type="expression" dxfId="123" priority="59">
      <formula>ISBLANK($K482)</formula>
    </cfRule>
    <cfRule type="expression" dxfId="122" priority="61">
      <formula>OR($K482="Клиника женского здоровья",$K482="Принят без записи",$K482="Динамика состояния",$K482="Статус диагноза",$K482="К сведению ГП/ЦАОП",$K482="Некорректное обращение с пациентом",$K482="Отказ от сопровождения персональным помощником")</formula>
    </cfRule>
    <cfRule type="expression" dxfId="121" priority="62">
      <formula>NOT(ISBLANK(K482))</formula>
    </cfRule>
  </conditionalFormatting>
  <conditionalFormatting sqref="P483">
    <cfRule type="expression" dxfId="120" priority="58">
      <formula>OR($K483="Цель приема",$K483="Отказ в приеме",$K483="Тактика ведения",$K483="Не дозвонились в течение 2-х дней",$K483="Паллиатив/Патронаж",$K483="Отказ от сопровождения в проекте",$K483="Отказ от сопровождения персональным помощником",$K483="Нарушение маршрутизации",$K483="КАНЦЕР-регистр")</formula>
    </cfRule>
  </conditionalFormatting>
  <conditionalFormatting sqref="P483">
    <cfRule type="expression" dxfId="119" priority="56">
      <formula>OR($M483="Врач",$K483="Клиника женского здоровья",$K483="Принят без записи",$K483="Динамика состояния",$K483="Статус диагноза",AND($K483="Онкологический консилиум",$M483="Расхождение данных"),AND($K483="Превышен срок",$M483="Исследование"),AND($K483="Отсутствует протокол",$M483="Протокол исследования"),AND($K483="Дата записи",$M483="Исследование "),$K483="К сведению ГП/ЦАОП",$K483="Некорректное обращение с пациентом",$K483="Тактика ведения",$K483="Отказ в приеме")</formula>
    </cfRule>
    <cfRule type="expression" dxfId="118" priority="57">
      <formula>OR($K483="Онкологический консилиум",$K483="Дата записи",$K483="Возврат в МО без приема",$K483="Данные о биопсии",$K483="КАНЦЕР-регистр",$K483="Отказ от записи ",$K483="Отсутствует протокол",$K483="Превышен срок")</formula>
    </cfRule>
  </conditionalFormatting>
  <conditionalFormatting sqref="M483">
    <cfRule type="expression" dxfId="117" priority="53">
      <formula>OR($K483="Цель приема",$K483="Отказ в приеме",$K483="Тактика ведения",$K483="Не дозвонились в течение 2-х дней",$K483="Паллиатив/Патронаж",$K483="Отказ от сопровождения в проекте",$K483="Отказ от сопровождения персональным помощником",$K483="Нарушение маршрутизации",$K483="КАНЦЕР-регистр")</formula>
    </cfRule>
  </conditionalFormatting>
  <conditionalFormatting sqref="M483">
    <cfRule type="expression" dxfId="116" priority="52">
      <formula>ISBLANK($K483)</formula>
    </cfRule>
    <cfRule type="expression" dxfId="115" priority="54">
      <formula>OR($K483="Клиника женского здоровья",$K483="Принят без записи",$K483="Динамика состояния",$K483="Статус диагноза",$K483="К сведению ГП/ЦАОП",$K483="Некорректное обращение с пациентом",$K483="Отказ от сопровождения персональным помощником")</formula>
    </cfRule>
    <cfRule type="expression" dxfId="114" priority="55">
      <formula>NOT(ISBLANK(K483))</formula>
    </cfRule>
  </conditionalFormatting>
  <conditionalFormatting sqref="P484">
    <cfRule type="expression" dxfId="113" priority="51">
      <formula>OR($K484="Цель приема",$K484="Отказ в приеме",$K484="Тактика ведения",$K484="Не дозвонились в течение 2-х дней",$K484="Паллиатив/Патронаж",$K484="Отказ от сопровождения в проекте",$K484="Отказ от сопровождения персональным помощником",$K484="Нарушение маршрутизации",$K484="КАНЦЕР-регистр")</formula>
    </cfRule>
  </conditionalFormatting>
  <conditionalFormatting sqref="P484">
    <cfRule type="expression" dxfId="112" priority="49">
      <formula>OR($M484="Врач",$K484="Клиника женского здоровья",$K484="Принят без записи",$K484="Динамика состояния",$K484="Статус диагноза",AND($K484="Онкологический консилиум",$M484="Расхождение данных"),AND($K484="Превышен срок",$M484="Исследование"),AND($K484="Отсутствует протокол",$M484="Протокол исследования"),AND($K484="Дата записи",$M484="Исследование "),$K484="К сведению ГП/ЦАОП",$K484="Некорректное обращение с пациентом",$K484="Тактика ведения",$K484="Отказ в приеме")</formula>
    </cfRule>
    <cfRule type="expression" dxfId="111" priority="50">
      <formula>OR($K484="Онкологический консилиум",$K484="Дата записи",$K484="Возврат в МО без приема",$K484="Данные о биопсии",$K484="КАНЦЕР-регистр",$K484="Отказ от записи ",$K484="Отсутствует протокол",$K484="Превышен срок")</formula>
    </cfRule>
  </conditionalFormatting>
  <conditionalFormatting sqref="M484">
    <cfRule type="expression" dxfId="110" priority="46">
      <formula>OR($K484="Цель приема",$K484="Отказ в приеме",$K484="Тактика ведения",$K484="Не дозвонились в течение 2-х дней",$K484="Паллиатив/Патронаж",$K484="Отказ от сопровождения в проекте",$K484="Отказ от сопровождения персональным помощником",$K484="Нарушение маршрутизации",$K484="КАНЦЕР-регистр")</formula>
    </cfRule>
  </conditionalFormatting>
  <conditionalFormatting sqref="M484">
    <cfRule type="expression" dxfId="109" priority="45">
      <formula>ISBLANK($K484)</formula>
    </cfRule>
    <cfRule type="expression" dxfId="108" priority="47">
      <formula>OR($K484="Клиника женского здоровья",$K484="Принят без записи",$K484="Динамика состояния",$K484="Статус диагноза",$K484="К сведению ГП/ЦАОП",$K484="Некорректное обращение с пациентом",$K484="Отказ от сопровождения персональным помощником")</formula>
    </cfRule>
    <cfRule type="expression" dxfId="107" priority="48">
      <formula>NOT(ISBLANK(K484))</formula>
    </cfRule>
  </conditionalFormatting>
  <conditionalFormatting sqref="P485">
    <cfRule type="expression" dxfId="106" priority="44">
      <formula>OR($K485="Цель приема",$K485="Отказ в приеме",$K485="Тактика ведения",$K485="Не дозвонились в течение 2-х дней",$K485="Паллиатив/Патронаж",$K485="Отказ от сопровождения в проекте",$K485="Отказ от сопровождения персональным помощником",$K485="Нарушение маршрутизации",$K485="КАНЦЕР-регистр")</formula>
    </cfRule>
  </conditionalFormatting>
  <conditionalFormatting sqref="P485">
    <cfRule type="expression" dxfId="105" priority="42">
      <formula>OR($M485="Врач",$K485="Клиника женского здоровья",$K485="Принят без записи",$K485="Динамика состояния",$K485="Статус диагноза",AND($K485="Онкологический консилиум",$M485="Расхождение данных"),AND($K485="Превышен срок",$M485="Исследование"),AND($K485="Отсутствует протокол",$M485="Протокол исследования"),AND($K485="Дата записи",$M485="Исследование "),$K485="К сведению ГП/ЦАОП",$K485="Некорректное обращение с пациентом",$K485="Тактика ведения",$K485="Отказ в приеме")</formula>
    </cfRule>
    <cfRule type="expression" dxfId="104" priority="43">
      <formula>OR($K485="Онкологический консилиум",$K485="Дата записи",$K485="Возврат в МО без приема",$K485="Данные о биопсии",$K485="КАНЦЕР-регистр",$K485="Отказ от записи ",$K485="Отсутствует протокол",$K485="Превышен срок")</formula>
    </cfRule>
  </conditionalFormatting>
  <conditionalFormatting sqref="M485">
    <cfRule type="expression" dxfId="103" priority="39">
      <formula>OR($K485="Цель приема",$K485="Отказ в приеме",$K485="Тактика ведения",$K485="Не дозвонились в течение 2-х дней",$K485="Паллиатив/Патронаж",$K485="Отказ от сопровождения в проекте",$K485="Отказ от сопровождения персональным помощником",$K485="Нарушение маршрутизации",$K485="КАНЦЕР-регистр")</formula>
    </cfRule>
  </conditionalFormatting>
  <conditionalFormatting sqref="M485">
    <cfRule type="expression" dxfId="102" priority="38">
      <formula>ISBLANK($K485)</formula>
    </cfRule>
    <cfRule type="expression" dxfId="101" priority="40">
      <formula>OR($K485="Клиника женского здоровья",$K485="Принят без записи",$K485="Динамика состояния",$K485="Статус диагноза",$K485="К сведению ГП/ЦАОП",$K485="Некорректное обращение с пациентом",$K485="Отказ от сопровождения персональным помощником")</formula>
    </cfRule>
    <cfRule type="expression" dxfId="100" priority="41">
      <formula>NOT(ISBLANK(K485))</formula>
    </cfRule>
  </conditionalFormatting>
  <conditionalFormatting sqref="P487:P492">
    <cfRule type="expression" dxfId="99" priority="35">
      <formula>OR($K487="Цель приема",$K487="Отказ в приеме",$K487="Тактика ведения",$K487="Не дозвонились в течение 2-х дней",$K487="Паллиатив/Патронаж",$K487="Отказ от сопровождения в проекте",$K487="Отказ от сопровождения персональным помощником",$K487="Нарушение маршрутизации",$K487="КАНЦЕР-регистр")</formula>
    </cfRule>
  </conditionalFormatting>
  <conditionalFormatting sqref="M487:M492">
    <cfRule type="expression" dxfId="98" priority="32">
      <formula>ISBLANK($K487)</formula>
    </cfRule>
    <cfRule type="expression" dxfId="97" priority="36">
      <formula>OR($K487="Клиника женского здоровья",$K487="Принят без записи",$K487="Динамика состояния",$K487="Статус диагноза",$K487="К сведению ГП/ЦАОП",$K487="Некорректное обращение с пациентом",$K487="Отказ от сопровождения персональным помощником")</formula>
    </cfRule>
    <cfRule type="expression" dxfId="96" priority="37">
      <formula>NOT(ISBLANK(K487))</formula>
    </cfRule>
  </conditionalFormatting>
  <conditionalFormatting sqref="P487:P492">
    <cfRule type="expression" dxfId="95" priority="33">
      <formula>OR($M487="Врач",$K487="Клиника женского здоровья",$K487="Принят без записи",$K487="Динамика состояния",$K487="Статус диагноза",AND($K487="Онкологический консилиум",$M487="Расхождение данных"),AND($K487="Превышен срок",$M487="Исследование"),AND($K487="Отсутствует протокол",$M487="Протокол исследования"),AND($K487="Дата записи",$M487="Исследование "),$K487="К сведению ГП/ЦАОП",$K487="Некорректное обращение с пациентом",$K487="Тактика ведения",$K487="Отказ в приеме")</formula>
    </cfRule>
    <cfRule type="expression" dxfId="94" priority="34">
      <formula>OR($K487="Онкологический консилиум",$K487="Дата записи",$K487="Возврат в МО без приема",$K487="Данные о биопсии",$K487="КАНЦЕР-регистр",$K487="Отказ от записи ",$K487="Отсутствует протокол",$K487="Превышен срок")</formula>
    </cfRule>
  </conditionalFormatting>
  <conditionalFormatting sqref="M486">
    <cfRule type="expression" dxfId="93" priority="28">
      <formula>ISBLANK($K486)</formula>
    </cfRule>
    <cfRule type="expression" dxfId="92" priority="29">
      <formula>OR($K486="Цель приема",$K486="Отказ в приеме",$K486="Тактика ведения",$K486="Не дозвонились в течение 2-х дней",$K486="Паллиатив/Патронаж",$K486="Отказ от сопровождения в проекте",$K486="Отказ от сопровождения персональным помощником",$K486="Нарушение маршрутизации",$K486="КАНЦЕР-регистр")</formula>
    </cfRule>
    <cfRule type="expression" dxfId="91" priority="30">
      <formula>OR($K486="Клиника женского здоровья",$K486="Принят без записи",$K486="Динамика состояния",$K486="Статус диагноза",$K486="К сведению ГП/ЦАОП",$K486="Некорректное обращение с пациентом",$K486="Отказ от сопровождения персональным помощником")</formula>
    </cfRule>
    <cfRule type="expression" dxfId="90" priority="31">
      <formula>NOT(ISBLANK(K486))</formula>
    </cfRule>
  </conditionalFormatting>
  <conditionalFormatting sqref="P486">
    <cfRule type="expression" dxfId="89" priority="25">
      <formula>OR($M486="Врач",$K486="Клиника женского здоровья",$K486="Принят без записи",$K486="Динамика состояния",$K486="Статус диагноза",AND($K486="Онкологический консилиум",$M486="Расхождение данных"),AND($K486="Превышен срок",$M486="Исследование"),AND($K486="Отсутствует протокол",$M486="Протокол исследования"),AND($K486="Дата записи",$M486="Исследование "),$K486="К сведению ГП/ЦАОП",$K486="Некорректное обращение с пациентом",$K486="Тактика ведения",$K486="Отказ в приеме")</formula>
    </cfRule>
    <cfRule type="expression" dxfId="88" priority="26">
      <formula>OR($K486="Онкологический консилиум",$K486="Дата записи",$K486="Возврат в МО без приема",$K486="Данные о биопсии",$K486="КАНЦЕР-регистр",$K486="Отказ от записи ",$K486="Отсутствует протокол",$K486="Превышен срок")</formula>
    </cfRule>
    <cfRule type="expression" dxfId="87" priority="27">
      <formula>OR($K486="Цель приема",$K486="Отказ в приеме",$K486="Тактика ведения",$K486="Не дозвонились в течение 2-х дней",$K486="Паллиатив/Патронаж",$K486="Отказ от сопровождения в проекте",$K486="Отказ от сопровождения персональным помощником",$K486="Нарушение маршрутизации",$K486="КАНЦЕР-регистр")</formula>
    </cfRule>
  </conditionalFormatting>
  <conditionalFormatting sqref="P511:P513">
    <cfRule type="expression" dxfId="86" priority="22">
      <formula>OR($K511="Цель приема",$K511="Отказ в приеме",$K511="Тактика ведения",$K511="Не дозвонились в течение 2-х дней",$K511="Паллиатив/Патронаж",$K511="Отказ от сопровождения в проекте",$K511="Отказ от сопровождения персональным помощником",$K511="Нарушение маршрутизации",$K511="КАНЦЕР-регистр")</formula>
    </cfRule>
  </conditionalFormatting>
  <conditionalFormatting sqref="M511:M513">
    <cfRule type="expression" dxfId="85" priority="19">
      <formula>ISBLANK($K511)</formula>
    </cfRule>
    <cfRule type="expression" dxfId="84" priority="23">
      <formula>OR($K511="Клиника женского здоровья",$K511="Принят без записи",$K511="Динамика состояния",$K511="Статус диагноза",$K511="К сведению ГП/ЦАОП",$K511="Некорректное обращение с пациентом",$K511="Отказ от сопровождения персональным помощником")</formula>
    </cfRule>
    <cfRule type="expression" dxfId="83" priority="24">
      <formula>NOT(ISBLANK(K511))</formula>
    </cfRule>
  </conditionalFormatting>
  <conditionalFormatting sqref="P511:P513">
    <cfRule type="expression" dxfId="82" priority="20">
      <formula>OR($M511="Врач",$K511="Клиника женского здоровья",$K511="Принят без записи",$K511="Динамика состояния",$K511="Статус диагноза",AND($K511="Онкологический консилиум",$M511="Расхождение данных"),AND($K511="Превышен срок",$M511="Исследование"),AND($K511="Отсутствует протокол",$M511="Протокол исследования"),AND($K511="Дата записи",$M511="Исследование "),$K511="К сведению ГП/ЦАОП",$K511="Некорректное обращение с пациентом",$K511="Тактика ведения",$K511="Отказ в приеме")</formula>
    </cfRule>
    <cfRule type="expression" dxfId="81" priority="21">
      <formula>OR($K511="Онкологический консилиум",$K511="Дата записи",$K511="Возврат в МО без приема",$K511="Данные о биопсии",$K511="КАНЦЕР-регистр",$K511="Отказ от записи ",$K511="Отсутствует протокол",$K511="Превышен срок")</formula>
    </cfRule>
  </conditionalFormatting>
  <conditionalFormatting sqref="M509">
    <cfRule type="expression" dxfId="80" priority="16">
      <formula>OR($K509="Цель приема",$K509="Отказ в приеме",$K509="Тактика ведения",$K509="Не дозвонились в течение 2-х дней",$K509="Паллиатив/Патронаж",$K509="Отказ от сопровождения в проекте",$K509="Отказ от сопровождения персональным помощником",$K509="Нарушение маршрутизации",$K509="КАНЦЕР-регистр")</formula>
    </cfRule>
  </conditionalFormatting>
  <conditionalFormatting sqref="M509">
    <cfRule type="expression" dxfId="79" priority="13">
      <formula>ISBLANK($K509)</formula>
    </cfRule>
    <cfRule type="expression" dxfId="78" priority="17">
      <formula>OR($K509="Клиника женского здоровья",$K509="Принят без записи",$K509="Динамика состояния",$K509="Статус диагноза",$K509="К сведению ГП/ЦАОП",$K509="Некорректное обращение с пациентом",$K509="Отказ от сопровождения персональным помощником")</formula>
    </cfRule>
    <cfRule type="expression" dxfId="77" priority="18">
      <formula>NOT(ISBLANK(K509))</formula>
    </cfRule>
  </conditionalFormatting>
  <conditionalFormatting sqref="P509">
    <cfRule type="expression" dxfId="76" priority="14">
      <formula>OR($M509="Врач",$K509="Клиника женского здоровья",$K509="Принят без записи",$K509="Динамика состояния",$K509="Статус диагноза",AND($K509="Онкологический консилиум",$M509="Расхождение данных"),AND($K509="Превышен срок",$M509="Исследование"),AND($K509="Отсутствует протокол",$M509="Протокол исследования"),AND($K509="Дата записи",$M509="Исследование "),$K509="К сведению ГП/ЦАОП",$K509="Некорректное обращение с пациентом",$K509="Тактика ведения",$K509="Отказ в приеме")</formula>
    </cfRule>
    <cfRule type="expression" dxfId="75" priority="15">
      <formula>OR($K509="Онкологический консилиум",$K509="Дата записи",$K509="Возврат в МО без приема",$K509="Данные о биопсии",$K509="КАНЦЕР-регистр",$K509="Отказ от записи ",$K509="Отсутствует протокол",$K509="Превышен срок")</formula>
    </cfRule>
  </conditionalFormatting>
  <conditionalFormatting sqref="P510">
    <cfRule type="expression" dxfId="74" priority="10">
      <formula>OR($K510="Цель приема",$K510="Отказ в приеме",$K510="Тактика ведения",$K510="Не дозвонились в течение 2-х дней",$K510="Паллиатив/Патронаж",$K510="Отказ от сопровождения в проекте",$K510="Отказ от сопровождения персональным помощником",$K510="Нарушение маршрутизации",$K510="КАНЦЕР-регистр")</formula>
    </cfRule>
  </conditionalFormatting>
  <conditionalFormatting sqref="M510">
    <cfRule type="expression" dxfId="73" priority="7">
      <formula>ISBLANK($K510)</formula>
    </cfRule>
    <cfRule type="expression" dxfId="72" priority="11">
      <formula>OR($K510="Клиника женского здоровья",$K510="Принят без записи",$K510="Динамика состояния",$K510="Статус диагноза",$K510="К сведению ГП/ЦАОП",$K510="Некорректное обращение с пациентом",$K510="Отказ от сопровождения персональным помощником")</formula>
    </cfRule>
    <cfRule type="expression" dxfId="71" priority="12">
      <formula>NOT(ISBLANK(K510))</formula>
    </cfRule>
  </conditionalFormatting>
  <conditionalFormatting sqref="P510">
    <cfRule type="expression" dxfId="70" priority="8">
      <formula>OR($M510="Врач",$K510="Клиника женского здоровья",$K510="Принят без записи",$K510="Динамика состояния",$K510="Статус диагноза",AND($K510="Онкологический консилиум",$M510="Расхождение данных"),AND($K510="Превышен срок",$M510="Исследование"),AND($K510="Отсутствует протокол",$M510="Протокол исследования"),AND($K510="Дата записи",$M510="Исследование "),$K510="К сведению ГП/ЦАОП",$K510="Некорректное обращение с пациентом",$K510="Тактика ведения",$K510="Отказ в приеме")</formula>
    </cfRule>
    <cfRule type="expression" dxfId="69" priority="9">
      <formula>OR($K510="Онкологический консилиум",$K510="Дата записи",$K510="Возврат в МО без приема",$K510="Данные о биопсии",$K510="КАНЦЕР-регистр",$K510="Отказ от записи ",$K510="Отсутствует протокол",$K510="Превышен срок")</formula>
    </cfRule>
  </conditionalFormatting>
  <conditionalFormatting sqref="M514">
    <cfRule type="expression" dxfId="68" priority="4">
      <formula>OR($K514="Цель приема",$K514="Отказ в приеме",$K514="Тактика ведения",$K514="Не дозвонились в течение 2-х дней",$K514="Паллиатив/Патронаж",$K514="Отказ от сопровождения в проекте",$K514="Отказ от сопровождения персональным помощником",$K514="Нарушение маршрутизации",$K514="КАНЦЕР-регистр")</formula>
    </cfRule>
  </conditionalFormatting>
  <conditionalFormatting sqref="M514">
    <cfRule type="expression" dxfId="67" priority="1">
      <formula>ISBLANK($K514)</formula>
    </cfRule>
    <cfRule type="expression" dxfId="66" priority="5">
      <formula>OR($K514="Клиника женского здоровья",$K514="Принят без записи",$K514="Динамика состояния",$K514="Статус диагноза",$K514="К сведению ГП/ЦАОП",$K514="Некорректное обращение с пациентом",$K514="Отказ от сопровождения персональным помощником")</formula>
    </cfRule>
    <cfRule type="expression" dxfId="65" priority="6">
      <formula>NOT(ISBLANK(K514))</formula>
    </cfRule>
  </conditionalFormatting>
  <conditionalFormatting sqref="P514">
    <cfRule type="expression" dxfId="64" priority="2">
      <formula>OR($M514="Врач",$K514="Клиника женского здоровья",$K514="Принят без записи",$K514="Динамика состояния",$K514="Статус диагноза",AND($K514="Онкологический консилиум",$M514="Расхождение данных"),AND($K514="Превышен срок",$M514="Исследование"),AND($K514="Отсутствует протокол",$M514="Протокол исследования"),AND($K514="Дата записи",$M514="Исследование "),$K514="К сведению ГП/ЦАОП",$K514="Некорректное обращение с пациентом",$K514="Тактика ведения",$K514="Отказ в приеме")</formula>
    </cfRule>
    <cfRule type="expression" dxfId="63" priority="3">
      <formula>OR($K514="Онкологический консилиум",$K514="Дата записи",$K514="Возврат в МО без приема",$K514="Данные о биопсии",$K514="КАНЦЕР-регистр",$K514="Отказ от записи ",$K514="Отсутствует протокол",$K514="Превышен срок")</formula>
    </cfRule>
  </conditionalFormatting>
  <dataValidations count="14">
    <dataValidation type="textLength" operator="equal" allowBlank="1" showInputMessage="1" showErrorMessage="1" promptTitle="исправь" sqref="F1 F47 F55 F264 F266">
      <formula1>16</formula1>
    </dataValidation>
    <dataValidation type="list" allowBlank="1" showInputMessage="1" showErrorMessage="1" sqref="O993:O1048576 N65:N66 N59 N62:N63 N82 N85 N247 N314:N315 N297:N301 N284:N285 N288:N293 N295 N312 N318:N348 N357 N350:N351 N354 N361:N439 N441:N448 N480:N485 N487:N1048576 N251:N281 N242:N243 N145:N155 N68:N80 N450:N477 N157:N239 N87:N140 N3:N57">
      <formula1>Электронное_направление</formula1>
    </dataValidation>
    <dataValidation type="list" allowBlank="1" showInputMessage="1" showErrorMessage="1" sqref="M1 E316">
      <formula1>#REF!</formula1>
    </dataValidation>
    <dataValidation type="list" allowBlank="1" showInputMessage="1" showErrorMessage="1" sqref="D65:D66 D59 O57:O59 O82 O85 O157:O160 D319:D321 O249 D236:D239 O247 D323:D344 O297:O301 O284:O285 D289 D293 O288:O293 O295 D300 O314:O315 O312 O318:O348 O359 D361:D439 D346:D348 O350:O351 D351 O354 O357 O361:O429 D450:D457 O431:O439 O441:O443 D441:D444 O445:O448 D446:D447 D487:D550 O471:O477 D482 D480 O480:O485 D485 O487:O992 O252:O281 D251:D281 O242:O243 D150:D155 O148:O154 O145:O146 D145:D148 D132:D140 O133:O140 O131 D124:D129 O121:O129 D68:D76 O3:O44 D466:D477 O451:O469 O234:O239 D157:D234 O162:O232 O107:O119 D92:D119 O93:O105 O87:O91 O61:O80 D3:D56 O46:O55">
      <formula1>МО</formula1>
    </dataValidation>
    <dataValidation type="list" allowBlank="1" showInputMessage="1" showErrorMessage="1" sqref="K65:K66 K59 K63 K82 K85 K295 K297:K301 K284 K288:K293 K309:K348 K357 K351 K354 K361:K439 K446:K447 K441:K443 K482:K485 K480 K487:K992 K244:K281 K145:K155 K123:K140 K68:K80 K450:K477 K157:K239 K87:K121 K3:K57">
      <formula1>INDIRECT("статус[статус]")</formula1>
    </dataValidation>
    <dataValidation type="list" allowBlank="1" showInputMessage="1" showErrorMessage="1" sqref="J68 J59 J65:J66 J82 J85 J236:J239 J319:J321 J297:J301 J284 J288:J293 J295 J323:J344 J351 J346:J348 J361:J439 J446:J447 J441:J443 J482:J485 J487:J1048576 J251:J281 J150:J155 J145:J148 J123:J140 J70:J80 J450:J477 J157:J234 J87:J121 J3:J56">
      <formula1>Этап_ведения_пациента_</formula1>
    </dataValidation>
    <dataValidation type="list" showInputMessage="1" showErrorMessage="1" sqref="N58 N60:N61 N64 N67 N81 N86 N141:N144 N156 N240:N241 N248:N250 N286:N287 N294 N296 N282:N283 N302:N311 N313 N316:N317 N349 N352:N353 N355:N356 N358:N360 N440 N449 N478:N479 N486 N244:N246 N83:N84">
      <formula1>Электронное_направление</formula1>
    </dataValidation>
    <dataValidation type="list" showInputMessage="1" showErrorMessage="1" sqref="D57:D58 O60 D60:D64 D67 O81 O86 D120:D123 O141:O144 D141:D144 D149 O156 D156 D235 O240:O241 O248 O250 O286:O287 D290:D292 O294 O296 D301:D318 O282:O283 D282:D288 D294:D299 O302:O305 O307:O311 O316:O317 O313 D322 D345 O349 D349:D350 O352:O353 O355:O356 O358 D352:D360 O360 O440 D440 D445 D448:D449 D458:D465 D481 D483:D484 O479 D478:D479 O486 D486 O244:O246 D240:D250 D130:D131 O83:O84 D77:D91">
      <formula1>МО</formula1>
    </dataValidation>
    <dataValidation type="list" showInputMessage="1" showErrorMessage="1" sqref="K58 K60:K62 K64 K67 K81 K86 K122 K141:K144 K156 K285:K287 K294 K296 K282:K283 K302:K308 K349:K350 K352:K353 K355:K356 K358:K360 K440 K444:K445 K448:K449 K481 K478:K479 K486 K240:K243 K83:K84">
      <formula1>INDIRECT("статус[статус]")</formula1>
    </dataValidation>
    <dataValidation type="list" showInputMessage="1" showErrorMessage="1" sqref="J57:J58 J60:J64 J67 J69 J81 J86 J122 J141:J144 J149 J156 J235 J285:J287 J294 J296 J282:J283 J302:J318 J322 J345 J349:J350 J352:J360 J440 J444:J445 J448:J449 J478:J481 J486 J240:J250 J83:J84">
      <formula1>Этап_ведения_пациента_</formula1>
    </dataValidation>
    <dataValidation type="list" allowBlank="1" showInputMessage="1" showErrorMessage="1" sqref="E45 E56 E92 E106 E120:E121 E130 E132 E147 E155 E161 E233 E251 E323 E430 E444 E450 E470">
      <formula1>ОО__ПОК</formula1>
    </dataValidation>
    <dataValidation type="list" allowBlank="1" showInputMessage="1" showErrorMessage="1" sqref="O45 O56 O92 O106 O120 O130 O132 O147 O155 O161 O233 O251 O430 O444 O450 O470 O478">
      <formula1>Куда_сформировано_направление</formula1>
    </dataValidation>
    <dataValidation type="list" showInputMessage="1" showErrorMessage="1" sqref="E64 E306 E449">
      <formula1>ОО__ПОК</formula1>
    </dataValidation>
    <dataValidation type="list" showInputMessage="1" showErrorMessage="1" sqref="O306 O449">
      <formula1>Куда_сформировано_направление</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31" stopIfTrue="1" id="{152E3630-2B2A-428A-829D-ACF788DC576B}">
            <xm:f>'C:\Users\Nastinka\Documents\Рабочая документация\Карточки\[Карточки_пациентов_Махалкина_ВН.xlsx]Дуденкова'!#REF!="Техническая приостановка"</xm:f>
            <x14:dxf>
              <fill>
                <patternFill>
                  <bgColor rgb="FFFCE4D6"/>
                </patternFill>
              </fill>
            </x14:dxf>
          </x14:cfRule>
          <xm:sqref>G242</xm:sqref>
        </x14:conditionalFormatting>
        <x14:conditionalFormatting xmlns:xm="http://schemas.microsoft.com/office/excel/2006/main">
          <x14:cfRule type="expression" priority="164" stopIfTrue="1" id="{D8951A24-B4B5-4AA9-A856-5431E3238C9C}">
            <xm:f>'C:\Users\zil\Documents\Рабочая документация\Карточки\[Карточки_пациентов_Махалкина_ВН.xlsx]Дуденкова'!#REF!="Техническая приостановка"</xm:f>
            <x14:dxf>
              <fill>
                <patternFill>
                  <bgColor rgb="FFFCE4D6"/>
                </patternFill>
              </fill>
            </x14:dxf>
          </x14:cfRule>
          <xm:sqref>G435</xm:sqref>
        </x14:conditionalFormatting>
      </x14:conditionalFormattings>
    </ext>
    <ext xmlns:x14="http://schemas.microsoft.com/office/spreadsheetml/2009/9/main" uri="{CCE6A557-97BC-4b89-ADB6-D9C93CAAB3DF}">
      <x14:dataValidations xmlns:xm="http://schemas.microsoft.com/office/excel/2006/main" count="125">
        <x14:dataValidation type="list" allowBlank="1" showInputMessage="1" showErrorMessage="1">
          <x14:formula1>
            <xm:f>списки_не_удалять!$E$4:$E$32</xm:f>
          </x14:formula1>
          <xm:sqref>K1</xm:sqref>
        </x14:dataValidation>
        <x14:dataValidation type="list" allowBlank="1" showInputMessage="1" showErrorMessage="1">
          <x14:formula1>
            <xm:f>списки_не_удалять!$A$4:$A$69</xm:f>
          </x14:formula1>
          <xm:sqref>D1</xm:sqref>
        </x14:dataValidation>
        <x14:dataValidation type="list" allowBlank="1" showInputMessage="1" showErrorMessage="1">
          <x14:formula1>
            <xm:f>списки_не_удалять!$G$2:$G$8</xm:f>
          </x14:formula1>
          <xm:sqref>E1</xm:sqref>
        </x14:dataValidation>
        <x14:dataValidation type="list" allowBlank="1" showErrorMessage="1" errorTitle="Требуется выбрать из списка">
          <x14:formula1>
            <xm:f>INDIRECT(SUBSTITUTE(SUBSTITUTE(SUBSTITUTE(SUBSTITUTE(SUBSTITUTE(SUBSTITUTE(K3, " ", ""),Статус!$I$1,""),":",""),"-",""),",",""),"/",""))</xm:f>
          </x14:formula1>
          <xm:sqref>M551:M992 M3:M6</xm:sqref>
        </x14:dataValidation>
        <x14:dataValidation type="list" allowBlank="1" showInputMessage="1" showErrorMessage="1">
          <x14:formula1>
            <xm:f>списки_не_удалять!$G$2:$G$6</xm:f>
          </x14:formula1>
          <xm:sqref>E551:E992 E3:E6</xm:sqref>
        </x14:dataValidation>
        <x14:dataValidation type="list" allowBlank="1" showInputMessage="1" showErrorMessage="1">
          <x14:formula1>
            <xm:f>'C:\Users\zil\Downloads\[Контроль_МО_Шовкун В. О. (6).xlsx]списки_не_удалять'!#REF!</xm:f>
          </x14:formula1>
          <xm:sqref>E7:E13</xm:sqref>
        </x14:dataValidation>
        <x14:dataValidation type="list" allowBlank="1" showErrorMessage="1" errorTitle="Требуется выбрать из списка">
          <x14:formula1>
            <xm:f>INDIRECT(SUBSTITUTE(SUBSTITUTE(SUBSTITUTE(SUBSTITUTE(SUBSTITUTE(SUBSTITUTE(K7, " ", ""),'C:\Users\zil\Downloads\[Контроль_МО_Шовкун В. О. (6).xlsx]Статус'!#REF!,""),":",""),"-",""),",",""),"/",""))</xm:f>
          </x14:formula1>
          <xm:sqref>M7:M13</xm:sqref>
        </x14:dataValidation>
        <x14:dataValidation type="list" allowBlank="1" showInputMessage="1" showErrorMessage="1">
          <x14:formula1>
            <xm:f>'C:\Users\zil\Downloads\[27_05_2022_Контроль_МО_Вельмакина_О_В_.xlsx]списки_не_удалять'!#REF!</xm:f>
          </x14:formula1>
          <xm:sqref>E14:E20</xm:sqref>
        </x14:dataValidation>
        <x14:dataValidation type="list" allowBlank="1" showErrorMessage="1" errorTitle="Требуется выбрать из списка">
          <x14:formula1>
            <xm:f>INDIRECT(SUBSTITUTE(SUBSTITUTE(SUBSTITUTE(SUBSTITUTE(SUBSTITUTE(SUBSTITUTE(K14, " ", ""),'C:\Users\zil\Downloads\[27_05_2022_Контроль_МО_Вельмакина_О_В_.xlsx]Статус'!#REF!,""),":",""),"-",""),",",""),"/",""))</xm:f>
          </x14:formula1>
          <xm:sqref>M14:M20</xm:sqref>
        </x14:dataValidation>
        <x14:dataValidation type="list" allowBlank="1" showErrorMessage="1" errorTitle="Требуется выбрать из списка">
          <x14:formula1>
            <xm:f>INDIRECT(SUBSTITUTE(SUBSTITUTE(SUBSTITUTE(SUBSTITUTE(SUBSTITUTE(SUBSTITUTE(K32, " ", ""),'C:\Users\zil\Downloads\[!!!Дата_Контроль_МО_Григорян (6).xlsx]Статус'!#REF!,""),":",""),"-",""),",",""),"/",""))</xm:f>
          </x14:formula1>
          <xm:sqref>M32:M33</xm:sqref>
        </x14:dataValidation>
        <x14:dataValidation type="list" allowBlank="1" showErrorMessage="1" errorTitle="Требуется выбрать из списка">
          <x14:formula1>
            <xm:f>INDIRECT(SUBSTITUTE(SUBSTITUTE(SUBSTITUTE(SUBSTITUTE(SUBSTITUTE(SUBSTITUTE(K29, " ", ""),'C:\Users\zil\Downloads\[!!!Дата_Контроль_МО_Григорян (6).xlsx]Статус'!#REF!,""),":",""),"-",""),",",""),"/",""))</xm:f>
          </x14:formula1>
          <xm:sqref>M29:M31 M34:M43</xm:sqref>
        </x14:dataValidation>
        <x14:dataValidation type="list" allowBlank="1" showInputMessage="1" showErrorMessage="1">
          <x14:formula1>
            <xm:f>'C:\Users\zil\Downloads\[Контроль_МО_Шовкун В. О. (8).xlsx]списки_не_удалять'!#REF!</xm:f>
          </x14:formula1>
          <xm:sqref>E44</xm:sqref>
        </x14:dataValidation>
        <x14:dataValidation type="list" allowBlank="1" showErrorMessage="1" errorTitle="Требуется выбрать из списка">
          <x14:formula1>
            <xm:f>INDIRECT(SUBSTITUTE(SUBSTITUTE(SUBSTITUTE(SUBSTITUTE(SUBSTITUTE(SUBSTITUTE(K44, " ", ""),'C:\Users\zil\Downloads\[Контроль_МО_Шовкун В. О. (8).xlsx]Статус'!#REF!,""),":",""),"-",""),",",""),"/",""))</xm:f>
          </x14:formula1>
          <xm:sqref>M44</xm:sqref>
        </x14:dataValidation>
        <x14:dataValidation type="list" allowBlank="1" showErrorMessage="1" errorTitle="Требуется выбрать из списка">
          <x14:formula1>
            <xm:f>INDIRECT(SUBSTITUTE(SUBSTITUTE(SUBSTITUTE(SUBSTITUTE(SUBSTITUTE(SUBSTITUTE(K56, " ", ""),'C:\Users\zil\Downloads\[Дата_Контроль_МО 18.05.2022 (7).xlsx]Статус'!#REF!,""),":",""),"-",""),",",""),"/",""))</xm:f>
          </x14:formula1>
          <xm:sqref>M56:M57 M59 M62:M63 M68:M70 M65:M66</xm:sqref>
        </x14:dataValidation>
        <x14:dataValidation type="list" allowBlank="1" showInputMessage="1" showErrorMessage="1">
          <x14:formula1>
            <xm:f>'C:\Users\zil\Downloads\[Дата_Контроль_МО 18.05.2022 (7).xlsx]списки_не_удалять'!#REF!</xm:f>
          </x14:formula1>
          <xm:sqref>E59 E65:E66 E68:E70</xm:sqref>
        </x14:dataValidation>
        <x14:dataValidation type="list" allowBlank="1" showErrorMessage="1" errorTitle="Требуется выбрать из списка">
          <x14:formula1>
            <xm:f>INDIRECT(SUBSTITUTE(SUBSTITUTE(SUBSTITUTE(SUBSTITUTE(SUBSTITUTE(SUBSTITUTE(K113, " ", ""),'C:\Users\zil\Downloads\[КонтрольМО_ХохловаЕА27.05.xlsx]Статус'!#REF!,""),":",""),"-",""),",",""),"/",""))</xm:f>
          </x14:formula1>
          <xm:sqref>M121:M124 M113:M119</xm:sqref>
        </x14:dataValidation>
        <x14:dataValidation type="list" allowBlank="1" showInputMessage="1" showErrorMessage="1">
          <x14:formula1>
            <xm:f>'C:\Users\zil\Downloads\[КонтрольМО_ХохловаЕА27.05.xlsx]списки_не_удалять'!#REF!</xm:f>
          </x14:formula1>
          <xm:sqref>E122 E113:E119</xm:sqref>
        </x14:dataValidation>
        <x14:dataValidation type="list" allowBlank="1" showInputMessage="1" showErrorMessage="1">
          <x14:formula1>
            <xm:f>'C:\Users\zil\Downloads\[20.05.2022_май_Жирякова Е.С._Контроль_МО.xlsx]списки_не_удалять'!#REF!</xm:f>
          </x14:formula1>
          <xm:sqref>E123:E124</xm:sqref>
        </x14:dataValidation>
        <x14:dataValidation type="list" allowBlank="1" showErrorMessage="1" errorTitle="Требуется выбрать из списка">
          <x14:formula1>
            <xm:f>INDIRECT(SUBSTITUTE(SUBSTITUTE(SUBSTITUTE(SUBSTITUTE(SUBSTITUTE(SUBSTITUTE(K120, " ", ""),'C:\Users\zil\Downloads\[20_05_2022_Контроль_МО_Корноухова_А_М_.xlsx]Статус'!#REF!,""),":",""),"-",""),",",""),"/",""))</xm:f>
          </x14:formula1>
          <xm:sqref>M120</xm:sqref>
        </x14:dataValidation>
        <x14:dataValidation type="list" allowBlank="1" showErrorMessage="1" errorTitle="Требуется выбрать из списка">
          <x14:formula1>
            <xm:f>INDIRECT(SUBSTITUTE(SUBSTITUTE(SUBSTITUTE(SUBSTITUTE(SUBSTITUTE(SUBSTITUTE(K106, " ", ""),'C:\Users\zil\Downloads\[Контроль_МО 27.05.2022 Нечипоренко П.А..xlsx]Статус'!#REF!,""),":",""),"-",""),",",""),"/",""))</xm:f>
          </x14:formula1>
          <xm:sqref>M106:M109 M111:M112</xm:sqref>
        </x14:dataValidation>
        <x14:dataValidation type="list" allowBlank="1" showInputMessage="1" showErrorMessage="1">
          <x14:formula1>
            <xm:f>'C:\Users\zil\Downloads\[Контроль_МО 27.05.2022 Нечипоренко П.А..xlsx]списки_не_удалять'!#REF!</xm:f>
          </x14:formula1>
          <xm:sqref>E107:E109 E111:E112</xm:sqref>
        </x14:dataValidation>
        <x14:dataValidation type="list" allowBlank="1" showInputMessage="1" showErrorMessage="1">
          <x14:formula1>
            <xm:f>'C:\Users\zil\Downloads\[Контроль_МО 24.05.2022 Нечипоренко П.А..xlsx]списки_не_удалять'!#REF!</xm:f>
          </x14:formula1>
          <xm:sqref>E110</xm:sqref>
        </x14:dataValidation>
        <x14:dataValidation type="list" allowBlank="1" showErrorMessage="1" errorTitle="Требуется выбрать из списка">
          <x14:formula1>
            <xm:f>INDIRECT(SUBSTITUTE(SUBSTITUTE(SUBSTITUTE(SUBSTITUTE(SUBSTITUTE(SUBSTITUTE(K110, " ", ""),'C:\Users\zil\Downloads\[Контроль_МО 24.05.2022 Нечипоренко П.А..xlsx]Статус'!#REF!,""),":",""),"-",""),",",""),"/",""))</xm:f>
          </x14:formula1>
          <xm:sqref>M110</xm:sqref>
        </x14:dataValidation>
        <x14:dataValidation type="list" allowBlank="1" showErrorMessage="1" errorTitle="Требуется выбрать из списка">
          <x14:formula1>
            <xm:f>INDIRECT(SUBSTITUTE(SUBSTITUTE(SUBSTITUTE(SUBSTITUTE(SUBSTITUTE(SUBSTITUTE(K77, " ", ""),'C:\Users\zil\Downloads\[Для МО 3.4_27.05.2022.xlsx]Статус'!#REF!,""),":",""),"-",""),",",""),"/",""))</xm:f>
          </x14:formula1>
          <xm:sqref>M77:M80 M82 M85 M87:M91</xm:sqref>
        </x14:dataValidation>
        <x14:dataValidation type="list" allowBlank="1" showInputMessage="1" showErrorMessage="1">
          <x14:formula1>
            <xm:f>'C:\Users\zil\Downloads\[Для МО 3.4_27.05.2022.xlsx]списки_не_удалять'!#REF!</xm:f>
          </x14:formula1>
          <xm:sqref>E77:E80 E87:E91</xm:sqref>
        </x14:dataValidation>
        <x14:dataValidation type="list" allowBlank="1" showInputMessage="1" showErrorMessage="1">
          <x14:formula1>
            <xm:f>'C:\Users\zil\Downloads\[27052022_Павлова_Контроль МО.xlsx]списки_не_удалять'!#REF!</xm:f>
          </x14:formula1>
          <xm:sqref>E157:E160</xm:sqref>
        </x14:dataValidation>
        <x14:dataValidation type="list" allowBlank="1" showErrorMessage="1" errorTitle="Требуется выбрать из списка">
          <x14:formula1>
            <xm:f>INDIRECT(SUBSTITUTE(SUBSTITUTE(SUBSTITUTE(SUBSTITUTE(SUBSTITUTE(SUBSTITUTE(K155, " ", ""),'C:\Users\zil\Downloads\[27052022_Павлова_Контроль МО.xlsx]Статус'!#REF!,""),":",""),"-",""),",",""),"/",""))</xm:f>
          </x14:formula1>
          <xm:sqref>M155 M157:M160</xm:sqref>
        </x14:dataValidation>
        <x14:dataValidation type="list" allowBlank="1" showErrorMessage="1" errorTitle="Требуется выбрать из списка">
          <x14:formula1>
            <xm:f>INDIRECT(SUBSTITUTE(SUBSTITUTE(SUBSTITUTE(SUBSTITUTE(SUBSTITUTE(SUBSTITUTE(K161, " ", ""),'C:\Users\zil\Desktop\Контроль МО май 2022\[26052022_Павлова_Контроль МО.xlsx]Статус'!#REF!,""),":",""),"-",""),",",""),"/",""))</xm:f>
          </x14:formula1>
          <xm:sqref>M161:M164</xm:sqref>
        </x14:dataValidation>
        <x14:dataValidation type="list" allowBlank="1" showInputMessage="1" showErrorMessage="1">
          <x14:formula1>
            <xm:f>'C:\Users\zil\Desktop\Контроль МО май 2022\[26052022_Павлова_Контроль МО.xlsx]списки_не_удалять'!#REF!</xm:f>
          </x14:formula1>
          <xm:sqref>E162:E164</xm:sqref>
        </x14:dataValidation>
        <x14:dataValidation type="list" allowBlank="1" showInputMessage="1" showErrorMessage="1">
          <x14:formula1>
            <xm:f>'C:\Users\zil\Downloads\[27.05.2022 3.5.xlsx]списки_не_удалять'!#REF!</xm:f>
          </x14:formula1>
          <xm:sqref>E133:E136</xm:sqref>
        </x14:dataValidation>
        <x14:dataValidation type="list" allowBlank="1" showErrorMessage="1" errorTitle="Требуется выбрать из списка">
          <x14:formula1>
            <xm:f>INDIRECT(SUBSTITUTE(SUBSTITUTE(SUBSTITUTE(SUBSTITUTE(SUBSTITUTE(SUBSTITUTE(K261, " ", ""),'C:\Users\zil\Desktop\Работа 3.0\Запросы МО девчонок\27.05.2022\[27.05.2022_Контроль_МО Ветрова Е.В..xlsx]Статус'!#REF!,""),":",""),"-",""),",",""),"/",""))</xm:f>
          </x14:formula1>
          <xm:sqref>M261 M265</xm:sqref>
        </x14:dataValidation>
        <x14:dataValidation type="list" allowBlank="1" showInputMessage="1" showErrorMessage="1">
          <x14:formula1>
            <xm:f>'C:\Users\zil\Desktop\Работа 3.0\Запросы МО девчонок\27.05.2022\[27.05.2022_Контроль_МО Ветрова Е.В..xlsx]списки_не_удалять'!#REF!</xm:f>
          </x14:formula1>
          <xm:sqref>E261 E265</xm:sqref>
        </x14:dataValidation>
        <x14:dataValidation type="list" allowBlank="1" showErrorMessage="1" errorTitle="Требуется выбрать из списка">
          <x14:formula1>
            <xm:f>INDIRECT(SUBSTITUTE(SUBSTITUTE(SUBSTITUTE(SUBSTITUTE(SUBSTITUTE(SUBSTITUTE(K262, " ", ""),'C:\Users\zil\Desktop\[29.04.2022_Контроль_МО Ветрова Е.В..xlsx]Статус'!#REF!,""),":",""),"-",""),",",""),"/",""))</xm:f>
          </x14:formula1>
          <xm:sqref>M262</xm:sqref>
        </x14:dataValidation>
        <x14:dataValidation type="list" allowBlank="1" showInputMessage="1" showErrorMessage="1">
          <x14:formula1>
            <xm:f>'C:\Users\zil\Desktop\[29.04.2022_Контроль_МО Ветрова Е.В..xlsx]списки_не_удалять'!#REF!</xm:f>
          </x14:formula1>
          <xm:sqref>E262</xm:sqref>
        </x14:dataValidation>
        <x14:dataValidation type="list" allowBlank="1" showInputMessage="1" showErrorMessage="1">
          <x14:formula1>
            <xm:f>'C:\Users\zil\Desktop\[22.03.2022_Контроль_МО_Ветрова Е.В..xlsx]списки_не_удалять'!#REF!</xm:f>
          </x14:formula1>
          <xm:sqref>E263</xm:sqref>
        </x14:dataValidation>
        <x14:dataValidation type="list" allowBlank="1" showErrorMessage="1" errorTitle="Требуется выбрать из списка">
          <x14:formula1>
            <xm:f>INDIRECT(SUBSTITUTE(SUBSTITUTE(SUBSTITUTE(SUBSTITUTE(SUBSTITUTE(SUBSTITUTE(K263, " ", ""),'C:\Users\zil\Desktop\[22.03.2022_Контроль_МО_Ветрова Е.В. новый.xlsx]Статус'!#REF!,""),":",""),"-",""),",",""),"/",""))</xm:f>
          </x14:formula1>
          <xm:sqref>M263</xm:sqref>
        </x14:dataValidation>
        <x14:dataValidation type="list" allowBlank="1" showErrorMessage="1" errorTitle="Требуется выбрать из списка">
          <x14:formula1>
            <xm:f>INDIRECT(SUBSTITUTE(SUBSTITUTE(SUBSTITUTE(SUBSTITUTE(SUBSTITUTE(SUBSTITUTE(K264, " ", ""),'C:\Users\zil\Desktop\[27.04.2022_Контроль_МО Ветрова Е.В..xlsx]Статус'!#REF!,""),":",""),"-",""),",",""),"/",""))</xm:f>
          </x14:formula1>
          <xm:sqref>M264</xm:sqref>
        </x14:dataValidation>
        <x14:dataValidation type="list" allowBlank="1" showInputMessage="1" showErrorMessage="1">
          <x14:formula1>
            <xm:f>'C:\Users\zil\Desktop\[27.04.2022_Контроль_МО Ветрова Е.В..xlsx]списки_не_удалять'!#REF!</xm:f>
          </x14:formula1>
          <xm:sqref>E264</xm:sqref>
        </x14:dataValidation>
        <x14:dataValidation type="list" allowBlank="1" showInputMessage="1" showErrorMessage="1">
          <x14:formula1>
            <xm:f>'C:\Users\zil\Desktop\Разное\МО 24.05\[24.05.2022_Контроль_МО ауд 3.8.xlsx]списки_не_удалять'!#REF!</xm:f>
          </x14:formula1>
          <xm:sqref>E266</xm:sqref>
        </x14:dataValidation>
        <x14:dataValidation type="list" allowBlank="1" showErrorMessage="1" errorTitle="Требуется выбрать из списка">
          <x14:formula1>
            <xm:f>INDIRECT(SUBSTITUTE(SUBSTITUTE(SUBSTITUTE(SUBSTITUTE(SUBSTITUTE(SUBSTITUTE(K266, " ", ""),'C:\Users\zil\Desktop\Разное\МО 24.05\[24.05.2022_Контроль_МО ауд 3.8.xlsx]Статус'!#REF!,""),":",""),"-",""),",",""),"/",""))</xm:f>
          </x14:formula1>
          <xm:sqref>M266</xm:sqref>
        </x14:dataValidation>
        <x14:dataValidation type="list" allowBlank="1" showErrorMessage="1" errorTitle="Требуется выбрать из списка">
          <x14:formula1>
            <xm:f>INDIRECT(SUBSTITUTE(SUBSTITUTE(SUBSTITUTE(SUBSTITUTE(SUBSTITUTE(SUBSTITUTE(K251, " ", ""),'C:\Users\zil\Desktop\Работа 3.0\Запросы МО девчонок\27.05.2022\[27.05.2022_Контроль_МО Кияшко Н.В..xlsx]Статус'!#REF!,""),":",""),"-",""),",",""),"/",""))</xm:f>
          </x14:formula1>
          <xm:sqref>M251:M260</xm:sqref>
        </x14:dataValidation>
        <x14:dataValidation type="list" allowBlank="1" showInputMessage="1" showErrorMessage="1">
          <x14:formula1>
            <xm:f>'C:\Users\zil\Desktop\Работа 3.0\Запросы МО девчонок\27.05.2022\[27.05.2022_Контроль_МО Кияшко Н.В..xlsx]списки_не_удалять'!#REF!</xm:f>
          </x14:formula1>
          <xm:sqref>E252:E260</xm:sqref>
        </x14:dataValidation>
        <x14:dataValidation type="list" allowBlank="1" showInputMessage="1" showErrorMessage="1">
          <x14:formula1>
            <xm:f>'C:\Users\zil\Desktop\Работа 3.0\Запросы МО девчонок\27.05.2022\[Контроль_МО3.8 Морозова А.Ю. 27.05.22.xlsx]списки_не_удалять'!#REF!</xm:f>
          </x14:formula1>
          <xm:sqref>E245 E248:E249</xm:sqref>
        </x14:dataValidation>
        <x14:dataValidation type="list" allowBlank="1" showErrorMessage="1" errorTitle="Требуется выбрать из списка">
          <x14:formula1>
            <xm:f>INDIRECT(SUBSTITUTE(SUBSTITUTE(SUBSTITUTE(SUBSTITUTE(SUBSTITUTE(SUBSTITUTE(K246, " ", ""),'C:\Users\zil\Desktop\Работа 3.0\Запросы МО девчонок\27.05.2022\[Контроль_МО3.8 Морозова А.Ю. 27.05.22.xlsx]Статус'!#REF!,""),":",""),"-",""),",",""),"/",""))</xm:f>
          </x14:formula1>
          <xm:sqref>M246:M250</xm:sqref>
        </x14:dataValidation>
        <x14:dataValidation type="list" allowBlank="1" showErrorMessage="1" errorTitle="Требуется выбрать из списка">
          <x14:formula1>
            <xm:f>INDIRECT(SUBSTITUTE(SUBSTITUTE(SUBSTITUTE(SUBSTITUTE(SUBSTITUTE(SUBSTITUTE(K243, " ", ""),'C:\Users\zil\Desktop\Работа 3.0\Запросы МО девчонок\27.05.2022\[Контроль_МО_МахалкинаВН_27.05.2020.xlsx]Статус'!#REF!,""),":",""),"-",""),",",""),"/",""))</xm:f>
          </x14:formula1>
          <xm:sqref>M243</xm:sqref>
        </x14:dataValidation>
        <x14:dataValidation type="list" allowBlank="1" showErrorMessage="1" errorTitle="Требуется выбрать из списка">
          <x14:formula1>
            <xm:f>INDIRECT(SUBSTITUTE(SUBSTITUTE(SUBSTITUTE(SUBSTITUTE(SUBSTITUTE(SUBSTITUTE(K242, " ", ""),'C:\Users\zil\Desktop\Рабочая документацияновая\передано в МО\март22\[Контроль_МО_МахалкинаВН_11.03.2022.xlsx]Статус'!#REF!,""),":",""),"-",""),",",""),"/",""))</xm:f>
          </x14:formula1>
          <xm:sqref>M242</xm:sqref>
        </x14:dataValidation>
        <x14:dataValidation type="list" allowBlank="1" showInputMessage="1" showErrorMessage="1">
          <x14:formula1>
            <xm:f>'C:\Users\zil\Downloads\[Дата_Контроль_МО_3.8_27.05.2022.xlsx]списки_не_удалять'!#REF!</xm:f>
          </x14:formula1>
          <xm:sqref>E236:E239 E234</xm:sqref>
        </x14:dataValidation>
        <x14:dataValidation type="list" allowBlank="1" showErrorMessage="1" errorTitle="Требуется выбрать из списка">
          <x14:formula1>
            <xm:f>INDIRECT(SUBSTITUTE(SUBSTITUTE(SUBSTITUTE(SUBSTITUTE(SUBSTITUTE(SUBSTITUTE(K233, " ", ""),'C:\Users\zil\Downloads\[Дата_Контроль_МО_3.8_27.05.2022.xlsx]Статус'!#REF!,""),":",""),"-",""),",",""),"/",""))</xm:f>
          </x14:formula1>
          <xm:sqref>M233:M239</xm:sqref>
        </x14:dataValidation>
        <x14:dataValidation type="list" allowBlank="1" showErrorMessage="1" errorTitle="Требуется выбрать из списка">
          <x14:formula1>
            <xm:f>INDIRECT(SUBSTITUTE(SUBSTITUTE(SUBSTITUTE(SUBSTITUTE(SUBSTITUTE(SUBSTITUTE(K309, " ", ""),'C:\Users\zil\Downloads\[МО Заикина Л.В. 27.05.2022.xlsx]Статус'!#REF!,""),":",""),"-",""),",",""),"/",""))</xm:f>
          </x14:formula1>
          <xm:sqref>M309:M312 M314 M316 M319:M323</xm:sqref>
        </x14:dataValidation>
        <x14:dataValidation type="list" allowBlank="1" showInputMessage="1" showErrorMessage="1">
          <x14:formula1>
            <xm:f>'C:\Users\zil\Downloads\[МО Заикина Л.В. 27.05.2022.xlsx]списки_не_удалять'!#REF!</xm:f>
          </x14:formula1>
          <xm:sqref>E319:E320</xm:sqref>
        </x14:dataValidation>
        <x14:dataValidation type="list" allowBlank="1" showErrorMessage="1" errorTitle="Требуется выбрать из списка">
          <x14:formula1>
            <xm:f>INDIRECT(SUBSTITUTE(SUBSTITUTE(SUBSTITUTE(SUBSTITUTE(SUBSTITUTE(SUBSTITUTE(K284, " ", ""),'C:\Users\zil\Downloads\[27.05_СакуроваКВ_МО.xlsx]Статус'!#REF!,""),":",""),"-",""),",",""),"/",""))</xm:f>
          </x14:formula1>
          <xm:sqref>M284:M285 M288:M293 M295 M297:M301</xm:sqref>
        </x14:dataValidation>
        <x14:dataValidation type="list" allowBlank="1" showInputMessage="1" showErrorMessage="1">
          <x14:formula1>
            <xm:f>'C:\Users\zil\Downloads\[27.05_СакуроваКВ_МО.xlsx]списки_не_удалять'!#REF!</xm:f>
          </x14:formula1>
          <xm:sqref>E289 E293 E300</xm:sqref>
        </x14:dataValidation>
        <x14:dataValidation type="list" allowBlank="1" showInputMessage="1" showErrorMessage="1">
          <x14:formula1>
            <xm:f>'C:\Users\zil\Downloads\[27.05.2022_Контроль_МО_Изюмская.xlsx]списки_не_удалять'!#REF!</xm:f>
          </x14:formula1>
          <xm:sqref>E278:E281</xm:sqref>
        </x14:dataValidation>
        <x14:dataValidation type="list" allowBlank="1" showErrorMessage="1" errorTitle="Требуется выбрать из списка">
          <x14:formula1>
            <xm:f>INDIRECT(SUBSTITUTE(SUBSTITUTE(SUBSTITUTE(SUBSTITUTE(SUBSTITUTE(SUBSTITUTE(K278, " ", ""),'C:\Users\zil\Downloads\[27.05.2022_Контроль_МО_Изюмская.xlsx]Статус'!#REF!,""),":",""),"-",""),",",""),"/",""))</xm:f>
          </x14:formula1>
          <xm:sqref>M278:M281</xm:sqref>
        </x14:dataValidation>
        <x14:dataValidation type="list" allowBlank="1" showInputMessage="1" showErrorMessage="1">
          <x14:formula1>
            <xm:f>'C:\Users\zil\Desktop\[Контроль_МО_апрель22.xlsx]списки_не_удалять'!#REF!</xm:f>
          </x14:formula1>
          <xm:sqref>E267</xm:sqref>
        </x14:dataValidation>
        <x14:dataValidation type="list" allowBlank="1" showErrorMessage="1" errorTitle="Требуется выбрать из списка">
          <x14:formula1>
            <xm:f>INDIRECT(SUBSTITUTE(SUBSTITUTE(SUBSTITUTE(SUBSTITUTE(SUBSTITUTE(SUBSTITUTE(K267, " ", ""),'C:\Users\zil\Desktop\[Контроль_МО_апрель22.xlsx]Статус'!#REF!,""),":",""),"-",""),",",""),"/",""))</xm:f>
          </x14:formula1>
          <xm:sqref>M267</xm:sqref>
        </x14:dataValidation>
        <x14:dataValidation type="list" allowBlank="1" showInputMessage="1" showErrorMessage="1">
          <x14:formula1>
            <xm:f>'C:\Users\zil\Downloads\[Свод МО 3.9 от 27.05.2022.xlsx]списки_не_удалять'!#REF!</xm:f>
          </x14:formula1>
          <xm:sqref>E324:E326</xm:sqref>
        </x14:dataValidation>
        <x14:dataValidation type="list" allowBlank="1" showErrorMessage="1" errorTitle="Требуется выбрать из списка">
          <x14:formula1>
            <xm:f>INDIRECT(SUBSTITUTE(SUBSTITUTE(SUBSTITUTE(SUBSTITUTE(SUBSTITUTE(SUBSTITUTE(K324, " ", ""),'C:\Users\zil\Downloads\[Свод МО 3.9 от 27.05.2022.xlsx]Статус'!#REF!,""),":",""),"-",""),",",""),"/",""))</xm:f>
          </x14:formula1>
          <xm:sqref>M324:M326</xm:sqref>
        </x14:dataValidation>
        <x14:dataValidation type="list" allowBlank="1" showErrorMessage="1" errorTitle="Требуется выбрать из списка">
          <x14:formula1>
            <xm:f>INDIRECT(SUBSTITUTE(SUBSTITUTE(SUBSTITUTE(SUBSTITUTE(SUBSTITUTE(SUBSTITUTE(K336, " ", ""),'C:\Users\zil\Downloads\[27.05.2022_Контроль_МО Алёхина Ю.В. (1).xlsx]Статус'!#REF!,""),":",""),"-",""),",",""),"/",""))</xm:f>
          </x14:formula1>
          <xm:sqref>M336:M342</xm:sqref>
        </x14:dataValidation>
        <x14:dataValidation type="list" allowBlank="1" showInputMessage="1" showErrorMessage="1">
          <x14:formula1>
            <xm:f>'C:\Users\zil\Downloads\[27.05.2022_Контроль_МО Алёхина Ю.В. (1).xlsx]списки_не_удалять'!#REF!</xm:f>
          </x14:formula1>
          <xm:sqref>E336:E342</xm:sqref>
        </x14:dataValidation>
        <x14:dataValidation type="list" allowBlank="1" showErrorMessage="1" errorTitle="Требуется выбрать из списка">
          <x14:formula1>
            <xm:f>INDIRECT(SUBSTITUTE(SUBSTITUTE(SUBSTITUTE(SUBSTITUTE(SUBSTITUTE(SUBSTITUTE(K329, " ", ""),'C:\Users\zil\Downloads\[27.05.2022_Контроль_МО_Кузина И.В.xlsx]Статус'!#REF!,""),":",""),"-",""),",",""),"/",""))</xm:f>
          </x14:formula1>
          <xm:sqref>M329:M335</xm:sqref>
        </x14:dataValidation>
        <x14:dataValidation type="list" allowBlank="1" showInputMessage="1" showErrorMessage="1">
          <x14:formula1>
            <xm:f>'C:\Users\zil\Downloads\[27.05.2022_Контроль_МО_Кузина И.В.xlsx]списки_не_удалять'!#REF!</xm:f>
          </x14:formula1>
          <xm:sqref>E329:E335</xm:sqref>
        </x14:dataValidation>
        <x14:dataValidation type="list" allowBlank="1" showInputMessage="1" showErrorMessage="1">
          <x14:formula1>
            <xm:f>'C:\Users\zil\Downloads\[МО от 18.05.2022 2.xlsx]списки_не_удалять'!#REF!</xm:f>
          </x14:formula1>
          <xm:sqref>E327:E328</xm:sqref>
        </x14:dataValidation>
        <x14:dataValidation type="list" allowBlank="1" showErrorMessage="1" errorTitle="Требуется выбрать из списка">
          <x14:formula1>
            <xm:f>INDIRECT(SUBSTITUTE(SUBSTITUTE(SUBSTITUTE(SUBSTITUTE(SUBSTITUTE(SUBSTITUTE(K327, " ", ""),'C:\Users\zil\Downloads\[МО от 18.05.2022 2.xlsx]Статус'!#REF!,""),":",""),"-",""),",",""),"/",""))</xm:f>
          </x14:formula1>
          <xm:sqref>M327:M328</xm:sqref>
        </x14:dataValidation>
        <x14:dataValidation type="list" allowBlank="1" showErrorMessage="1" errorTitle="Требуется выбрать из списка">
          <x14:formula1>
            <xm:f>INDIRECT(SUBSTITUTE(SUBSTITUTE(SUBSTITUTE(SUBSTITUTE(SUBSTITUTE(SUBSTITUTE(K351, " ", ""),'C:\Users\zil\Desktop\ГОРВИЦ В.П\[от 18.05.2022_Контроль_МО_Горвиц В.П..xlsx]Статус'!#REF!,""),":",""),"-",""),",",""),"/",""))</xm:f>
          </x14:formula1>
          <xm:sqref>M351 M354 M357 M359</xm:sqref>
        </x14:dataValidation>
        <x14:dataValidation type="list" allowBlank="1" showInputMessage="1" showErrorMessage="1">
          <x14:formula1>
            <xm:f>'C:\Users\zil\Desktop\ГОРВИЦ В.П\[от 18.05.2022_Контроль_МО_Горвиц В.П..xlsx]списки_не_удалять'!#REF!</xm:f>
          </x14:formula1>
          <xm:sqref>E351 E354 E357 E359</xm:sqref>
        </x14:dataValidation>
        <x14:dataValidation type="list" allowBlank="1" showErrorMessage="1" errorTitle="Требуется выбрать из списка">
          <x14:formula1>
            <xm:f>INDIRECT(SUBSTITUTE(SUBSTITUTE(SUBSTITUTE(SUBSTITUTE(SUBSTITUTE(SUBSTITUTE(K343, " ", ""),'C:\Users\zil\Downloads\[27.05.2022_Контроль_МО_3.10.xlsx]Статус'!#REF!,""),":",""),"-",""),",",""),"/",""))</xm:f>
          </x14:formula1>
          <xm:sqref>M343:M348 M361:M429</xm:sqref>
        </x14:dataValidation>
        <x14:dataValidation type="list" allowBlank="1" showInputMessage="1" showErrorMessage="1">
          <x14:formula1>
            <xm:f>'C:\Users\zil\Downloads\[27.05.2022_Контроль_МО_3.10.xlsx]списки_не_удалять'!#REF!</xm:f>
          </x14:formula1>
          <xm:sqref>E343:E344 E346:E348 E361:E429</xm:sqref>
        </x14:dataValidation>
        <x14:dataValidation type="list" allowBlank="1" showErrorMessage="1" errorTitle="Требуется выбрать из списка">
          <x14:formula1>
            <xm:f>INDIRECT(SUBSTITUTE(SUBSTITUTE(SUBSTITUTE(SUBSTITUTE(SUBSTITUTE(SUBSTITUTE(K458, " ", ""),'C:\Users\zil\Desktop\[Дата_Контроль_МО Новикова И.Е.27.05.2022.xlsx]Статус'!#REF!,""),":",""),"-",""),",",""),"/",""))</xm:f>
          </x14:formula1>
          <xm:sqref>M458:M465</xm:sqref>
        </x14:dataValidation>
        <x14:dataValidation type="list" allowBlank="1" showInputMessage="1" showErrorMessage="1">
          <x14:formula1>
            <xm:f>'C:\Users\zil\Desktop\[Дата_Контроль_МО Новикова И.Е.27.05.2022.xlsx]списки_не_удалять'!#REF!</xm:f>
          </x14:formula1>
          <xm:sqref>E458:E465</xm:sqref>
        </x14:dataValidation>
        <x14:dataValidation type="list" allowBlank="1" showErrorMessage="1" errorTitle="Требуется выбрать из списка">
          <x14:formula1>
            <xm:f>INDIRECT(SUBSTITUTE(SUBSTITUTE(SUBSTITUTE(SUBSTITUTE(SUBSTITUTE(SUBSTITUTE(K450, " ", ""),'C:\Users\zil\Desktop\[27.05.2022 ЩербаковаК.Ю._Контроль_МО (16) — копия.xlsx]Статус'!#REF!,""),":",""),"-",""),",",""),"/",""))</xm:f>
          </x14:formula1>
          <xm:sqref>M450:M457</xm:sqref>
        </x14:dataValidation>
        <x14:dataValidation type="list" allowBlank="1" showInputMessage="1" showErrorMessage="1">
          <x14:formula1>
            <xm:f>'C:\Users\zil\Desktop\[27.05.2022 ЩербаковаК.Ю._Контроль_МО (16) — копия.xlsx]списки_не_удалять'!#REF!</xm:f>
          </x14:formula1>
          <xm:sqref>E451:E457</xm:sqref>
        </x14:dataValidation>
        <x14:dataValidation type="list" allowBlank="1" showErrorMessage="1" errorTitle="Требуется выбрать из списка">
          <x14:formula1>
            <xm:f>INDIRECT(SUBSTITUTE(SUBSTITUTE(SUBSTITUTE(SUBSTITUTE(SUBSTITUTE(SUBSTITUTE(K444, " ", ""),'C:\Users\zil\Desktop\[Дата_Контроль_МО 27.05.2022 Беляева А.В..xlsx]Статус'!#REF!,""),":",""),"-",""),",",""),"/",""))</xm:f>
          </x14:formula1>
          <xm:sqref>M444 M446:M447</xm:sqref>
        </x14:dataValidation>
        <x14:dataValidation type="list" allowBlank="1" showInputMessage="1" showErrorMessage="1">
          <x14:formula1>
            <xm:f>'C:\Users\zil\Desktop\[Дата_Контроль_МО 27.05.2022 Беляева А.В..xlsx]списки_не_удалять'!#REF!</xm:f>
          </x14:formula1>
          <xm:sqref>E446:E447</xm:sqref>
        </x14:dataValidation>
        <x14:dataValidation type="list" allowBlank="1" showInputMessage="1" showErrorMessage="1">
          <x14:formula1>
            <xm:f>'C:\Users\zil\Desktop\[Дата_Контроль_МО 27.05.2022 (16).xlsx]списки_не_удалять'!#REF!</xm:f>
          </x14:formula1>
          <xm:sqref>E436:E439 E441:E443</xm:sqref>
        </x14:dataValidation>
        <x14:dataValidation type="list" allowBlank="1" showErrorMessage="1" errorTitle="Требуется выбрать из списка">
          <x14:formula1>
            <xm:f>INDIRECT(SUBSTITUTE(SUBSTITUTE(SUBSTITUTE(SUBSTITUTE(SUBSTITUTE(SUBSTITUTE(K436, " ", ""),'C:\Users\zil\Desktop\[Дата_Контроль_МО 27.05.2022 (16).xlsx]Статус'!#REF!,""),":",""),"-",""),",",""),"/",""))</xm:f>
          </x14:formula1>
          <xm:sqref>M436:M439 M441:M443</xm:sqref>
        </x14:dataValidation>
        <x14:dataValidation type="list" allowBlank="1" showErrorMessage="1" errorTitle="Требуется выбрать из списка">
          <x14:formula1>
            <xm:f>INDIRECT(SUBSTITUTE(SUBSTITUTE(SUBSTITUTE(SUBSTITUTE(SUBSTITUTE(SUBSTITUTE(K435, " ", ""),'C:\Users\zil\Desktop\[Мартиросова Я.А._МО.xlsx]Статус'!#REF!,""),":",""),"-",""),",",""),"/",""))</xm:f>
          </x14:formula1>
          <xm:sqref>M435</xm:sqref>
        </x14:dataValidation>
        <x14:dataValidation type="list" allowBlank="1" showInputMessage="1" showErrorMessage="1">
          <x14:formula1>
            <xm:f>'C:\Users\zil\Desktop\[Мартиросова Я.А._МО.xlsx]списки_не_удалять'!#REF!</xm:f>
          </x14:formula1>
          <xm:sqref>E435</xm:sqref>
        </x14:dataValidation>
        <x14:dataValidation type="list" allowBlank="1" showInputMessage="1" showErrorMessage="1">
          <x14:formula1>
            <xm:f>'C:\Users\zil\Downloads\[3.11_МО_27.05.2022.xlsx]списки_не_удалять'!#REF!</xm:f>
          </x14:formula1>
          <xm:sqref>E431:E434</xm:sqref>
        </x14:dataValidation>
        <x14:dataValidation type="list" allowBlank="1" showErrorMessage="1" errorTitle="Требуется выбрать из списка">
          <x14:formula1>
            <xm:f>INDIRECT(SUBSTITUTE(SUBSTITUTE(SUBSTITUTE(SUBSTITUTE(SUBSTITUTE(SUBSTITUTE(K430, " ", ""),'C:\Users\zil\Downloads\[3.11_МО_27.05.2022.xlsx]Статус'!#REF!,""),":",""),"-",""),",",""),"/",""))</xm:f>
          </x14:formula1>
          <xm:sqref>M430:M434</xm:sqref>
        </x14:dataValidation>
        <x14:dataValidation type="list" allowBlank="1" showErrorMessage="1" errorTitle="Требуется выбрать из списка">
          <x14:formula1>
            <xm:f>INDIRECT(SUBSTITUTE(SUBSTITUTE(SUBSTITUTE(SUBSTITUTE(SUBSTITUTE(SUBSTITUTE(K487, " ", ""),'C:\Users\zil\Downloads\[МО.27.05_Ульянкина А.А..xlsx]Статус'!#REF!,""),":",""),"-",""),",",""),"/",""))</xm:f>
          </x14:formula1>
          <xm:sqref>M487:M492</xm:sqref>
        </x14:dataValidation>
        <x14:dataValidation type="list" allowBlank="1" showInputMessage="1" showErrorMessage="1">
          <x14:formula1>
            <xm:f>'C:\Users\zil\Downloads\[МО.27.05_Ульянкина А.А..xlsx]списки_не_удалять'!#REF!</xm:f>
          </x14:formula1>
          <xm:sqref>E487:E492</xm:sqref>
        </x14:dataValidation>
        <x14:dataValidation type="list" allowBlank="1" showInputMessage="1" showErrorMessage="1">
          <x14:formula1>
            <xm:f>'C:\Users\zil\Downloads\[Лепетченко И.А._27.05.22_Контроль_МО.xlsx]списки_не_удалять'!#REF!</xm:f>
          </x14:formula1>
          <xm:sqref>E480 E482:E485</xm:sqref>
        </x14:dataValidation>
        <x14:dataValidation type="list" allowBlank="1" showErrorMessage="1" errorTitle="Требуется выбрать из списка">
          <x14:formula1>
            <xm:f>INDIRECT(SUBSTITUTE(SUBSTITUTE(SUBSTITUTE(SUBSTITUTE(SUBSTITUTE(SUBSTITUTE(K480, " ", ""),'C:\Users\zil\Downloads\[Лепетченко И.А._27.05.22_Контроль_МО.xlsx]Статус'!#REF!,""),":",""),"-",""),",",""),"/",""))</xm:f>
          </x14:formula1>
          <xm:sqref>M480:M485</xm:sqref>
        </x14:dataValidation>
        <x14:dataValidation type="list" allowBlank="1" showErrorMessage="1" errorTitle="Требуется выбрать из списка">
          <x14:formula1>
            <xm:f>INDIRECT(SUBSTITUTE(SUBSTITUTE(SUBSTITUTE(SUBSTITUTE(SUBSTITUTE(SUBSTITUTE(K476, " ", ""),'C:\Users\zil\Downloads\[Дата_Контроль_МО Силакова 27.05.xlsx]Статус'!#REF!,""),":",""),"-",""),",",""),"/",""))</xm:f>
          </x14:formula1>
          <xm:sqref>M476:M477</xm:sqref>
        </x14:dataValidation>
        <x14:dataValidation type="list" allowBlank="1" showInputMessage="1" showErrorMessage="1">
          <x14:formula1>
            <xm:f>'C:\Users\zil\Downloads\[Дата_Контроль_МО Силакова 27.05.xlsx]списки_не_удалять'!#REF!</xm:f>
          </x14:formula1>
          <xm:sqref>E476:E477</xm:sqref>
        </x14:dataValidation>
        <x14:dataValidation type="list" allowBlank="1" showErrorMessage="1" errorTitle="Требуется выбрать из списка">
          <x14:formula1>
            <xm:f>INDIRECT(SUBSTITUTE(SUBSTITUTE(SUBSTITUTE(SUBSTITUTE(SUBSTITUTE(SUBSTITUTE(K470, " ", ""),'C:\Users\zil\Downloads\[27.05. Иматшоева З.Ш..xlsx]Статус'!#REF!,""),":",""),"-",""),",",""),"/",""))</xm:f>
          </x14:formula1>
          <xm:sqref>M470:M475</xm:sqref>
        </x14:dataValidation>
        <x14:dataValidation type="list" allowBlank="1" showInputMessage="1" showErrorMessage="1">
          <x14:formula1>
            <xm:f>'C:\Users\zil\Downloads\[27.05. Иматшоева З.Ш..xlsx]списки_не_удалять'!#REF!</xm:f>
          </x14:formula1>
          <xm:sqref>E471:E475</xm:sqref>
        </x14:dataValidation>
        <x14:dataValidation type="list" allowBlank="1" showErrorMessage="1" errorTitle="Требуется выбрать из списка">
          <x14:formula1>
            <xm:f>INDIRECT(SUBSTITUTE(SUBSTITUTE(SUBSTITUTE(SUBSTITUTE(SUBSTITUTE(SUBSTITUTE(K466, " ", ""),'C:\Users\zil\Downloads\[Свод Контроль МО 3.12 27.05.xlsx]Статус'!#REF!,""),":",""),"-",""),",",""),"/",""))</xm:f>
          </x14:formula1>
          <xm:sqref>M493:M501 M466:M469</xm:sqref>
        </x14:dataValidation>
        <x14:dataValidation type="list" allowBlank="1" showInputMessage="1" showErrorMessage="1">
          <x14:formula1>
            <xm:f>'C:\Users\zil\Downloads\[Свод Контроль МО 3.12 27.05.xlsx]списки_не_удалять'!#REF!</xm:f>
          </x14:formula1>
          <xm:sqref>E493:E501 E466:E469</xm:sqref>
        </x14:dataValidation>
        <x14:dataValidation type="list" allowBlank="1" showErrorMessage="1" errorTitle="Требуется выбрать из списка">
          <x14:formula1>
            <xm:f>INDIRECT(SUBSTITUTE(SUBSTITUTE(SUBSTITUTE(SUBSTITUTE(SUBSTITUTE(SUBSTITUTE(K514, " ", ""),'C:\Users\zil\Desktop\[Дата_Контроль_МО (3)24.05.2022 Подомарева О.xlsx]Статус'!#REF!,""),":",""),"-",""),",",""),"/",""))</xm:f>
          </x14:formula1>
          <xm:sqref>M514</xm:sqref>
        </x14:dataValidation>
        <x14:dataValidation type="list" allowBlank="1" showInputMessage="1" showErrorMessage="1">
          <x14:formula1>
            <xm:f>'C:\Users\zil\Desktop\[Дата_Контроль_МО (3)24.05.2022 Подомарева О.xlsx]списки_не_удалять'!#REF!</xm:f>
          </x14:formula1>
          <xm:sqref>E514 E509</xm:sqref>
        </x14:dataValidation>
        <x14:dataValidation type="list" allowBlank="1" showErrorMessage="1" errorTitle="Требуется выбрать из списка">
          <x14:formula1>
            <xm:f>INDIRECT(SUBSTITUTE(SUBSTITUTE(SUBSTITUTE(SUBSTITUTE(SUBSTITUTE(SUBSTITUTE(K510, " ", ""),'C:\Users\zil\Desktop\[Дата_Контроль_МО (3)20.05.2022 Общий.xlsx]Статус'!#REF!,""),":",""),"-",""),",",""),"/",""))</xm:f>
          </x14:formula1>
          <xm:sqref>M510</xm:sqref>
        </x14:dataValidation>
        <x14:dataValidation type="list" allowBlank="1" showInputMessage="1" showErrorMessage="1">
          <x14:formula1>
            <xm:f>'C:\Users\zil\Desktop\[Дата_Контроль_МО (3)20.05.2022 Общий.xlsx]списки_не_удалять'!#REF!</xm:f>
          </x14:formula1>
          <xm:sqref>E510</xm:sqref>
        </x14:dataValidation>
        <x14:dataValidation type="list" allowBlank="1" showErrorMessage="1" errorTitle="Требуется выбрать из списка">
          <x14:formula1>
            <xm:f>INDIRECT(SUBSTITUTE(SUBSTITUTE(SUBSTITUTE(SUBSTITUTE(SUBSTITUTE(SUBSTITUTE(K509, " ", ""),'C:\Users\zil\Desktop\[Дата_Контроль_МО (3)24.05.2022 Подомарева О.xlsx]Статус'!#REF!,""),":",""),"-",""),",",""),"/",""))</xm:f>
          </x14:formula1>
          <xm:sqref>M509</xm:sqref>
        </x14:dataValidation>
        <x14:dataValidation type="list" allowBlank="1" showInputMessage="1" showErrorMessage="1">
          <x14:formula1>
            <xm:f>'C:\Users\zil\Downloads\[Дата_Контроль_МО (3)27.05.2022 Общий.xlsx]списки_не_удалять'!#REF!</xm:f>
          </x14:formula1>
          <xm:sqref>E511:E513 E515:E550 E502:E508</xm:sqref>
        </x14:dataValidation>
        <x14:dataValidation type="list" allowBlank="1" showErrorMessage="1" errorTitle="Требуется выбрать из списка">
          <x14:formula1>
            <xm:f>INDIRECT(SUBSTITUTE(SUBSTITUTE(SUBSTITUTE(SUBSTITUTE(SUBSTITUTE(SUBSTITUTE(K502, " ", ""),'C:\Users\zil\Downloads\[Дата_Контроль_МО (3)27.05.2022 Общий.xlsx]Статус'!#REF!,""),":",""),"-",""),",",""),"/",""))</xm:f>
          </x14:formula1>
          <xm:sqref>M511:M513 M515:M550 M502:M508</xm:sqref>
        </x14:dataValidation>
        <x14:dataValidation type="list" allowBlank="1" showErrorMessage="1" errorTitle="Требуется выбрать из списка">
          <x14:formula1>
            <xm:f>INDIRECT(SUBSTITUTE(SUBSTITUTE(SUBSTITUTE(SUBSTITUTE(SUBSTITUTE(SUBSTITUTE(K268, " ", ""),'C:\Users\zil\Downloads\[Контроль_МО_май2022.xlsx]Статус'!#REF!,""),":",""),"-",""),",",""),"/",""))</xm:f>
          </x14:formula1>
          <xm:sqref>M268:M277</xm:sqref>
        </x14:dataValidation>
        <x14:dataValidation type="list" allowBlank="1" showInputMessage="1" showErrorMessage="1">
          <x14:formula1>
            <xm:f>'C:\Users\zil\Downloads\[Контроль_МО_май2022.xlsx]списки_не_удалять'!#REF!</xm:f>
          </x14:formula1>
          <xm:sqref>E268:E277</xm:sqref>
        </x14:dataValidation>
        <x14:dataValidation type="list" allowBlank="1" showErrorMessage="1" errorTitle="Требуется выбрать из списка">
          <x14:formula1>
            <xm:f>INDIRECT(SUBSTITUTE(SUBSTITUTE(SUBSTITUTE(SUBSTITUTE(SUBSTITUTE(SUBSTITUTE(K153, " ", ""),'C:\Users\zil\Downloads\[Каргина Д.В._27.05.2022_Контроль_МО.xlsx]Статус'!#REF!,""),":",""),"-",""),",",""),"/",""))</xm:f>
          </x14:formula1>
          <xm:sqref>M153:M154</xm:sqref>
        </x14:dataValidation>
        <x14:dataValidation type="list" allowBlank="1" showInputMessage="1" showErrorMessage="1">
          <x14:formula1>
            <xm:f>'C:\Users\zil\Downloads\[Каргина Д.В._27.05.2022_Контроль_МО.xlsx]списки_не_удалять'!#REF!</xm:f>
          </x14:formula1>
          <xm:sqref>E153:E154</xm:sqref>
        </x14:dataValidation>
        <x14:dataValidation type="list" allowBlank="1" showInputMessage="1" showErrorMessage="1">
          <x14:formula1>
            <xm:f>'C:\Users\zil\Downloads\[27.05.22г._Контроль_МО_Карасева Н.А..xlsx]списки_не_удалять'!#REF!</xm:f>
          </x14:formula1>
          <xm:sqref>E150:E152</xm:sqref>
        </x14:dataValidation>
        <x14:dataValidation type="list" allowBlank="1" showErrorMessage="1" errorTitle="Требуется выбрать из списка">
          <x14:formula1>
            <xm:f>INDIRECT(SUBSTITUTE(SUBSTITUTE(SUBSTITUTE(SUBSTITUTE(SUBSTITUTE(SUBSTITUTE(K150, " ", ""),'C:\Users\zil\Downloads\[27.05.22г._Контроль_МО_Карасева Н.А..xlsx]Статус'!#REF!,""),":",""),"-",""),",",""),"/",""))</xm:f>
          </x14:formula1>
          <xm:sqref>M150:M152</xm:sqref>
        </x14:dataValidation>
        <x14:dataValidation type="list" allowBlank="1" showInputMessage="1" showErrorMessage="1">
          <x14:formula1>
            <xm:f>'C:\Users\zil\Downloads\[Дата_Контроль_МО Мурадова — 27.05.xlsx]списки_не_удалять'!#REF!</xm:f>
          </x14:formula1>
          <xm:sqref>E148</xm:sqref>
        </x14:dataValidation>
        <x14:dataValidation type="list" allowBlank="1" showErrorMessage="1" errorTitle="Требуется выбрать из списка">
          <x14:formula1>
            <xm:f>INDIRECT(SUBSTITUTE(SUBSTITUTE(SUBSTITUTE(SUBSTITUTE(SUBSTITUTE(SUBSTITUTE(K147, " ", ""),'C:\Users\zil\Downloads\[Дата_Контроль_МО Мурадова — 27.05.xlsx]Статус'!#REF!,""),":",""),"-",""),",",""),"/",""))</xm:f>
          </x14:formula1>
          <xm:sqref>M147:M149</xm:sqref>
        </x14:dataValidation>
        <x14:dataValidation type="list" allowBlank="1" showInputMessage="1" showErrorMessage="1">
          <x14:formula1>
            <xm:f>'C:\Users\zil\Downloads\[Контроль_МО Кушнарева А.А. 27.05.2022.xlsx]списки_не_удалять'!#REF!</xm:f>
          </x14:formula1>
          <xm:sqref>E145:E146</xm:sqref>
        </x14:dataValidation>
        <x14:dataValidation type="list" allowBlank="1" showErrorMessage="1" errorTitle="Требуется выбрать из списка">
          <x14:formula1>
            <xm:f>INDIRECT(SUBSTITUTE(SUBSTITUTE(SUBSTITUTE(SUBSTITUTE(SUBSTITUTE(SUBSTITUTE(K145, " ", ""),'C:\Users\zil\Downloads\[Контроль_МО Кушнарева А.А. 27.05.2022.xlsx]Статус'!#REF!,""),":",""),"-",""),",",""),"/",""))</xm:f>
          </x14:formula1>
          <xm:sqref>M145:M146</xm:sqref>
        </x14:dataValidation>
        <x14:dataValidation type="list" allowBlank="1" showErrorMessage="1" errorTitle="Требуется выбрать из списка">
          <x14:formula1>
            <xm:f>INDIRECT(SUBSTITUTE(SUBSTITUTE(SUBSTITUTE(SUBSTITUTE(SUBSTITUTE(SUBSTITUTE(K132, " ", ""),'C:\Users\zil\Downloads\[27.05.2022 3.5.xlsx]Статус'!#REF!,""),":",""),"-",""),",",""),"/",""))</xm:f>
          </x14:formula1>
          <xm:sqref>M132:M136</xm:sqref>
        </x14:dataValidation>
        <x14:dataValidation type="list" allowBlank="1" showInputMessage="1" showErrorMessage="1">
          <x14:formula1>
            <xm:f>'C:\Users\zil\Desktop\[Контроль МО ОЧЕНЬ НОВЫЙ.xlsx]списки_не_удалять'!#REF!</xm:f>
          </x14:formula1>
          <xm:sqref>E137:E140</xm:sqref>
        </x14:dataValidation>
        <x14:dataValidation type="list" allowBlank="1" showErrorMessage="1" errorTitle="Требуется выбрать из списка">
          <x14:formula1>
            <xm:f>INDIRECT(SUBSTITUTE(SUBSTITUTE(SUBSTITUTE(SUBSTITUTE(SUBSTITUTE(SUBSTITUTE(K137, " ", ""),'C:\Users\zil\Desktop\[Контроль МО ОЧЕНЬ НОВЫЙ.xlsx]Статус'!#REF!,""),":",""),"-",""),",",""),"/",""))</xm:f>
          </x14:formula1>
          <xm:sqref>M137:M140</xm:sqref>
        </x14:dataValidation>
        <x14:dataValidation type="list" allowBlank="1" showErrorMessage="1" errorTitle="Требуется выбрать из списка">
          <x14:formula1>
            <xm:f>INDIRECT(SUBSTITUTE(SUBSTITUTE(SUBSTITUTE(SUBSTITUTE(SUBSTITUTE(SUBSTITUTE(K130, " ", ""),'C:\Users\zil\Downloads\[27_05_2022_Контроль_МО_Корноухова_А_М_.xlsx]Статус'!#REF!,""),":",""),"-",""),",",""),"/",""))</xm:f>
          </x14:formula1>
          <xm:sqref>M130:M131</xm:sqref>
        </x14:dataValidation>
        <x14:dataValidation type="list" allowBlank="1" showInputMessage="1" showErrorMessage="1">
          <x14:formula1>
            <xm:f>'C:\Users\zil\Downloads\[27_05_2022_Контроль_МО_Корноухова_А_М_.xlsx]списки_не_удалять'!#REF!</xm:f>
          </x14:formula1>
          <xm:sqref>E131</xm:sqref>
        </x14:dataValidation>
        <x14:dataValidation type="list" allowBlank="1" showErrorMessage="1" errorTitle="Требуется выбрать из списка">
          <x14:formula1>
            <xm:f>INDIRECT(SUBSTITUTE(SUBSTITUTE(SUBSTITUTE(SUBSTITUTE(SUBSTITUTE(SUBSTITUTE(K125, " ", ""),'C:\Users\zil\Downloads\[27.05.2022_Контроль_МО_Есина А.В..xlsx]Статус'!#REF!,""),":",""),"-",""),",",""),"/",""))</xm:f>
          </x14:formula1>
          <xm:sqref>M125:M129</xm:sqref>
        </x14:dataValidation>
        <x14:dataValidation type="list" allowBlank="1" showInputMessage="1" showErrorMessage="1">
          <x14:formula1>
            <xm:f>'C:\Users\zil\Downloads\[27.05.2022_Контроль_МО_Есина А.В..xlsx]списки_не_удалять'!#REF!</xm:f>
          </x14:formula1>
          <xm:sqref>E125:E129</xm:sqref>
        </x14:dataValidation>
        <x14:dataValidation type="list" allowBlank="1" showInputMessage="1" showErrorMessage="1">
          <x14:formula1>
            <xm:f>'C:\Users\zil\Downloads\[18.05.2022_Контроль_МО Сиротина Т.А. (6).xlsx]списки_не_удалять'!#REF!</xm:f>
          </x14:formula1>
          <xm:sqref>E71:E76</xm:sqref>
        </x14:dataValidation>
        <x14:dataValidation type="list" allowBlank="1" showErrorMessage="1" errorTitle="Требуется выбрать из списка">
          <x14:formula1>
            <xm:f>INDIRECT(SUBSTITUTE(SUBSTITUTE(SUBSTITUTE(SUBSTITUTE(SUBSTITUTE(SUBSTITUTE(K71, " ", ""),'C:\Users\zil\Downloads\[18.05.2022_Контроль_МО Сиротина Т.А. (6).xlsx]Статус'!#REF!,""),":",""),"-",""),",",""),"/",""))</xm:f>
          </x14:formula1>
          <xm:sqref>M71:M76</xm:sqref>
        </x14:dataValidation>
        <x14:dataValidation type="list" allowBlank="1" showInputMessage="1" showErrorMessage="1">
          <x14:formula1>
            <xm:f>'C:\Users\zil\Downloads\[!!!Дата_Контроль_МО_Григорян (6).xlsx]списки_не_удалять'!#REF!</xm:f>
          </x14:formula1>
          <xm:sqref>E29:E43</xm:sqref>
        </x14:dataValidation>
        <x14:dataValidation type="list" allowBlank="1" showErrorMessage="1" errorTitle="Требуется выбрать из списка">
          <x14:formula1>
            <xm:f>INDIRECT(SUBSTITUTE(SUBSTITUTE(SUBSTITUTE(SUBSTITUTE(SUBSTITUTE(SUBSTITUTE(K21, " ", ""),'C:\Users\zil\Downloads\[27.05.2022_Контроль_МО.xlsx]Статус'!#REF!,""),":",""),"-",""),",",""),"/",""))</xm:f>
          </x14:formula1>
          <xm:sqref>M21:M28</xm:sqref>
        </x14:dataValidation>
        <x14:dataValidation type="list" allowBlank="1" showInputMessage="1" showErrorMessage="1">
          <x14:formula1>
            <xm:f>'C:\Users\zil\Downloads\[27.05.2022_Контроль_МО.xlsx]списки_не_удалять'!#REF!</xm:f>
          </x14:formula1>
          <xm:sqref>E21:E28</xm:sqref>
        </x14:dataValidation>
        <x14:dataValidation type="list" allowBlank="1" showErrorMessage="1" errorTitle="Требуется выбрать из списка">
          <x14:formula1>
            <xm:f>INDIRECT(SUBSTITUTE(SUBSTITUTE(SUBSTITUTE(SUBSTITUTE(SUBSTITUTE(SUBSTITUTE(K165, " ", ""),'C:\Users\zil\Downloads\[3.7_МО_27.05.2022.xlsx]Статус'!#REF!,""),":",""),"-",""),",",""),"/",""))</xm:f>
          </x14:formula1>
          <xm:sqref>M165:M232</xm:sqref>
        </x14:dataValidation>
        <x14:dataValidation type="list" allowBlank="1" showInputMessage="1" showErrorMessage="1">
          <x14:formula1>
            <xm:f>'C:\Users\zil\Downloads\[3.7_МО_27.05.2022.xlsx]списки_не_удалять'!#REF!</xm:f>
          </x14:formula1>
          <xm:sqref>E165:E232</xm:sqref>
        </x14:dataValidation>
        <x14:dataValidation type="list" allowBlank="1" showErrorMessage="1" errorTitle="Требуется выбрать из списка">
          <x14:formula1>
            <xm:f>INDIRECT(SUBSTITUTE(SUBSTITUTE(SUBSTITUTE(SUBSTITUTE(SUBSTITUTE(SUBSTITUTE(K92, " ", ""),'C:\Users\zil\Downloads\[27.05.2022_Контроль_МО Заздравная А.Г..xlsx]Статус'!#REF!,""),":",""),"-",""),",",""),"/",""))</xm:f>
          </x14:formula1>
          <xm:sqref>M92:M105</xm:sqref>
        </x14:dataValidation>
        <x14:dataValidation type="list" allowBlank="1" showInputMessage="1" showErrorMessage="1">
          <x14:formula1>
            <xm:f>'C:\Users\zil\Downloads\[27.05.2022_Контроль_МО Заздравная А.Г..xlsx]списки_не_удалять'!#REF!</xm:f>
          </x14:formula1>
          <xm:sqref>E93:E105</xm:sqref>
        </x14:dataValidation>
        <x14:dataValidation type="list" allowBlank="1" showErrorMessage="1" errorTitle="Требуется выбрать из списка">
          <x14:formula1>
            <xm:f>INDIRECT(SUBSTITUTE(SUBSTITUTE(SUBSTITUTE(SUBSTITUTE(SUBSTITUTE(SUBSTITUTE(K45, " ", ""),'C:\Users\zil\Downloads\[3.6_Контроль_МО_Калантай_Д.А. май (7).xlsx]Статус'!#REF!,""),":",""),"-",""),",",""),"/",""))</xm:f>
          </x14:formula1>
          <xm:sqref>M45:M55</xm:sqref>
        </x14:dataValidation>
        <x14:dataValidation type="list" allowBlank="1" showInputMessage="1" showErrorMessage="1">
          <x14:formula1>
            <xm:f>'C:\Users\zil\Downloads\[3.6_Контроль_МО_Калантай_Д.А. май (7).xlsx]списки_не_удалять'!#REF!</xm:f>
          </x14:formula1>
          <xm:sqref>E46:E55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T78"/>
  <sheetViews>
    <sheetView zoomScale="70" zoomScaleNormal="70" workbookViewId="0">
      <pane ySplit="1" topLeftCell="A2" activePane="bottomLeft" state="frozen"/>
      <selection activeCell="B22" sqref="B22"/>
      <selection pane="bottomLeft" activeCell="B22" sqref="B22"/>
    </sheetView>
  </sheetViews>
  <sheetFormatPr defaultColWidth="9.140625" defaultRowHeight="15" x14ac:dyDescent="0.25"/>
  <cols>
    <col min="1" max="1" width="51.85546875" style="18" bestFit="1" customWidth="1"/>
    <col min="2" max="2" width="12.85546875" style="65" bestFit="1" customWidth="1"/>
    <col min="3" max="3" width="21.5703125" customWidth="1"/>
    <col min="4" max="4" width="22.42578125" style="65" bestFit="1" customWidth="1"/>
    <col min="5" max="5" width="9.140625" style="53"/>
    <col min="6" max="6" width="49.7109375" style="23" bestFit="1" customWidth="1"/>
    <col min="7" max="7" width="5.28515625" style="40" customWidth="1"/>
    <col min="8" max="8" width="50" style="18" bestFit="1" customWidth="1"/>
    <col min="9" max="9" width="5.28515625" style="18" bestFit="1" customWidth="1"/>
    <col min="10" max="10" width="9.140625" style="37"/>
    <col min="11" max="11" width="35.85546875" style="18" customWidth="1"/>
    <col min="12" max="12" width="28.5703125" style="18" customWidth="1"/>
    <col min="13" max="13" width="27.5703125" style="18" customWidth="1"/>
    <col min="14" max="14" width="25" style="18" customWidth="1"/>
    <col min="15" max="15" width="33.140625" style="18" customWidth="1"/>
    <col min="16" max="16" width="27.140625" style="18" customWidth="1"/>
    <col min="17" max="17" width="40.28515625" style="18" customWidth="1"/>
    <col min="18" max="16384" width="9.140625" style="18"/>
  </cols>
  <sheetData>
    <row r="1" spans="1:20" ht="102" customHeight="1" x14ac:dyDescent="0.25">
      <c r="A1" s="51" t="s">
        <v>108</v>
      </c>
      <c r="B1" s="52" t="s">
        <v>109</v>
      </c>
      <c r="C1" s="54" t="s">
        <v>173</v>
      </c>
      <c r="D1" s="52" t="s">
        <v>112</v>
      </c>
      <c r="F1" s="26" t="s">
        <v>156</v>
      </c>
      <c r="G1" s="38"/>
      <c r="H1" s="21" t="s">
        <v>171</v>
      </c>
      <c r="I1" s="56" t="s">
        <v>135</v>
      </c>
      <c r="K1" s="50" t="s">
        <v>141</v>
      </c>
      <c r="L1" s="50" t="s">
        <v>137</v>
      </c>
      <c r="M1" s="50" t="s">
        <v>138</v>
      </c>
      <c r="N1" s="50" t="s">
        <v>139</v>
      </c>
      <c r="O1" s="50" t="s">
        <v>125</v>
      </c>
      <c r="P1" s="50" t="s">
        <v>140</v>
      </c>
      <c r="Q1" s="50" t="s">
        <v>169</v>
      </c>
      <c r="R1" s="35"/>
      <c r="S1" s="35"/>
      <c r="T1" s="35"/>
    </row>
    <row r="2" spans="1:20" x14ac:dyDescent="0.25">
      <c r="A2" s="41" t="s">
        <v>113</v>
      </c>
      <c r="B2" s="42" t="s">
        <v>114</v>
      </c>
      <c r="C2" s="55" t="s">
        <v>135</v>
      </c>
      <c r="D2" s="66" t="s">
        <v>115</v>
      </c>
      <c r="F2" s="27" t="s">
        <v>113</v>
      </c>
      <c r="G2" s="39"/>
      <c r="H2" s="20" t="str">
        <f>IF(ISBLANK(F2),"",SUBSTITUTE(SUBSTITUTE(SUBSTITUTE(статус[[#This Row],[статус]],"/","")," ",""),"-",""))</f>
        <v>КсведениюГПЦАОП</v>
      </c>
      <c r="I2" s="19" t="s">
        <v>135</v>
      </c>
      <c r="K2" s="36" t="s">
        <v>119</v>
      </c>
      <c r="L2" s="36" t="s">
        <v>136</v>
      </c>
      <c r="M2" s="36" t="s">
        <v>118</v>
      </c>
      <c r="N2" s="36" t="s">
        <v>129</v>
      </c>
      <c r="O2" s="36" t="s">
        <v>126</v>
      </c>
      <c r="P2" s="36" t="s">
        <v>132</v>
      </c>
      <c r="Q2" s="57" t="s">
        <v>136</v>
      </c>
      <c r="R2" s="35"/>
      <c r="S2" s="35"/>
      <c r="T2" s="35"/>
    </row>
    <row r="3" spans="1:20" x14ac:dyDescent="0.25">
      <c r="A3" s="41" t="s">
        <v>36</v>
      </c>
      <c r="B3" s="42" t="s">
        <v>114</v>
      </c>
      <c r="C3" s="55" t="s">
        <v>135</v>
      </c>
      <c r="D3" s="66" t="s">
        <v>115</v>
      </c>
      <c r="F3" s="27" t="s">
        <v>36</v>
      </c>
      <c r="G3" s="39"/>
      <c r="H3" s="20" t="str">
        <f>IF(ISBLANK(F3),"",SUBSTITUTE(SUBSTITUTE(SUBSTITUTE(статус[[#This Row],[статус]],"/","")," ",""),"-",""))</f>
        <v>Тактикаведения</v>
      </c>
      <c r="I3" s="19"/>
      <c r="K3" s="36" t="s">
        <v>117</v>
      </c>
      <c r="L3" s="36" t="s">
        <v>123</v>
      </c>
      <c r="M3" s="36" t="s">
        <v>130</v>
      </c>
      <c r="N3" s="36" t="s">
        <v>130</v>
      </c>
      <c r="O3" s="36" t="s">
        <v>128</v>
      </c>
      <c r="P3" s="36" t="s">
        <v>133</v>
      </c>
      <c r="Q3" s="57" t="s">
        <v>170</v>
      </c>
      <c r="R3" s="35"/>
      <c r="S3" s="35"/>
      <c r="T3" s="35"/>
    </row>
    <row r="4" spans="1:20" x14ac:dyDescent="0.25">
      <c r="A4" s="41" t="s">
        <v>106</v>
      </c>
      <c r="B4" s="42" t="s">
        <v>172</v>
      </c>
      <c r="C4" s="55" t="s">
        <v>135</v>
      </c>
      <c r="D4" s="66" t="s">
        <v>116</v>
      </c>
      <c r="F4" s="27" t="s">
        <v>106</v>
      </c>
      <c r="G4" s="39"/>
      <c r="H4" s="20" t="str">
        <f>IF(ISBLANK(F4),"",SUBSTITUTE(SUBSTITUTE(SUBSTITUTE(статус[[#This Row],[статус]],"/","")," ",""),"-",""))</f>
        <v>ВозвратвМОбезприема</v>
      </c>
      <c r="I4" s="19"/>
      <c r="K4" s="36" t="s">
        <v>120</v>
      </c>
      <c r="L4" s="36" t="s">
        <v>124</v>
      </c>
      <c r="M4" s="36" t="s">
        <v>154</v>
      </c>
      <c r="N4" s="36"/>
      <c r="O4" s="36" t="s">
        <v>189</v>
      </c>
      <c r="P4" s="36" t="s">
        <v>153</v>
      </c>
      <c r="Q4" s="57"/>
      <c r="R4" s="35"/>
      <c r="S4" s="35"/>
      <c r="T4" s="35"/>
    </row>
    <row r="5" spans="1:20" x14ac:dyDescent="0.25">
      <c r="A5" s="41" t="s">
        <v>33</v>
      </c>
      <c r="B5" s="42" t="s">
        <v>114</v>
      </c>
      <c r="C5" s="55" t="s">
        <v>135</v>
      </c>
      <c r="D5" s="42" t="s">
        <v>115</v>
      </c>
      <c r="F5" s="27" t="s">
        <v>33</v>
      </c>
      <c r="G5" s="39"/>
      <c r="H5" s="20" t="str">
        <f>IF(ISBLANK(F5),"",SUBSTITUTE(SUBSTITUTE(SUBSTITUTE(статус[[#This Row],[статус]],"/","")," ",""),"-",""))</f>
        <v>Некорректноеобращениеспациентом</v>
      </c>
      <c r="I5" s="19"/>
      <c r="K5" s="36" t="s">
        <v>118</v>
      </c>
      <c r="L5" s="36"/>
      <c r="M5" s="36" t="s">
        <v>117</v>
      </c>
      <c r="N5" s="36"/>
      <c r="O5" s="36" t="s">
        <v>127</v>
      </c>
      <c r="P5" s="36" t="s">
        <v>134</v>
      </c>
      <c r="Q5" s="57"/>
      <c r="R5" s="35"/>
      <c r="S5" s="35"/>
      <c r="T5" s="35"/>
    </row>
    <row r="6" spans="1:20" x14ac:dyDescent="0.25">
      <c r="A6" s="41" t="s">
        <v>121</v>
      </c>
      <c r="B6" s="42" t="s">
        <v>114</v>
      </c>
      <c r="C6" s="55" t="s">
        <v>135</v>
      </c>
      <c r="D6" s="66" t="s">
        <v>116</v>
      </c>
      <c r="F6" s="27" t="s">
        <v>121</v>
      </c>
      <c r="G6" s="39"/>
      <c r="H6" s="20" t="str">
        <f>IF(ISBLANK(F6),"",SUBSTITUTE(SUBSTITUTE(SUBSTITUTE(статус[[#This Row],[статус]],"/","")," ",""),"-",""))</f>
        <v>ПаллиативПатронаж</v>
      </c>
      <c r="I6" s="19"/>
      <c r="K6" s="36"/>
      <c r="L6" s="36"/>
      <c r="M6" s="36" t="s">
        <v>133</v>
      </c>
      <c r="N6" s="36"/>
      <c r="O6" s="36" t="s">
        <v>188</v>
      </c>
      <c r="P6" s="36" t="s">
        <v>154</v>
      </c>
      <c r="Q6" s="57"/>
      <c r="R6" s="35"/>
      <c r="S6" s="35"/>
      <c r="T6" s="35"/>
    </row>
    <row r="7" spans="1:20" s="64" customFormat="1" x14ac:dyDescent="0.25">
      <c r="A7" s="43" t="s">
        <v>6</v>
      </c>
      <c r="B7" s="42" t="s">
        <v>114</v>
      </c>
      <c r="C7" s="55" t="s">
        <v>135</v>
      </c>
      <c r="D7" s="42" t="s">
        <v>116</v>
      </c>
      <c r="E7" s="58"/>
      <c r="F7" s="59" t="s">
        <v>6</v>
      </c>
      <c r="G7" s="60"/>
      <c r="H7" s="61" t="str">
        <f>IF(ISBLANK(F7),"",SUBSTITUTE(SUBSTITUTE(SUBSTITUTE(статус[[#This Row],[статус]],"/","")," ",""),"-",""))</f>
        <v>Недозвонилисьвтечение2хдней</v>
      </c>
      <c r="I7" s="62"/>
      <c r="J7" s="63"/>
      <c r="K7" s="36"/>
      <c r="L7" s="36"/>
      <c r="M7" s="36" t="s">
        <v>119</v>
      </c>
      <c r="N7" s="36"/>
      <c r="O7" s="36"/>
      <c r="P7" s="36" t="s">
        <v>152</v>
      </c>
      <c r="Q7" s="36"/>
      <c r="R7" s="36"/>
      <c r="S7" s="36"/>
      <c r="T7" s="36"/>
    </row>
    <row r="8" spans="1:20" x14ac:dyDescent="0.25">
      <c r="A8" s="41" t="s">
        <v>2</v>
      </c>
      <c r="B8" s="42" t="s">
        <v>114</v>
      </c>
      <c r="C8" s="55" t="s">
        <v>135</v>
      </c>
      <c r="D8" s="66" t="s">
        <v>116</v>
      </c>
      <c r="F8" s="27" t="s">
        <v>2</v>
      </c>
      <c r="G8" s="39"/>
      <c r="H8" s="20" t="str">
        <f>IF(ISBLANK(F8),"",SUBSTITUTE(SUBSTITUTE(SUBSTITUTE(статус[[#This Row],[статус]],"/","")," ",""),"-",""))</f>
        <v>Статусдиагноза</v>
      </c>
      <c r="I8" s="19"/>
      <c r="K8" s="57"/>
      <c r="L8" s="57"/>
      <c r="M8" s="35"/>
      <c r="N8" s="57"/>
      <c r="O8" s="57"/>
      <c r="P8" s="57"/>
      <c r="Q8" s="57"/>
      <c r="R8" s="35"/>
      <c r="S8" s="35"/>
      <c r="T8" s="35"/>
    </row>
    <row r="9" spans="1:20" x14ac:dyDescent="0.25">
      <c r="A9" s="41" t="s">
        <v>122</v>
      </c>
      <c r="B9" s="42" t="s">
        <v>114</v>
      </c>
      <c r="C9" s="55" t="s">
        <v>135</v>
      </c>
      <c r="D9" s="66" t="s">
        <v>116</v>
      </c>
      <c r="F9" s="27" t="s">
        <v>122</v>
      </c>
      <c r="G9" s="39"/>
      <c r="H9" s="20" t="str">
        <f>IF(ISBLANK(F9),"",SUBSTITUTE(SUBSTITUTE(SUBSTITUTE(статус[[#This Row],[статус]],"/","")," ",""),"-",""))</f>
        <v>КАНЦЕРрегистр</v>
      </c>
      <c r="I9" s="19"/>
      <c r="K9" s="35"/>
      <c r="L9" s="35"/>
      <c r="M9" s="35"/>
      <c r="N9" s="35"/>
      <c r="O9" s="35"/>
      <c r="P9" s="35"/>
      <c r="Q9" s="35"/>
      <c r="R9" s="35"/>
      <c r="S9" s="35"/>
      <c r="T9" s="35"/>
    </row>
    <row r="10" spans="1:20" x14ac:dyDescent="0.25">
      <c r="A10" s="41" t="s">
        <v>110</v>
      </c>
      <c r="B10" s="42" t="s">
        <v>172</v>
      </c>
      <c r="C10" s="55" t="s">
        <v>135</v>
      </c>
      <c r="D10" s="66" t="s">
        <v>116</v>
      </c>
      <c r="F10" s="27" t="s">
        <v>110</v>
      </c>
      <c r="G10" s="39"/>
      <c r="H10" s="20" t="str">
        <f>IF(ISBLANK(F10),"",SUBSTITUTE(SUBSTITUTE(SUBSTITUTE(статус[[#This Row],[статус]],"/","")," ",""),"-",""))</f>
        <v>Данныеобиопсии</v>
      </c>
      <c r="I10" s="19"/>
      <c r="K10" s="35"/>
      <c r="L10" s="35"/>
      <c r="M10" s="35"/>
      <c r="N10" s="35"/>
      <c r="O10" s="35"/>
      <c r="P10" s="35"/>
      <c r="Q10" s="35"/>
      <c r="R10" s="35"/>
      <c r="S10" s="35"/>
      <c r="T10" s="35"/>
    </row>
    <row r="11" spans="1:20" x14ac:dyDescent="0.25">
      <c r="A11" s="41" t="s">
        <v>125</v>
      </c>
      <c r="B11" s="42" t="s">
        <v>172</v>
      </c>
      <c r="C11" s="42" t="s">
        <v>127</v>
      </c>
      <c r="D11" s="42" t="s">
        <v>115</v>
      </c>
      <c r="F11" s="27" t="s">
        <v>125</v>
      </c>
      <c r="G11" s="39"/>
      <c r="H11" s="20" t="str">
        <f>IF(ISBLANK(F11),"",SUBSTITUTE(SUBSTITUTE(SUBSTITUTE(статус[[#This Row],[статус]],"/","")," ",""),"-",""))</f>
        <v>Отсутствуетпротокол</v>
      </c>
      <c r="I11" s="19"/>
      <c r="K11" s="35"/>
      <c r="L11" s="35"/>
      <c r="M11" s="35"/>
      <c r="N11" s="35"/>
      <c r="O11" s="35"/>
      <c r="P11" s="35"/>
      <c r="Q11" s="35"/>
      <c r="R11" s="35"/>
      <c r="S11" s="35"/>
      <c r="T11" s="35"/>
    </row>
    <row r="12" spans="1:20" x14ac:dyDescent="0.25">
      <c r="A12" s="41" t="s">
        <v>85</v>
      </c>
      <c r="B12" s="42" t="s">
        <v>172</v>
      </c>
      <c r="C12" s="55" t="s">
        <v>135</v>
      </c>
      <c r="D12" s="66" t="s">
        <v>116</v>
      </c>
      <c r="F12" s="27" t="s">
        <v>85</v>
      </c>
      <c r="G12" s="39"/>
      <c r="H12" s="20" t="str">
        <f>IF(ISBLANK(F12),"",SUBSTITUTE(SUBSTITUTE(SUBSTITUTE(статус[[#This Row],[статус]],"/","")," ",""),"-",""))</f>
        <v>Отказотзаписи</v>
      </c>
      <c r="I12" s="19"/>
      <c r="K12" s="35"/>
      <c r="L12" s="35"/>
      <c r="M12" s="37"/>
      <c r="N12" s="35"/>
      <c r="O12" s="35"/>
      <c r="P12" s="35"/>
      <c r="Q12" s="35"/>
      <c r="R12" s="35"/>
      <c r="S12" s="35"/>
      <c r="T12" s="35"/>
    </row>
    <row r="13" spans="1:20" s="49" customFormat="1" x14ac:dyDescent="0.25">
      <c r="A13" s="44" t="s">
        <v>149</v>
      </c>
      <c r="B13" s="42" t="s">
        <v>114</v>
      </c>
      <c r="C13" s="55" t="s">
        <v>135</v>
      </c>
      <c r="D13" s="66" t="s">
        <v>116</v>
      </c>
      <c r="E13" s="45"/>
      <c r="F13" s="20" t="s">
        <v>149</v>
      </c>
      <c r="G13" s="46"/>
      <c r="H13" s="20" t="str">
        <f>IF(ISBLANK(F13),"",SUBSTITUTE(SUBSTITUTE(SUBSTITUTE(статус[[#This Row],[статус]],"/","")," ",""),"-",""))</f>
        <v>Отказотсопровожденияперсональнымпомощником</v>
      </c>
      <c r="I13" s="47"/>
      <c r="J13" s="45"/>
      <c r="K13" s="48"/>
      <c r="L13" s="48"/>
      <c r="M13" s="37"/>
      <c r="N13" s="48"/>
      <c r="O13" s="48"/>
      <c r="P13" s="48"/>
      <c r="Q13" s="48"/>
      <c r="R13" s="48"/>
      <c r="S13" s="48"/>
      <c r="T13" s="48"/>
    </row>
    <row r="14" spans="1:20" x14ac:dyDescent="0.25">
      <c r="A14" s="41" t="s">
        <v>131</v>
      </c>
      <c r="B14" s="42" t="s">
        <v>114</v>
      </c>
      <c r="C14" s="55" t="s">
        <v>135</v>
      </c>
      <c r="D14" s="66" t="s">
        <v>116</v>
      </c>
      <c r="F14" s="27" t="s">
        <v>131</v>
      </c>
      <c r="G14" s="39"/>
      <c r="H14" s="20" t="str">
        <f>IF(ISBLANK(F14),"",SUBSTITUTE(SUBSTITUTE(SUBSTITUTE(статус[[#This Row],[статус]],"/","")," ",""),"-",""))</f>
        <v>Отказвприеме</v>
      </c>
      <c r="I14" s="19"/>
      <c r="K14" s="35"/>
      <c r="L14" s="35"/>
      <c r="M14" s="37"/>
      <c r="N14" s="35"/>
      <c r="O14" s="35"/>
      <c r="P14" s="35"/>
      <c r="Q14" s="35"/>
      <c r="R14" s="35"/>
      <c r="S14" s="35"/>
      <c r="T14" s="35"/>
    </row>
    <row r="15" spans="1:20" x14ac:dyDescent="0.25">
      <c r="A15" s="41" t="s">
        <v>32</v>
      </c>
      <c r="B15" s="42" t="s">
        <v>114</v>
      </c>
      <c r="C15" s="55" t="s">
        <v>135</v>
      </c>
      <c r="D15" s="66" t="s">
        <v>116</v>
      </c>
      <c r="F15" s="27" t="s">
        <v>32</v>
      </c>
      <c r="G15" s="39"/>
      <c r="H15" s="20" t="str">
        <f>IF(ISBLANK(F15),"",SUBSTITUTE(SUBSTITUTE(SUBSTITUTE(статус[[#This Row],[статус]],"/","")," ",""),"-",""))</f>
        <v>Нарушениемаршрутизации</v>
      </c>
      <c r="I15" s="19"/>
      <c r="K15" s="35"/>
      <c r="L15" s="35"/>
      <c r="M15" s="37"/>
      <c r="N15" s="35"/>
      <c r="O15" s="35"/>
      <c r="P15" s="35"/>
      <c r="Q15" s="35"/>
      <c r="R15" s="35"/>
      <c r="S15" s="35"/>
      <c r="T15" s="35"/>
    </row>
    <row r="16" spans="1:20" x14ac:dyDescent="0.25">
      <c r="A16" s="41" t="s">
        <v>111</v>
      </c>
      <c r="B16" s="42" t="s">
        <v>172</v>
      </c>
      <c r="C16" s="55" t="s">
        <v>135</v>
      </c>
      <c r="D16" s="66" t="s">
        <v>116</v>
      </c>
      <c r="F16" s="27" t="s">
        <v>111</v>
      </c>
      <c r="G16" s="39"/>
      <c r="H16" s="20" t="str">
        <f>IF(ISBLANK(F16),"",SUBSTITUTE(SUBSTITUTE(SUBSTITUTE(статус[[#This Row],[статус]],"/","")," ",""),"-",""))</f>
        <v>Датазаписи</v>
      </c>
      <c r="I16" s="19"/>
      <c r="K16" s="35"/>
      <c r="L16" s="35"/>
      <c r="M16" s="37"/>
      <c r="N16" s="35"/>
      <c r="O16" s="35"/>
      <c r="P16" s="35"/>
      <c r="Q16" s="35"/>
      <c r="R16" s="35"/>
      <c r="S16" s="35"/>
      <c r="T16" s="35"/>
    </row>
    <row r="17" spans="1:20" x14ac:dyDescent="0.25">
      <c r="A17" s="41" t="s">
        <v>1</v>
      </c>
      <c r="B17" s="42" t="s">
        <v>172</v>
      </c>
      <c r="C17" s="55" t="s">
        <v>135</v>
      </c>
      <c r="D17" s="66" t="s">
        <v>116</v>
      </c>
      <c r="F17" s="27" t="s">
        <v>1</v>
      </c>
      <c r="H17" s="20" t="str">
        <f>IF(ISBLANK(F17),"",SUBSTITUTE(SUBSTITUTE(SUBSTITUTE(статус[[#This Row],[статус]],"/","")," ",""),"-",""))</f>
        <v>Превышенсрок</v>
      </c>
      <c r="I17" s="19"/>
      <c r="K17" s="35"/>
      <c r="L17" s="35"/>
      <c r="M17" s="37"/>
      <c r="N17" s="35"/>
      <c r="O17" s="35"/>
      <c r="P17" s="35"/>
      <c r="Q17" s="35"/>
      <c r="R17" s="35"/>
      <c r="S17" s="35"/>
      <c r="T17" s="35"/>
    </row>
    <row r="18" spans="1:20" x14ac:dyDescent="0.25">
      <c r="A18" s="41" t="s">
        <v>155</v>
      </c>
      <c r="B18" s="42" t="s">
        <v>114</v>
      </c>
      <c r="C18" s="55" t="s">
        <v>135</v>
      </c>
      <c r="D18" s="66" t="s">
        <v>116</v>
      </c>
      <c r="F18" s="28" t="s">
        <v>155</v>
      </c>
      <c r="H18" s="29" t="str">
        <f>IF(ISBLANK(F18),"",SUBSTITUTE(SUBSTITUTE(SUBSTITUTE(статус[[#This Row],[статус]],"/","")," ",""),"-",""))</f>
        <v>Цельприема</v>
      </c>
      <c r="I18" s="30"/>
      <c r="K18" s="35"/>
      <c r="L18" s="35"/>
      <c r="M18" s="37"/>
      <c r="N18" s="35"/>
      <c r="O18" s="35"/>
      <c r="P18" s="35"/>
      <c r="Q18" s="35"/>
      <c r="R18" s="35"/>
      <c r="S18" s="35"/>
      <c r="T18" s="35"/>
    </row>
    <row r="19" spans="1:20" x14ac:dyDescent="0.25">
      <c r="A19" s="41" t="s">
        <v>154</v>
      </c>
      <c r="B19" s="42" t="s">
        <v>172</v>
      </c>
      <c r="C19" s="55" t="s">
        <v>136</v>
      </c>
      <c r="D19" s="66" t="s">
        <v>115</v>
      </c>
      <c r="F19" s="33" t="s">
        <v>154</v>
      </c>
      <c r="H19" s="31" t="str">
        <f>IF(ISBLANK(F19),"",SUBSTITUTE(SUBSTITUTE(SUBSTITUTE(статус[[#This Row],[статус]],"/","")," ",""),"-",""))</f>
        <v>Онкологическийконсилиум</v>
      </c>
      <c r="I19" s="32"/>
      <c r="K19" s="35"/>
      <c r="L19" s="37"/>
      <c r="M19" s="37"/>
      <c r="N19" s="37"/>
      <c r="O19" s="35"/>
      <c r="P19" s="35"/>
      <c r="Q19" s="35"/>
      <c r="R19" s="35"/>
      <c r="S19" s="35"/>
      <c r="T19" s="35"/>
    </row>
    <row r="20" spans="1:20" x14ac:dyDescent="0.25">
      <c r="A20" s="86" t="s">
        <v>175</v>
      </c>
      <c r="B20" s="42" t="s">
        <v>114</v>
      </c>
      <c r="C20" s="55" t="s">
        <v>135</v>
      </c>
      <c r="D20" s="66" t="s">
        <v>115</v>
      </c>
      <c r="F20" s="67" t="s">
        <v>175</v>
      </c>
      <c r="H20" s="20" t="str">
        <f>IF(ISBLANK(F20),"",SUBSTITUTE(SUBSTITUTE(SUBSTITUTE(статус[[#This Row],[статус]],"/","")," ",""),"-",""))</f>
        <v>Динамикасостояния</v>
      </c>
      <c r="I20" s="19"/>
      <c r="K20" s="35"/>
      <c r="L20" s="37"/>
      <c r="M20" s="37"/>
      <c r="N20" s="37"/>
      <c r="O20" s="35"/>
      <c r="P20" s="35"/>
      <c r="Q20" s="35"/>
      <c r="R20" s="35"/>
      <c r="S20" s="35"/>
      <c r="T20" s="35"/>
    </row>
    <row r="21" spans="1:20" x14ac:dyDescent="0.25">
      <c r="A21" s="86" t="s">
        <v>177</v>
      </c>
      <c r="B21" s="42" t="s">
        <v>114</v>
      </c>
      <c r="C21" s="55" t="s">
        <v>135</v>
      </c>
      <c r="D21" s="66" t="s">
        <v>115</v>
      </c>
      <c r="F21" s="27" t="s">
        <v>177</v>
      </c>
      <c r="H21" s="20" t="str">
        <f>IF(ISBLANK(F21),"",SUBSTITUTE(SUBSTITUTE(SUBSTITUTE(статус[[#This Row],[статус]],"/","")," ",""),"-",""))</f>
        <v>Принятбеззаписи</v>
      </c>
      <c r="I21" s="19"/>
      <c r="K21" s="35"/>
      <c r="L21" s="37"/>
      <c r="M21" s="37"/>
      <c r="N21" s="37"/>
      <c r="O21" s="35"/>
      <c r="P21" s="35"/>
      <c r="Q21" s="35"/>
      <c r="R21" s="35"/>
      <c r="S21" s="35"/>
      <c r="T21" s="35"/>
    </row>
    <row r="22" spans="1:20" x14ac:dyDescent="0.25">
      <c r="A22" s="86" t="s">
        <v>186</v>
      </c>
      <c r="B22" s="42" t="s">
        <v>114</v>
      </c>
      <c r="C22" s="55" t="s">
        <v>135</v>
      </c>
      <c r="D22" s="66" t="s">
        <v>115</v>
      </c>
      <c r="F22" s="85" t="s">
        <v>186</v>
      </c>
      <c r="G22" s="39"/>
      <c r="H22" s="20" t="str">
        <f>IF(ISBLANK(F22),"",SUBSTITUTE(SUBSTITUTE(SUBSTITUTE(статус[[#This Row],[статус]],"/","")," ",""),"-",""))</f>
        <v>Клиникаженскогоздоровья</v>
      </c>
      <c r="I22" s="19"/>
      <c r="K22" s="35"/>
      <c r="L22" s="37"/>
      <c r="M22" s="37"/>
      <c r="N22" s="37"/>
      <c r="O22" s="35"/>
      <c r="P22" s="35"/>
      <c r="Q22" s="35"/>
      <c r="R22" s="35"/>
      <c r="S22" s="35"/>
      <c r="T22" s="35"/>
    </row>
    <row r="23" spans="1:20" x14ac:dyDescent="0.25">
      <c r="F23" s="22"/>
      <c r="G23" s="39"/>
      <c r="H23" s="20" t="str">
        <f>IF(ISBLANK(F23),"",SUBSTITUTE(SUBSTITUTE(SUBSTITUTE(статус[[#This Row],[статус]],"/","")," ",""),"-",""))</f>
        <v/>
      </c>
      <c r="I23" s="19"/>
      <c r="K23" s="35"/>
      <c r="L23" s="37"/>
      <c r="M23" s="37"/>
      <c r="N23" s="37"/>
      <c r="O23" s="35"/>
      <c r="P23" s="35"/>
      <c r="Q23" s="35"/>
      <c r="R23" s="35"/>
      <c r="S23" s="35"/>
      <c r="T23" s="35"/>
    </row>
    <row r="24" spans="1:20" x14ac:dyDescent="0.25">
      <c r="F24" s="22"/>
      <c r="G24" s="39"/>
      <c r="H24" s="20" t="str">
        <f>IF(ISBLANK(F24),"",SUBSTITUTE(SUBSTITUTE(SUBSTITUTE(статус[[#This Row],[статус]],"/","")," ",""),"-",""))</f>
        <v/>
      </c>
      <c r="I24" s="19"/>
      <c r="K24" s="35"/>
      <c r="L24" s="37"/>
      <c r="M24" s="37"/>
      <c r="N24" s="37"/>
      <c r="O24" s="35"/>
      <c r="P24" s="35"/>
      <c r="Q24" s="35"/>
      <c r="R24" s="35"/>
      <c r="S24" s="35"/>
      <c r="T24" s="35"/>
    </row>
    <row r="25" spans="1:20" x14ac:dyDescent="0.25">
      <c r="F25" s="22"/>
      <c r="G25" s="39"/>
      <c r="H25" s="20" t="str">
        <f>IF(ISBLANK(F25),"",SUBSTITUTE(SUBSTITUTE(SUBSTITUTE(статус[[#This Row],[статус]],"/","")," ",""),"-",""))</f>
        <v/>
      </c>
      <c r="I25" s="19"/>
      <c r="K25" s="35"/>
      <c r="L25" s="37"/>
      <c r="M25" s="37"/>
      <c r="N25" s="37"/>
      <c r="O25" s="35"/>
      <c r="P25" s="35"/>
      <c r="Q25" s="35"/>
      <c r="R25" s="35"/>
      <c r="S25" s="35"/>
      <c r="T25" s="35"/>
    </row>
    <row r="26" spans="1:20" x14ac:dyDescent="0.25">
      <c r="F26" s="22"/>
      <c r="G26" s="39"/>
      <c r="H26" s="20" t="str">
        <f>IF(ISBLANK(F26),"",SUBSTITUTE(SUBSTITUTE(SUBSTITUTE(статус[[#This Row],[статус]],"/","")," ",""),"-",""))</f>
        <v/>
      </c>
      <c r="I26" s="19"/>
      <c r="K26" s="35"/>
      <c r="L26" s="37"/>
      <c r="M26" s="37"/>
      <c r="N26" s="37"/>
      <c r="O26" s="35"/>
      <c r="P26" s="35"/>
      <c r="Q26" s="35"/>
      <c r="R26" s="35"/>
      <c r="S26" s="35"/>
      <c r="T26" s="35"/>
    </row>
    <row r="27" spans="1:20" x14ac:dyDescent="0.25">
      <c r="F27" s="22"/>
      <c r="G27" s="39"/>
      <c r="H27" s="20" t="str">
        <f>IF(ISBLANK(F27),"",SUBSTITUTE(SUBSTITUTE(SUBSTITUTE(статус[[#This Row],[статус]],"/","")," ",""),"-",""))</f>
        <v/>
      </c>
      <c r="I27" s="19"/>
      <c r="K27" s="35"/>
      <c r="L27" s="37"/>
      <c r="M27" s="37"/>
      <c r="N27" s="37"/>
      <c r="O27" s="35"/>
      <c r="P27" s="35"/>
      <c r="Q27" s="35"/>
      <c r="R27" s="35"/>
      <c r="S27" s="35"/>
      <c r="T27" s="35"/>
    </row>
    <row r="28" spans="1:20" x14ac:dyDescent="0.25">
      <c r="F28" s="22"/>
      <c r="G28" s="39"/>
      <c r="H28" s="20" t="str">
        <f>IF(ISBLANK(F28),"",SUBSTITUTE(SUBSTITUTE(SUBSTITUTE(статус[[#This Row],[статус]],"/","")," ",""),"-",""))</f>
        <v/>
      </c>
      <c r="I28" s="19"/>
      <c r="K28" s="35"/>
      <c r="L28" s="37"/>
      <c r="M28" s="37"/>
      <c r="N28" s="37"/>
      <c r="O28" s="35"/>
      <c r="P28" s="35"/>
      <c r="Q28" s="35"/>
      <c r="R28" s="35"/>
      <c r="S28" s="35"/>
      <c r="T28" s="35"/>
    </row>
    <row r="29" spans="1:20" x14ac:dyDescent="0.25">
      <c r="F29" s="22"/>
      <c r="G29" s="39"/>
      <c r="H29" s="20" t="str">
        <f>IF(ISBLANK(F29),"",SUBSTITUTE(SUBSTITUTE(SUBSTITUTE(статус[[#This Row],[статус]],"/","")," ",""),"-",""))</f>
        <v/>
      </c>
      <c r="I29" s="19"/>
      <c r="K29" s="35"/>
      <c r="L29" s="37"/>
      <c r="M29" s="37"/>
      <c r="N29" s="37"/>
      <c r="O29" s="35"/>
      <c r="P29" s="35"/>
      <c r="Q29" s="35"/>
      <c r="R29" s="35"/>
      <c r="S29" s="35"/>
      <c r="T29" s="35"/>
    </row>
    <row r="30" spans="1:20" x14ac:dyDescent="0.25">
      <c r="F30" s="22"/>
      <c r="G30" s="39"/>
      <c r="H30" s="20" t="str">
        <f>IF(ISBLANK(F30),"",SUBSTITUTE(SUBSTITUTE(SUBSTITUTE(статус[[#This Row],[статус]],"/","")," ",""),"-",""))</f>
        <v/>
      </c>
      <c r="I30" s="19"/>
      <c r="K30" s="35"/>
      <c r="L30" s="37"/>
      <c r="M30" s="37"/>
      <c r="N30" s="37"/>
      <c r="O30" s="35"/>
      <c r="P30" s="35"/>
      <c r="Q30" s="35"/>
      <c r="R30" s="35"/>
      <c r="S30" s="35"/>
      <c r="T30" s="35"/>
    </row>
    <row r="31" spans="1:20" x14ac:dyDescent="0.25">
      <c r="F31" s="22"/>
      <c r="G31" s="39"/>
      <c r="H31" s="20" t="str">
        <f>IF(ISBLANK(F31),"",SUBSTITUTE(SUBSTITUTE(SUBSTITUTE(статус[[#This Row],[статус]],"/","")," ",""),"-",""))</f>
        <v/>
      </c>
      <c r="I31" s="19"/>
      <c r="K31" s="35"/>
      <c r="L31" s="37"/>
      <c r="M31" s="35"/>
      <c r="N31" s="37"/>
      <c r="O31" s="35"/>
      <c r="P31" s="35"/>
      <c r="Q31" s="35"/>
      <c r="R31" s="35"/>
      <c r="S31" s="35"/>
      <c r="T31" s="35"/>
    </row>
    <row r="32" spans="1:20" x14ac:dyDescent="0.25">
      <c r="A32" s="65"/>
      <c r="F32" s="22"/>
      <c r="G32" s="39"/>
      <c r="H32" s="20" t="str">
        <f>IF(ISBLANK(F32),"",SUBSTITUTE(SUBSTITUTE(SUBSTITUTE(статус[[#This Row],[статус]],"/","")," ",""),"-",""))</f>
        <v/>
      </c>
      <c r="I32" s="19"/>
      <c r="K32" s="35"/>
      <c r="L32" s="37"/>
      <c r="M32" s="35"/>
      <c r="N32" s="37"/>
      <c r="O32" s="35"/>
      <c r="P32" s="35"/>
      <c r="Q32" s="35"/>
      <c r="R32" s="35"/>
      <c r="S32" s="35"/>
      <c r="T32" s="35"/>
    </row>
    <row r="33" spans="6:20" x14ac:dyDescent="0.25">
      <c r="F33" s="22"/>
      <c r="G33" s="39"/>
      <c r="H33" s="20" t="str">
        <f>IF(ISBLANK(F33),"",SUBSTITUTE(SUBSTITUTE(SUBSTITUTE(статус[[#This Row],[статус]],"/","")," ",""),"-",""))</f>
        <v/>
      </c>
      <c r="I33" s="19"/>
      <c r="K33" s="35"/>
      <c r="L33" s="37"/>
      <c r="M33" s="35"/>
      <c r="N33" s="37"/>
      <c r="O33" s="35"/>
      <c r="P33" s="35"/>
      <c r="Q33" s="35"/>
      <c r="R33" s="35"/>
      <c r="S33" s="35"/>
      <c r="T33" s="35"/>
    </row>
    <row r="34" spans="6:20" x14ac:dyDescent="0.25">
      <c r="F34" s="22"/>
      <c r="G34" s="39"/>
      <c r="H34" s="20" t="str">
        <f>IF(ISBLANK(F34),"",SUBSTITUTE(SUBSTITUTE(SUBSTITUTE(статус[[#This Row],[статус]],"/","")," ",""),"-",""))</f>
        <v/>
      </c>
      <c r="I34" s="19"/>
      <c r="K34" s="35"/>
      <c r="L34" s="37"/>
      <c r="M34" s="35"/>
      <c r="N34" s="37"/>
      <c r="O34" s="35"/>
      <c r="P34" s="35"/>
      <c r="Q34" s="35"/>
      <c r="R34" s="35"/>
      <c r="S34" s="35"/>
      <c r="T34" s="35"/>
    </row>
    <row r="35" spans="6:20" x14ac:dyDescent="0.25">
      <c r="F35" s="22"/>
      <c r="G35" s="39"/>
      <c r="H35" s="20" t="str">
        <f>IF(ISBLANK(F35),"",SUBSTITUTE(SUBSTITUTE(SUBSTITUTE(статус[[#This Row],[статус]],"/","")," ",""),"-",""))</f>
        <v/>
      </c>
      <c r="I35" s="19"/>
      <c r="K35" s="35"/>
      <c r="L35" s="37"/>
      <c r="M35" s="35"/>
      <c r="N35" s="37"/>
      <c r="O35" s="35"/>
      <c r="P35" s="35"/>
      <c r="Q35" s="35"/>
      <c r="R35" s="35"/>
      <c r="S35" s="35"/>
      <c r="T35" s="35"/>
    </row>
    <row r="36" spans="6:20" x14ac:dyDescent="0.25">
      <c r="F36" s="22"/>
      <c r="G36" s="39"/>
      <c r="H36" s="20" t="str">
        <f>IF(ISBLANK(F36),"",SUBSTITUTE(SUBSTITUTE(SUBSTITUTE(статус[[#This Row],[статус]],"/","")," ",""),"-",""))</f>
        <v/>
      </c>
      <c r="I36" s="19"/>
      <c r="K36" s="35"/>
      <c r="L36" s="37"/>
      <c r="M36" s="35"/>
      <c r="N36" s="37"/>
      <c r="O36" s="35"/>
      <c r="P36" s="35"/>
      <c r="Q36" s="35"/>
      <c r="R36" s="35"/>
      <c r="S36" s="35"/>
      <c r="T36" s="35"/>
    </row>
    <row r="37" spans="6:20" x14ac:dyDescent="0.25">
      <c r="F37" s="22"/>
      <c r="G37" s="39"/>
      <c r="H37" s="20" t="str">
        <f>IF(ISBLANK(F37),"",SUBSTITUTE(SUBSTITUTE(SUBSTITUTE(статус[[#This Row],[статус]],"/","")," ",""),"-",""))</f>
        <v/>
      </c>
      <c r="I37" s="19"/>
      <c r="K37" s="35"/>
      <c r="L37" s="37"/>
      <c r="M37" s="35"/>
      <c r="N37" s="37"/>
      <c r="O37" s="35"/>
      <c r="P37" s="35"/>
      <c r="Q37" s="35"/>
      <c r="R37" s="35"/>
      <c r="S37" s="35"/>
      <c r="T37" s="35"/>
    </row>
    <row r="38" spans="6:20" x14ac:dyDescent="0.25">
      <c r="F38" s="22"/>
      <c r="G38" s="39"/>
      <c r="H38" s="20" t="str">
        <f>IF(ISBLANK(F38),"",SUBSTITUTE(SUBSTITUTE(SUBSTITUTE(статус[[#This Row],[статус]],"/","")," ",""),"-",""))</f>
        <v/>
      </c>
      <c r="I38" s="19"/>
      <c r="K38" s="35"/>
      <c r="L38" s="35"/>
      <c r="M38" s="35"/>
      <c r="N38" s="35"/>
      <c r="O38" s="35"/>
      <c r="P38" s="35"/>
      <c r="Q38" s="35"/>
      <c r="R38" s="35"/>
      <c r="S38" s="35"/>
      <c r="T38" s="35"/>
    </row>
    <row r="39" spans="6:20" x14ac:dyDescent="0.25">
      <c r="F39" s="24"/>
      <c r="H39" s="20" t="str">
        <f>IF(ISBLANK(F39),"",SUBSTITUTE(SUBSTITUTE(SUBSTITUTE(статус[[#This Row],[статус]],"/","")," ",""),"-",""))</f>
        <v/>
      </c>
      <c r="I39" s="19"/>
      <c r="K39" s="35"/>
      <c r="L39" s="35"/>
      <c r="M39" s="35"/>
      <c r="N39" s="35"/>
      <c r="O39" s="35"/>
      <c r="P39" s="35"/>
      <c r="Q39" s="35"/>
      <c r="R39" s="35"/>
      <c r="S39" s="35"/>
      <c r="T39" s="35"/>
    </row>
    <row r="40" spans="6:20" x14ac:dyDescent="0.25">
      <c r="F40" s="25"/>
      <c r="H40" s="34" t="str">
        <f>IF(ISBLANK(F40),"",SUBSTITUTE(SUBSTITUTE(SUBSTITUTE(статус[[#This Row],[статус]],"/","")," ",""),"-",""))</f>
        <v/>
      </c>
      <c r="I40" s="19"/>
      <c r="K40" s="35"/>
      <c r="L40" s="35"/>
      <c r="M40" s="35"/>
      <c r="N40" s="35"/>
      <c r="O40" s="35"/>
      <c r="P40" s="35"/>
      <c r="Q40" s="35"/>
      <c r="R40" s="35"/>
      <c r="S40" s="35"/>
      <c r="T40" s="35"/>
    </row>
    <row r="41" spans="6:20" x14ac:dyDescent="0.25">
      <c r="H41" s="34" t="str">
        <f>IF(ISBLANK(F41),"",SUBSTITUTE(SUBSTITUTE(SUBSTITUTE(статус[[#This Row],[статус]],"/","")," ",""),"-",""))</f>
        <v/>
      </c>
      <c r="I41" s="19"/>
      <c r="K41" s="35"/>
      <c r="L41" s="35"/>
      <c r="M41" s="35"/>
      <c r="N41" s="35"/>
      <c r="O41" s="35"/>
      <c r="P41" s="35"/>
      <c r="Q41" s="35"/>
      <c r="R41" s="35"/>
      <c r="S41" s="35"/>
      <c r="T41" s="35"/>
    </row>
    <row r="42" spans="6:20" x14ac:dyDescent="0.25">
      <c r="H42" s="34" t="str">
        <f>IF(ISBLANK(F42),"",SUBSTITUTE(SUBSTITUTE(SUBSTITUTE(статус[[#This Row],[статус]],"/","")," ",""),"-",""))</f>
        <v/>
      </c>
      <c r="I42" s="19"/>
      <c r="K42" s="35"/>
      <c r="L42" s="35"/>
      <c r="M42" s="35"/>
      <c r="N42" s="35"/>
      <c r="O42" s="35"/>
      <c r="P42" s="35"/>
      <c r="Q42" s="35"/>
      <c r="R42" s="35"/>
      <c r="S42" s="35"/>
      <c r="T42" s="35"/>
    </row>
    <row r="43" spans="6:20" x14ac:dyDescent="0.25">
      <c r="H43" s="34" t="str">
        <f>IF(ISBLANK(F43),"",SUBSTITUTE(SUBSTITUTE(SUBSTITUTE(статус[[#This Row],[статус]],"/","")," ",""),"-",""))</f>
        <v/>
      </c>
      <c r="I43" s="19"/>
      <c r="K43" s="35"/>
      <c r="L43" s="35"/>
      <c r="M43" s="35"/>
      <c r="N43" s="35"/>
      <c r="O43" s="35"/>
      <c r="P43" s="35"/>
      <c r="Q43" s="35"/>
      <c r="R43" s="35"/>
      <c r="S43" s="35"/>
      <c r="T43" s="35"/>
    </row>
    <row r="44" spans="6:20" x14ac:dyDescent="0.25">
      <c r="H44" s="34" t="str">
        <f>IF(ISBLANK(F44),"",SUBSTITUTE(SUBSTITUTE(SUBSTITUTE(статус[[#This Row],[статус]],"/","")," ",""),"-",""))</f>
        <v/>
      </c>
      <c r="I44" s="19"/>
      <c r="K44" s="35"/>
      <c r="L44" s="35"/>
      <c r="M44" s="35"/>
      <c r="N44" s="35"/>
      <c r="O44" s="35"/>
      <c r="P44" s="35"/>
      <c r="Q44" s="35"/>
      <c r="R44" s="35"/>
      <c r="S44" s="35"/>
      <c r="T44" s="35"/>
    </row>
    <row r="45" spans="6:20" x14ac:dyDescent="0.25">
      <c r="H45" s="34" t="str">
        <f>IF(ISBLANK(F45),"",SUBSTITUTE(SUBSTITUTE(SUBSTITUTE(статус[[#This Row],[статус]],"/","")," ",""),"-",""))</f>
        <v/>
      </c>
      <c r="I45" s="19"/>
      <c r="K45" s="35"/>
      <c r="L45" s="35"/>
      <c r="M45" s="35"/>
      <c r="N45" s="35"/>
      <c r="O45" s="35"/>
      <c r="P45" s="35"/>
      <c r="Q45" s="35"/>
      <c r="R45" s="35"/>
      <c r="S45" s="35"/>
      <c r="T45" s="35"/>
    </row>
    <row r="46" spans="6:20" x14ac:dyDescent="0.25">
      <c r="H46" s="34" t="str">
        <f>IF(ISBLANK(F46),"",SUBSTITUTE(SUBSTITUTE(SUBSTITUTE(статус[[#This Row],[статус]],"/","")," ",""),"-",""))</f>
        <v/>
      </c>
      <c r="I46" s="19"/>
      <c r="K46" s="35"/>
      <c r="L46" s="35"/>
      <c r="M46" s="35"/>
      <c r="N46" s="35"/>
      <c r="O46" s="35"/>
      <c r="P46" s="35"/>
      <c r="Q46" s="35"/>
      <c r="R46" s="35"/>
      <c r="S46" s="35"/>
      <c r="T46" s="35"/>
    </row>
    <row r="47" spans="6:20" x14ac:dyDescent="0.25">
      <c r="H47" s="34" t="str">
        <f>IF(ISBLANK(F47),"",SUBSTITUTE(SUBSTITUTE(SUBSTITUTE(статус[[#This Row],[статус]],"/","")," ",""),"-",""))</f>
        <v/>
      </c>
      <c r="I47" s="19"/>
      <c r="K47" s="35"/>
      <c r="L47" s="35"/>
      <c r="M47" s="35"/>
      <c r="N47" s="35"/>
      <c r="O47" s="35"/>
      <c r="P47" s="35"/>
      <c r="Q47" s="35"/>
      <c r="R47" s="35"/>
      <c r="S47" s="35"/>
      <c r="T47" s="35"/>
    </row>
    <row r="48" spans="6:20" x14ac:dyDescent="0.25">
      <c r="H48" s="34" t="str">
        <f>IF(ISBLANK(F48),"",SUBSTITUTE(SUBSTITUTE(SUBSTITUTE(статус[[#This Row],[статус]],"/","")," ",""),"-",""))</f>
        <v/>
      </c>
      <c r="I48" s="19"/>
      <c r="K48" s="35"/>
      <c r="L48" s="35"/>
      <c r="M48" s="35"/>
      <c r="N48" s="35"/>
      <c r="O48" s="35"/>
      <c r="P48" s="35"/>
      <c r="Q48" s="35"/>
      <c r="R48" s="35"/>
      <c r="S48" s="35"/>
      <c r="T48" s="35"/>
    </row>
    <row r="49" spans="8:20" x14ac:dyDescent="0.25">
      <c r="H49" s="34" t="str">
        <f>IF(ISBLANK(F49),"",SUBSTITUTE(SUBSTITUTE(SUBSTITUTE(статус[[#This Row],[статус]],"/","")," ",""),"-",""))</f>
        <v/>
      </c>
      <c r="I49" s="19"/>
      <c r="K49" s="35"/>
      <c r="L49" s="35"/>
      <c r="M49" s="35"/>
      <c r="N49" s="35"/>
      <c r="O49" s="35"/>
      <c r="P49" s="35"/>
      <c r="Q49" s="35"/>
      <c r="R49" s="35"/>
      <c r="S49" s="35"/>
      <c r="T49" s="35"/>
    </row>
    <row r="50" spans="8:20" x14ac:dyDescent="0.25">
      <c r="H50" s="34" t="str">
        <f>IF(ISBLANK(F50),"",SUBSTITUTE(SUBSTITUTE(SUBSTITUTE(статус[[#This Row],[статус]],"/","")," ",""),"-",""))</f>
        <v/>
      </c>
      <c r="I50" s="19"/>
      <c r="K50" s="35"/>
      <c r="L50" s="35"/>
      <c r="M50" s="35"/>
      <c r="N50" s="35"/>
      <c r="O50" s="35"/>
      <c r="P50" s="35"/>
      <c r="Q50" s="35"/>
      <c r="R50" s="35"/>
      <c r="S50" s="35"/>
      <c r="T50" s="35"/>
    </row>
    <row r="51" spans="8:20" x14ac:dyDescent="0.25">
      <c r="K51" s="35"/>
      <c r="L51" s="35"/>
      <c r="M51" s="35"/>
      <c r="N51" s="35"/>
      <c r="O51" s="35"/>
      <c r="P51" s="35"/>
      <c r="Q51" s="35"/>
      <c r="R51" s="35"/>
      <c r="S51" s="35"/>
      <c r="T51" s="35"/>
    </row>
    <row r="52" spans="8:20" x14ac:dyDescent="0.25">
      <c r="K52" s="35"/>
      <c r="L52" s="35"/>
      <c r="M52" s="35"/>
      <c r="N52" s="35"/>
      <c r="O52" s="35"/>
      <c r="P52" s="35"/>
      <c r="Q52" s="35"/>
      <c r="R52" s="35"/>
      <c r="S52" s="35"/>
      <c r="T52" s="35"/>
    </row>
    <row r="53" spans="8:20" x14ac:dyDescent="0.25">
      <c r="K53" s="35"/>
      <c r="L53" s="35"/>
      <c r="M53" s="35"/>
      <c r="N53" s="35"/>
      <c r="O53" s="35"/>
      <c r="P53" s="35"/>
      <c r="Q53" s="35"/>
      <c r="R53" s="35"/>
      <c r="S53" s="35"/>
      <c r="T53" s="35"/>
    </row>
    <row r="54" spans="8:20" x14ac:dyDescent="0.25">
      <c r="K54" s="35"/>
      <c r="L54" s="35"/>
      <c r="M54" s="35"/>
      <c r="N54" s="35"/>
      <c r="O54" s="35"/>
      <c r="P54" s="35"/>
      <c r="Q54" s="35"/>
      <c r="R54" s="35"/>
      <c r="S54" s="35"/>
      <c r="T54" s="35"/>
    </row>
    <row r="55" spans="8:20" x14ac:dyDescent="0.25">
      <c r="K55" s="35"/>
      <c r="L55" s="35"/>
      <c r="M55" s="35"/>
      <c r="N55" s="35"/>
      <c r="O55" s="35"/>
      <c r="P55" s="35"/>
      <c r="Q55" s="35"/>
      <c r="R55" s="35"/>
      <c r="S55" s="35"/>
      <c r="T55" s="35"/>
    </row>
    <row r="56" spans="8:20" x14ac:dyDescent="0.25">
      <c r="K56" s="35"/>
      <c r="L56" s="35"/>
      <c r="M56" s="35"/>
      <c r="N56" s="35"/>
      <c r="O56" s="35"/>
      <c r="P56" s="35"/>
      <c r="Q56" s="35"/>
      <c r="R56" s="35"/>
      <c r="S56" s="35"/>
      <c r="T56" s="35"/>
    </row>
    <row r="57" spans="8:20" x14ac:dyDescent="0.25">
      <c r="K57" s="35"/>
      <c r="L57" s="35"/>
      <c r="M57" s="35"/>
      <c r="N57" s="35"/>
      <c r="O57" s="35"/>
      <c r="P57" s="35"/>
      <c r="Q57" s="35"/>
      <c r="R57" s="35"/>
      <c r="S57" s="35"/>
      <c r="T57" s="35"/>
    </row>
    <row r="58" spans="8:20" x14ac:dyDescent="0.25">
      <c r="K58" s="35"/>
      <c r="L58" s="35"/>
      <c r="M58" s="35"/>
      <c r="N58" s="35"/>
      <c r="O58" s="35"/>
      <c r="P58" s="35"/>
      <c r="Q58" s="35"/>
      <c r="R58" s="35"/>
      <c r="S58" s="35"/>
      <c r="T58" s="35"/>
    </row>
    <row r="59" spans="8:20" x14ac:dyDescent="0.25">
      <c r="K59" s="35"/>
      <c r="L59" s="35"/>
      <c r="M59" s="35"/>
      <c r="N59" s="35"/>
      <c r="O59" s="35"/>
      <c r="P59" s="35"/>
      <c r="Q59" s="35"/>
      <c r="R59" s="35"/>
      <c r="S59" s="35"/>
      <c r="T59" s="35"/>
    </row>
    <row r="60" spans="8:20" x14ac:dyDescent="0.25">
      <c r="K60" s="35"/>
      <c r="L60" s="35"/>
      <c r="M60" s="35"/>
      <c r="N60" s="35"/>
      <c r="O60" s="35"/>
      <c r="P60" s="35"/>
      <c r="Q60" s="35"/>
      <c r="R60" s="35"/>
      <c r="S60" s="35"/>
      <c r="T60" s="35"/>
    </row>
    <row r="61" spans="8:20" x14ac:dyDescent="0.25">
      <c r="K61" s="35"/>
      <c r="L61" s="35"/>
      <c r="M61" s="35"/>
      <c r="N61" s="35"/>
      <c r="O61" s="35"/>
      <c r="P61" s="35"/>
      <c r="Q61" s="35"/>
      <c r="R61" s="35"/>
      <c r="S61" s="35"/>
      <c r="T61" s="35"/>
    </row>
    <row r="62" spans="8:20" x14ac:dyDescent="0.25">
      <c r="K62" s="35"/>
      <c r="L62" s="35"/>
      <c r="M62" s="35"/>
      <c r="N62" s="35"/>
      <c r="O62" s="35"/>
      <c r="P62" s="35"/>
      <c r="Q62" s="35"/>
      <c r="R62" s="35"/>
      <c r="S62" s="35"/>
      <c r="T62" s="35"/>
    </row>
    <row r="63" spans="8:20" x14ac:dyDescent="0.25">
      <c r="K63" s="35"/>
      <c r="L63" s="35"/>
      <c r="M63" s="35"/>
      <c r="N63" s="35"/>
      <c r="O63" s="35"/>
      <c r="P63" s="35"/>
      <c r="Q63" s="35"/>
      <c r="R63" s="35"/>
      <c r="S63" s="35"/>
      <c r="T63" s="35"/>
    </row>
    <row r="64" spans="8:20" x14ac:dyDescent="0.25">
      <c r="K64" s="35"/>
      <c r="L64" s="35"/>
      <c r="M64" s="35"/>
      <c r="N64" s="35"/>
      <c r="O64" s="35"/>
      <c r="P64" s="35"/>
      <c r="Q64" s="35"/>
      <c r="R64" s="35"/>
      <c r="S64" s="35"/>
      <c r="T64" s="35"/>
    </row>
    <row r="65" spans="11:20" x14ac:dyDescent="0.25">
      <c r="K65" s="35"/>
      <c r="L65" s="35"/>
      <c r="M65" s="35"/>
      <c r="N65" s="35"/>
      <c r="O65" s="35"/>
      <c r="P65" s="35"/>
      <c r="Q65" s="35"/>
      <c r="R65" s="35"/>
      <c r="S65" s="35"/>
      <c r="T65" s="35"/>
    </row>
    <row r="66" spans="11:20" x14ac:dyDescent="0.25">
      <c r="K66" s="35"/>
      <c r="L66" s="35"/>
      <c r="M66" s="35"/>
      <c r="N66" s="35"/>
      <c r="O66" s="35"/>
      <c r="P66" s="35"/>
      <c r="Q66" s="35"/>
      <c r="R66" s="35"/>
      <c r="S66" s="35"/>
      <c r="T66" s="35"/>
    </row>
    <row r="67" spans="11:20" x14ac:dyDescent="0.25">
      <c r="K67" s="35"/>
      <c r="L67" s="35"/>
      <c r="M67" s="35"/>
      <c r="N67" s="35"/>
      <c r="O67" s="35"/>
      <c r="P67" s="35"/>
      <c r="Q67" s="35"/>
      <c r="R67" s="35"/>
      <c r="S67" s="35"/>
      <c r="T67" s="35"/>
    </row>
    <row r="68" spans="11:20" x14ac:dyDescent="0.25">
      <c r="K68" s="35"/>
      <c r="L68" s="35"/>
      <c r="M68" s="35"/>
      <c r="N68" s="35"/>
      <c r="O68" s="35"/>
      <c r="P68" s="35"/>
      <c r="Q68" s="35"/>
      <c r="R68" s="35"/>
      <c r="S68" s="35"/>
      <c r="T68" s="35"/>
    </row>
    <row r="69" spans="11:20" x14ac:dyDescent="0.25">
      <c r="K69" s="35"/>
      <c r="L69" s="35"/>
      <c r="M69" s="35"/>
      <c r="N69" s="35"/>
      <c r="O69" s="35"/>
      <c r="P69" s="35"/>
      <c r="Q69" s="35"/>
      <c r="R69" s="35"/>
      <c r="S69" s="35"/>
      <c r="T69" s="35"/>
    </row>
    <row r="70" spans="11:20" x14ac:dyDescent="0.25">
      <c r="K70" s="35"/>
      <c r="L70" s="35"/>
      <c r="M70" s="35"/>
      <c r="N70" s="35"/>
      <c r="O70" s="35"/>
      <c r="P70" s="35"/>
      <c r="Q70" s="35"/>
      <c r="R70" s="35"/>
      <c r="S70" s="35"/>
      <c r="T70" s="35"/>
    </row>
    <row r="71" spans="11:20" x14ac:dyDescent="0.25">
      <c r="K71" s="35"/>
      <c r="L71" s="35"/>
      <c r="M71" s="35"/>
      <c r="N71" s="35"/>
      <c r="O71" s="35"/>
      <c r="P71" s="35"/>
      <c r="Q71" s="35"/>
      <c r="R71" s="35"/>
      <c r="S71" s="35"/>
      <c r="T71" s="35"/>
    </row>
    <row r="72" spans="11:20" x14ac:dyDescent="0.25">
      <c r="K72" s="35"/>
      <c r="L72" s="35"/>
      <c r="N72" s="35"/>
      <c r="O72" s="35"/>
      <c r="P72" s="35"/>
      <c r="Q72" s="35"/>
      <c r="R72" s="35"/>
      <c r="S72" s="35"/>
      <c r="T72" s="35"/>
    </row>
    <row r="73" spans="11:20" x14ac:dyDescent="0.25">
      <c r="K73" s="35"/>
      <c r="L73" s="35"/>
      <c r="N73" s="35"/>
      <c r="O73" s="35"/>
      <c r="P73" s="35"/>
      <c r="Q73" s="35"/>
      <c r="R73" s="35"/>
      <c r="S73" s="35"/>
      <c r="T73" s="35"/>
    </row>
    <row r="74" spans="11:20" x14ac:dyDescent="0.25">
      <c r="K74" s="35"/>
      <c r="L74" s="35"/>
      <c r="N74" s="35"/>
      <c r="O74" s="35"/>
      <c r="P74" s="35"/>
      <c r="Q74" s="35"/>
      <c r="R74" s="35"/>
      <c r="S74" s="35"/>
      <c r="T74" s="35"/>
    </row>
    <row r="75" spans="11:20" x14ac:dyDescent="0.25">
      <c r="K75" s="35"/>
      <c r="L75" s="35"/>
      <c r="N75" s="35"/>
      <c r="O75" s="35"/>
      <c r="P75" s="35"/>
      <c r="Q75" s="35"/>
      <c r="R75" s="35"/>
      <c r="S75" s="35"/>
      <c r="T75" s="35"/>
    </row>
    <row r="76" spans="11:20" x14ac:dyDescent="0.25">
      <c r="K76" s="35"/>
      <c r="L76" s="35"/>
      <c r="N76" s="35"/>
      <c r="O76" s="35"/>
      <c r="P76" s="35"/>
      <c r="Q76" s="35"/>
      <c r="R76" s="35"/>
      <c r="S76" s="35"/>
      <c r="T76" s="35"/>
    </row>
    <row r="77" spans="11:20" x14ac:dyDescent="0.25">
      <c r="K77" s="35"/>
      <c r="L77" s="35"/>
      <c r="N77" s="35"/>
      <c r="O77" s="35"/>
      <c r="P77" s="35"/>
      <c r="Q77" s="35"/>
      <c r="R77" s="35"/>
      <c r="S77" s="35"/>
      <c r="T77" s="35"/>
    </row>
    <row r="78" spans="11:20" x14ac:dyDescent="0.25">
      <c r="K78" s="35"/>
      <c r="L78" s="35"/>
      <c r="N78" s="35"/>
      <c r="O78" s="35"/>
      <c r="P78" s="35"/>
      <c r="Q78" s="35"/>
      <c r="R78" s="35"/>
      <c r="S78" s="35"/>
      <c r="T78" s="35"/>
    </row>
  </sheetData>
  <sheetProtection algorithmName="SHA-512" hashValue="FmJ7Q2gX8ElBEYpZ9lWxULjzNBSbBd3q2qAaNSKAAVmAd2lJpfHV4Dr3msZfqDL8ehVLVf1uaCy/kbYSOtectw==" saltValue="Sr58lOPNrscV7KNwM4N6sQ==" spinCount="100000" sheet="1" selectLockedCells="1" selectUnlockedCells="1"/>
  <conditionalFormatting sqref="D1:D20 D23:D1048576">
    <cfRule type="containsText" dxfId="60" priority="5" operator="containsText" text="В свободной форме">
      <formula>NOT(ISERROR(SEARCH("В свободной форме",D1)))</formula>
    </cfRule>
  </conditionalFormatting>
  <conditionalFormatting sqref="B1:B30 B32:B1048576 A32">
    <cfRule type="containsText" dxfId="59" priority="4" operator="containsText" text="да">
      <formula>NOT(ISERROR(SEARCH("да",A1)))</formula>
    </cfRule>
  </conditionalFormatting>
  <conditionalFormatting sqref="D21">
    <cfRule type="containsText" dxfId="58" priority="2" operator="containsText" text="В свободной форме">
      <formula>NOT(ISERROR(SEARCH("В свободной форме",D21)))</formula>
    </cfRule>
  </conditionalFormatting>
  <conditionalFormatting sqref="D22">
    <cfRule type="containsText" dxfId="57" priority="1" operator="containsText" text="В свободной форме">
      <formula>NOT(ISERROR(SEARCH("В свободной форме",D22)))</formula>
    </cfRule>
  </conditionalFormatting>
  <pageMargins left="0.7" right="0.7" top="0.75" bottom="0.75" header="0.3" footer="0.3"/>
  <pageSetup paperSize="9" orientation="portrait" r:id="rId1"/>
  <tableParts count="9">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C22"/>
  <sheetViews>
    <sheetView zoomScale="85" zoomScaleNormal="85" workbookViewId="0">
      <selection activeCell="B22" sqref="B22"/>
    </sheetView>
  </sheetViews>
  <sheetFormatPr defaultRowHeight="15" x14ac:dyDescent="0.25"/>
  <cols>
    <col min="1" max="1" width="8.7109375" style="14"/>
    <col min="2" max="2" width="38.140625" bestFit="1" customWidth="1"/>
    <col min="3" max="3" width="72.28515625" style="13" customWidth="1"/>
  </cols>
  <sheetData>
    <row r="1" spans="1:3" x14ac:dyDescent="0.25">
      <c r="A1" s="14" t="s">
        <v>151</v>
      </c>
      <c r="B1" s="14" t="s">
        <v>108</v>
      </c>
      <c r="C1" s="15" t="s">
        <v>142</v>
      </c>
    </row>
    <row r="2" spans="1:3" ht="30" x14ac:dyDescent="0.25">
      <c r="A2" s="14">
        <v>1</v>
      </c>
      <c r="B2" s="16" t="s">
        <v>113</v>
      </c>
      <c r="C2" s="15" t="s">
        <v>143</v>
      </c>
    </row>
    <row r="3" spans="1:3" ht="45" x14ac:dyDescent="0.25">
      <c r="A3" s="14">
        <v>2</v>
      </c>
      <c r="B3" s="16" t="s">
        <v>36</v>
      </c>
      <c r="C3" s="15" t="s">
        <v>157</v>
      </c>
    </row>
    <row r="4" spans="1:3" ht="90" x14ac:dyDescent="0.25">
      <c r="A4" s="14">
        <v>3</v>
      </c>
      <c r="B4" s="16" t="s">
        <v>106</v>
      </c>
      <c r="C4" s="15" t="s">
        <v>158</v>
      </c>
    </row>
    <row r="5" spans="1:3" ht="30" x14ac:dyDescent="0.25">
      <c r="A5" s="14">
        <v>4</v>
      </c>
      <c r="B5" s="16" t="s">
        <v>33</v>
      </c>
      <c r="C5" s="15" t="s">
        <v>143</v>
      </c>
    </row>
    <row r="6" spans="1:3" ht="60" x14ac:dyDescent="0.25">
      <c r="A6" s="14">
        <v>5</v>
      </c>
      <c r="B6" s="16" t="s">
        <v>121</v>
      </c>
      <c r="C6" s="15" t="s">
        <v>146</v>
      </c>
    </row>
    <row r="7" spans="1:3" ht="90" x14ac:dyDescent="0.25">
      <c r="A7" s="14">
        <v>6</v>
      </c>
      <c r="B7" s="16" t="s">
        <v>6</v>
      </c>
      <c r="C7" s="15" t="s">
        <v>147</v>
      </c>
    </row>
    <row r="8" spans="1:3" ht="60" x14ac:dyDescent="0.25">
      <c r="A8" s="14">
        <v>7</v>
      </c>
      <c r="B8" s="16" t="s">
        <v>2</v>
      </c>
      <c r="C8" s="15" t="s">
        <v>159</v>
      </c>
    </row>
    <row r="9" spans="1:3" ht="30" x14ac:dyDescent="0.25">
      <c r="A9" s="14">
        <v>8</v>
      </c>
      <c r="B9" s="16" t="s">
        <v>122</v>
      </c>
      <c r="C9" s="15" t="s">
        <v>160</v>
      </c>
    </row>
    <row r="10" spans="1:3" ht="90" x14ac:dyDescent="0.25">
      <c r="A10" s="14">
        <v>9</v>
      </c>
      <c r="B10" s="16" t="s">
        <v>110</v>
      </c>
      <c r="C10" s="15" t="s">
        <v>161</v>
      </c>
    </row>
    <row r="11" spans="1:3" ht="150" x14ac:dyDescent="0.25">
      <c r="A11" s="14">
        <v>10</v>
      </c>
      <c r="B11" s="16" t="s">
        <v>125</v>
      </c>
      <c r="C11" s="15" t="s">
        <v>162</v>
      </c>
    </row>
    <row r="12" spans="1:3" ht="45" x14ac:dyDescent="0.25">
      <c r="A12" s="14">
        <v>11</v>
      </c>
      <c r="B12" s="16" t="s">
        <v>85</v>
      </c>
      <c r="C12" s="15" t="s">
        <v>148</v>
      </c>
    </row>
    <row r="13" spans="1:3" ht="75" x14ac:dyDescent="0.25">
      <c r="A13" s="14">
        <v>12</v>
      </c>
      <c r="B13" s="17" t="s">
        <v>149</v>
      </c>
      <c r="C13" s="15" t="s">
        <v>144</v>
      </c>
    </row>
    <row r="14" spans="1:3" ht="60" x14ac:dyDescent="0.25">
      <c r="A14" s="14">
        <v>13</v>
      </c>
      <c r="B14" s="16" t="s">
        <v>131</v>
      </c>
      <c r="C14" s="15" t="s">
        <v>163</v>
      </c>
    </row>
    <row r="15" spans="1:3" ht="120" x14ac:dyDescent="0.25">
      <c r="A15" s="14">
        <v>14</v>
      </c>
      <c r="B15" s="16" t="s">
        <v>32</v>
      </c>
      <c r="C15" s="15" t="s">
        <v>164</v>
      </c>
    </row>
    <row r="16" spans="1:3" ht="90" x14ac:dyDescent="0.25">
      <c r="A16" s="14">
        <v>15</v>
      </c>
      <c r="B16" s="16" t="s">
        <v>111</v>
      </c>
      <c r="C16" s="15" t="s">
        <v>165</v>
      </c>
    </row>
    <row r="17" spans="1:3" ht="90" x14ac:dyDescent="0.25">
      <c r="A17" s="14">
        <v>16</v>
      </c>
      <c r="B17" s="16" t="s">
        <v>1</v>
      </c>
      <c r="C17" s="15" t="s">
        <v>166</v>
      </c>
    </row>
    <row r="18" spans="1:3" ht="60" x14ac:dyDescent="0.25">
      <c r="A18" s="14">
        <v>17</v>
      </c>
      <c r="B18" s="16" t="s">
        <v>155</v>
      </c>
      <c r="C18" s="15" t="s">
        <v>167</v>
      </c>
    </row>
    <row r="19" spans="1:3" ht="60" x14ac:dyDescent="0.25">
      <c r="A19" s="14">
        <v>18</v>
      </c>
      <c r="B19" s="16" t="s">
        <v>154</v>
      </c>
      <c r="C19" s="15" t="s">
        <v>168</v>
      </c>
    </row>
    <row r="20" spans="1:3" ht="90" x14ac:dyDescent="0.25">
      <c r="A20" s="14">
        <v>19</v>
      </c>
      <c r="B20" s="68" t="s">
        <v>175</v>
      </c>
      <c r="C20" s="15" t="s">
        <v>176</v>
      </c>
    </row>
    <row r="21" spans="1:3" ht="45" x14ac:dyDescent="0.25">
      <c r="A21" s="14">
        <v>20</v>
      </c>
      <c r="B21" s="16" t="s">
        <v>177</v>
      </c>
      <c r="C21" s="15" t="s">
        <v>181</v>
      </c>
    </row>
    <row r="22" spans="1:3" x14ac:dyDescent="0.25">
      <c r="A22" s="14">
        <v>21</v>
      </c>
      <c r="B22" s="84" t="s">
        <v>186</v>
      </c>
      <c r="C22" s="15" t="s">
        <v>187</v>
      </c>
    </row>
  </sheetData>
  <sheetProtection algorithmName="SHA-512" hashValue="xRPh3qwzjVUkg06slwIKlAVH3NREhR1sBnqlt61gRsgtu/l2Zlf1OKhw9c1xW7IF9EbtSTi9iOywuld2aZ9fFA==" saltValue="Rzsao2QcHx2CoKLXhvx63w==" spinCount="100000" sheet="1" objects="1" scenarios="1" selectLockedCells="1" selectUnlockedCells="1"/>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K77"/>
  <sheetViews>
    <sheetView zoomScaleNormal="100" workbookViewId="0">
      <selection activeCell="B12" sqref="B12"/>
    </sheetView>
  </sheetViews>
  <sheetFormatPr defaultRowHeight="15" x14ac:dyDescent="0.25"/>
  <cols>
    <col min="1" max="1" width="64.7109375" customWidth="1"/>
    <col min="2" max="2" width="19.7109375" style="93" customWidth="1"/>
    <col min="3" max="3" width="64.7109375" customWidth="1"/>
    <col min="5" max="5" width="43.85546875" customWidth="1"/>
    <col min="6" max="6" width="37.5703125" customWidth="1"/>
    <col min="7" max="7" width="55.5703125" style="75" bestFit="1" customWidth="1"/>
    <col min="9" max="9" width="26.140625" bestFit="1" customWidth="1"/>
    <col min="11" max="11" width="28.42578125" customWidth="1"/>
  </cols>
  <sheetData>
    <row r="1" spans="1:11" x14ac:dyDescent="0.25">
      <c r="G1" s="75" t="s">
        <v>150</v>
      </c>
    </row>
    <row r="2" spans="1:11" x14ac:dyDescent="0.25">
      <c r="G2" s="99" t="s">
        <v>202</v>
      </c>
      <c r="I2" s="70" t="s">
        <v>178</v>
      </c>
      <c r="K2" s="82" t="s">
        <v>182</v>
      </c>
    </row>
    <row r="3" spans="1:11" x14ac:dyDescent="0.25">
      <c r="A3" s="12" t="s">
        <v>7</v>
      </c>
      <c r="B3" s="94"/>
      <c r="C3" s="12" t="s">
        <v>200</v>
      </c>
      <c r="E3" s="1" t="s">
        <v>68</v>
      </c>
      <c r="G3" s="99" t="s">
        <v>203</v>
      </c>
      <c r="I3" s="69" t="s">
        <v>180</v>
      </c>
      <c r="K3" s="83" t="s">
        <v>183</v>
      </c>
    </row>
    <row r="4" spans="1:11" x14ac:dyDescent="0.25">
      <c r="A4" s="98" t="s">
        <v>207</v>
      </c>
      <c r="B4" s="95"/>
      <c r="C4" s="98" t="s">
        <v>201</v>
      </c>
      <c r="E4" s="4" t="s">
        <v>86</v>
      </c>
      <c r="G4" s="99" t="s">
        <v>204</v>
      </c>
      <c r="I4" s="71" t="s">
        <v>179</v>
      </c>
      <c r="K4" s="80" t="s">
        <v>114</v>
      </c>
    </row>
    <row r="5" spans="1:11" x14ac:dyDescent="0.25">
      <c r="A5" s="9" t="s">
        <v>31</v>
      </c>
      <c r="B5" s="95"/>
      <c r="C5" s="9" t="s">
        <v>31</v>
      </c>
      <c r="E5" s="2" t="s">
        <v>17</v>
      </c>
      <c r="G5" s="99" t="s">
        <v>205</v>
      </c>
      <c r="I5" s="81" t="s">
        <v>134</v>
      </c>
      <c r="K5" s="83" t="s">
        <v>190</v>
      </c>
    </row>
    <row r="6" spans="1:11" x14ac:dyDescent="0.25">
      <c r="A6" s="8" t="s">
        <v>37</v>
      </c>
      <c r="B6" s="95"/>
      <c r="C6" s="8" t="s">
        <v>37</v>
      </c>
      <c r="E6" s="2" t="s">
        <v>18</v>
      </c>
      <c r="F6" s="7" t="s">
        <v>102</v>
      </c>
      <c r="G6" s="99" t="s">
        <v>206</v>
      </c>
      <c r="I6" s="81" t="s">
        <v>184</v>
      </c>
      <c r="K6" s="80"/>
    </row>
    <row r="7" spans="1:11" x14ac:dyDescent="0.25">
      <c r="A7" s="9" t="s">
        <v>39</v>
      </c>
      <c r="B7" s="95"/>
      <c r="C7" s="9" t="s">
        <v>39</v>
      </c>
      <c r="E7" s="2" t="s">
        <v>98</v>
      </c>
      <c r="G7" s="76"/>
    </row>
    <row r="8" spans="1:11" x14ac:dyDescent="0.25">
      <c r="A8" s="8" t="s">
        <v>38</v>
      </c>
      <c r="B8" s="95"/>
      <c r="C8" s="8" t="s">
        <v>38</v>
      </c>
      <c r="E8" s="2" t="s">
        <v>32</v>
      </c>
      <c r="G8" s="76"/>
    </row>
    <row r="9" spans="1:11" ht="18.75" x14ac:dyDescent="0.25">
      <c r="A9" s="9" t="s">
        <v>84</v>
      </c>
      <c r="B9" s="95"/>
      <c r="C9" s="9" t="s">
        <v>84</v>
      </c>
      <c r="E9" s="2" t="s">
        <v>6</v>
      </c>
      <c r="G9" s="77"/>
    </row>
    <row r="10" spans="1:11" ht="18.600000000000001" customHeight="1" x14ac:dyDescent="0.25">
      <c r="A10" s="8" t="s">
        <v>87</v>
      </c>
      <c r="B10" s="95"/>
      <c r="C10" s="8" t="s">
        <v>87</v>
      </c>
      <c r="E10" s="2" t="s">
        <v>5</v>
      </c>
      <c r="G10" s="77"/>
    </row>
    <row r="11" spans="1:11" x14ac:dyDescent="0.25">
      <c r="A11" s="9" t="s">
        <v>99</v>
      </c>
      <c r="B11" s="95"/>
      <c r="C11" s="9" t="s">
        <v>99</v>
      </c>
      <c r="E11" s="2" t="s">
        <v>33</v>
      </c>
      <c r="G11" s="78"/>
    </row>
    <row r="12" spans="1:11" x14ac:dyDescent="0.25">
      <c r="A12" s="8" t="s">
        <v>89</v>
      </c>
      <c r="B12" s="95"/>
      <c r="C12" s="8" t="s">
        <v>89</v>
      </c>
      <c r="E12" s="2" t="s">
        <v>4</v>
      </c>
      <c r="G12" s="79"/>
    </row>
    <row r="13" spans="1:11" x14ac:dyDescent="0.25">
      <c r="A13" s="9" t="s">
        <v>90</v>
      </c>
      <c r="B13" s="95"/>
      <c r="C13" s="9" t="s">
        <v>90</v>
      </c>
      <c r="E13" s="2" t="s">
        <v>0</v>
      </c>
    </row>
    <row r="14" spans="1:11" x14ac:dyDescent="0.25">
      <c r="A14" s="10" t="s">
        <v>65</v>
      </c>
      <c r="B14" s="96"/>
      <c r="C14" s="10" t="s">
        <v>65</v>
      </c>
      <c r="E14" s="2" t="s">
        <v>34</v>
      </c>
    </row>
    <row r="15" spans="1:11" x14ac:dyDescent="0.25">
      <c r="A15" s="11" t="s">
        <v>46</v>
      </c>
      <c r="B15" s="96"/>
      <c r="C15" s="11" t="s">
        <v>46</v>
      </c>
      <c r="E15" s="72" t="s">
        <v>74</v>
      </c>
      <c r="F15" s="74"/>
      <c r="H15" s="74"/>
      <c r="I15" s="74"/>
    </row>
    <row r="16" spans="1:11" ht="14.45" customHeight="1" x14ac:dyDescent="0.25">
      <c r="A16" s="10" t="s">
        <v>30</v>
      </c>
      <c r="B16" s="96"/>
      <c r="C16" s="10" t="s">
        <v>30</v>
      </c>
      <c r="E16" s="72" t="s">
        <v>72</v>
      </c>
      <c r="F16" s="74"/>
      <c r="H16" s="74"/>
      <c r="I16" s="74"/>
    </row>
    <row r="17" spans="1:9" ht="14.45" customHeight="1" x14ac:dyDescent="0.25">
      <c r="A17" s="11" t="s">
        <v>45</v>
      </c>
      <c r="B17" s="96"/>
      <c r="C17" s="11" t="s">
        <v>45</v>
      </c>
      <c r="E17" s="72" t="s">
        <v>73</v>
      </c>
      <c r="F17" s="74"/>
      <c r="H17" s="74"/>
      <c r="I17" s="74"/>
    </row>
    <row r="18" spans="1:9" x14ac:dyDescent="0.25">
      <c r="A18" s="10" t="s">
        <v>29</v>
      </c>
      <c r="B18" s="96"/>
      <c r="C18" s="10" t="s">
        <v>29</v>
      </c>
      <c r="E18" s="73" t="s">
        <v>85</v>
      </c>
      <c r="F18" s="74"/>
      <c r="H18" s="74"/>
      <c r="I18" s="74"/>
    </row>
    <row r="19" spans="1:9" x14ac:dyDescent="0.25">
      <c r="A19" s="11" t="s">
        <v>59</v>
      </c>
      <c r="B19" s="96"/>
      <c r="C19" s="11" t="s">
        <v>59</v>
      </c>
      <c r="E19" s="72" t="s">
        <v>3</v>
      </c>
      <c r="F19" s="74"/>
      <c r="H19" s="74"/>
      <c r="I19" s="74"/>
    </row>
    <row r="20" spans="1:9" x14ac:dyDescent="0.25">
      <c r="A20" s="10" t="s">
        <v>67</v>
      </c>
      <c r="B20" s="96"/>
      <c r="C20" s="10" t="s">
        <v>67</v>
      </c>
      <c r="E20" s="72" t="s">
        <v>71</v>
      </c>
      <c r="F20" s="74"/>
      <c r="H20" s="74"/>
      <c r="I20" s="74"/>
    </row>
    <row r="21" spans="1:9" x14ac:dyDescent="0.25">
      <c r="A21" s="11" t="s">
        <v>49</v>
      </c>
      <c r="B21" s="96"/>
      <c r="C21" s="11" t="s">
        <v>49</v>
      </c>
      <c r="E21" s="2" t="s">
        <v>70</v>
      </c>
    </row>
    <row r="22" spans="1:9" x14ac:dyDescent="0.25">
      <c r="A22" s="10" t="s">
        <v>24</v>
      </c>
      <c r="B22" s="96"/>
      <c r="C22" s="10" t="s">
        <v>24</v>
      </c>
      <c r="E22" s="2" t="s">
        <v>1</v>
      </c>
    </row>
    <row r="23" spans="1:9" x14ac:dyDescent="0.25">
      <c r="A23" s="11" t="s">
        <v>64</v>
      </c>
      <c r="B23" s="96"/>
      <c r="C23" s="11" t="s">
        <v>64</v>
      </c>
      <c r="E23" s="3" t="s">
        <v>69</v>
      </c>
    </row>
    <row r="24" spans="1:9" x14ac:dyDescent="0.25">
      <c r="A24" s="10" t="s">
        <v>63</v>
      </c>
      <c r="B24" s="96"/>
      <c r="C24" s="10" t="s">
        <v>63</v>
      </c>
      <c r="E24" s="2" t="s">
        <v>2</v>
      </c>
    </row>
    <row r="25" spans="1:9" x14ac:dyDescent="0.25">
      <c r="A25" s="11" t="s">
        <v>21</v>
      </c>
      <c r="B25" s="96"/>
      <c r="C25" s="11" t="s">
        <v>21</v>
      </c>
      <c r="E25" s="2" t="s">
        <v>36</v>
      </c>
    </row>
    <row r="26" spans="1:9" x14ac:dyDescent="0.25">
      <c r="A26" s="10" t="s">
        <v>54</v>
      </c>
      <c r="B26" s="96"/>
      <c r="C26" s="10" t="s">
        <v>54</v>
      </c>
      <c r="E26" s="2" t="s">
        <v>16</v>
      </c>
    </row>
    <row r="27" spans="1:9" x14ac:dyDescent="0.25">
      <c r="A27" s="11" t="s">
        <v>52</v>
      </c>
      <c r="B27" s="96"/>
      <c r="C27" s="11" t="s">
        <v>52</v>
      </c>
      <c r="E27" s="2" t="s">
        <v>75</v>
      </c>
    </row>
    <row r="28" spans="1:9" x14ac:dyDescent="0.25">
      <c r="A28" s="10" t="s">
        <v>28</v>
      </c>
      <c r="B28" s="96"/>
      <c r="C28" s="10" t="s">
        <v>28</v>
      </c>
      <c r="E28" s="5" t="s">
        <v>100</v>
      </c>
    </row>
    <row r="29" spans="1:9" x14ac:dyDescent="0.25">
      <c r="A29" s="11" t="s">
        <v>51</v>
      </c>
      <c r="B29" s="96"/>
      <c r="C29" s="11" t="s">
        <v>51</v>
      </c>
      <c r="E29" s="6" t="s">
        <v>101</v>
      </c>
    </row>
    <row r="30" spans="1:9" x14ac:dyDescent="0.25">
      <c r="A30" s="10" t="s">
        <v>27</v>
      </c>
      <c r="B30" s="96"/>
      <c r="C30" s="10" t="s">
        <v>27</v>
      </c>
      <c r="E30" s="6" t="s">
        <v>103</v>
      </c>
    </row>
    <row r="31" spans="1:9" x14ac:dyDescent="0.25">
      <c r="A31" s="11" t="s">
        <v>50</v>
      </c>
      <c r="B31" s="96"/>
      <c r="C31" s="11" t="s">
        <v>50</v>
      </c>
      <c r="E31" s="6" t="s">
        <v>104</v>
      </c>
    </row>
    <row r="32" spans="1:9" x14ac:dyDescent="0.25">
      <c r="A32" s="10" t="s">
        <v>43</v>
      </c>
      <c r="B32" s="96"/>
      <c r="C32" s="10" t="s">
        <v>43</v>
      </c>
      <c r="E32" s="6" t="s">
        <v>106</v>
      </c>
    </row>
    <row r="33" spans="1:3" x14ac:dyDescent="0.25">
      <c r="A33" s="11" t="s">
        <v>22</v>
      </c>
      <c r="B33" s="96"/>
      <c r="C33" s="11" t="s">
        <v>22</v>
      </c>
    </row>
    <row r="34" spans="1:3" x14ac:dyDescent="0.25">
      <c r="A34" s="10" t="s">
        <v>58</v>
      </c>
      <c r="B34" s="96"/>
      <c r="C34" s="10" t="s">
        <v>58</v>
      </c>
    </row>
    <row r="35" spans="1:3" x14ac:dyDescent="0.25">
      <c r="A35" s="11" t="s">
        <v>20</v>
      </c>
      <c r="B35" s="96"/>
      <c r="C35" s="11" t="s">
        <v>20</v>
      </c>
    </row>
    <row r="36" spans="1:3" x14ac:dyDescent="0.25">
      <c r="A36" s="10" t="s">
        <v>57</v>
      </c>
      <c r="B36" s="96"/>
      <c r="C36" s="10" t="s">
        <v>57</v>
      </c>
    </row>
    <row r="37" spans="1:3" x14ac:dyDescent="0.25">
      <c r="A37" s="11" t="s">
        <v>40</v>
      </c>
      <c r="B37" s="96"/>
      <c r="C37" s="11" t="s">
        <v>40</v>
      </c>
    </row>
    <row r="38" spans="1:3" x14ac:dyDescent="0.25">
      <c r="A38" s="10" t="s">
        <v>56</v>
      </c>
      <c r="B38" s="96"/>
      <c r="C38" s="10" t="s">
        <v>56</v>
      </c>
    </row>
    <row r="39" spans="1:3" x14ac:dyDescent="0.25">
      <c r="A39" s="11" t="s">
        <v>62</v>
      </c>
      <c r="B39" s="96"/>
      <c r="C39" s="11" t="s">
        <v>62</v>
      </c>
    </row>
    <row r="40" spans="1:3" x14ac:dyDescent="0.25">
      <c r="A40" s="10" t="s">
        <v>26</v>
      </c>
      <c r="B40" s="96"/>
      <c r="C40" s="10" t="s">
        <v>26</v>
      </c>
    </row>
    <row r="41" spans="1:3" x14ac:dyDescent="0.25">
      <c r="A41" s="11" t="s">
        <v>61</v>
      </c>
      <c r="B41" s="96"/>
      <c r="C41" s="11" t="s">
        <v>61</v>
      </c>
    </row>
    <row r="42" spans="1:3" x14ac:dyDescent="0.25">
      <c r="A42" s="10" t="s">
        <v>19</v>
      </c>
      <c r="B42" s="96"/>
      <c r="C42" s="10" t="s">
        <v>19</v>
      </c>
    </row>
    <row r="43" spans="1:3" x14ac:dyDescent="0.25">
      <c r="A43" s="11" t="s">
        <v>23</v>
      </c>
      <c r="B43" s="96"/>
      <c r="C43" s="11" t="s">
        <v>23</v>
      </c>
    </row>
    <row r="44" spans="1:3" x14ac:dyDescent="0.25">
      <c r="A44" s="10" t="s">
        <v>44</v>
      </c>
      <c r="B44" s="96"/>
      <c r="C44" s="10" t="s">
        <v>44</v>
      </c>
    </row>
    <row r="45" spans="1:3" x14ac:dyDescent="0.25">
      <c r="A45" s="11" t="s">
        <v>42</v>
      </c>
      <c r="B45" s="96"/>
      <c r="C45" s="11" t="s">
        <v>42</v>
      </c>
    </row>
    <row r="46" spans="1:3" x14ac:dyDescent="0.25">
      <c r="A46" s="10" t="s">
        <v>25</v>
      </c>
      <c r="B46" s="96"/>
      <c r="C46" s="10" t="s">
        <v>25</v>
      </c>
    </row>
    <row r="47" spans="1:3" x14ac:dyDescent="0.25">
      <c r="A47" s="11" t="s">
        <v>66</v>
      </c>
      <c r="B47" s="96"/>
      <c r="C47" s="11" t="s">
        <v>66</v>
      </c>
    </row>
    <row r="48" spans="1:3" x14ac:dyDescent="0.25">
      <c r="A48" s="10" t="s">
        <v>47</v>
      </c>
      <c r="B48" s="96"/>
      <c r="C48" s="10" t="s">
        <v>47</v>
      </c>
    </row>
    <row r="49" spans="1:3" x14ac:dyDescent="0.25">
      <c r="A49" s="10" t="s">
        <v>60</v>
      </c>
      <c r="B49" s="96"/>
      <c r="C49" s="10" t="s">
        <v>60</v>
      </c>
    </row>
    <row r="50" spans="1:3" x14ac:dyDescent="0.25">
      <c r="A50" s="11" t="s">
        <v>41</v>
      </c>
      <c r="B50" s="96"/>
      <c r="C50" s="11" t="s">
        <v>41</v>
      </c>
    </row>
    <row r="51" spans="1:3" x14ac:dyDescent="0.25">
      <c r="A51" s="11" t="s">
        <v>48</v>
      </c>
      <c r="B51" s="96"/>
      <c r="C51" s="11" t="s">
        <v>48</v>
      </c>
    </row>
    <row r="52" spans="1:3" x14ac:dyDescent="0.25">
      <c r="A52" s="87" t="s">
        <v>53</v>
      </c>
      <c r="B52" s="97"/>
      <c r="C52" s="87" t="s">
        <v>53</v>
      </c>
    </row>
    <row r="53" spans="1:3" x14ac:dyDescent="0.25">
      <c r="A53" s="88" t="s">
        <v>79</v>
      </c>
      <c r="B53" s="97"/>
      <c r="C53" s="88" t="s">
        <v>79</v>
      </c>
    </row>
    <row r="54" spans="1:3" x14ac:dyDescent="0.25">
      <c r="A54" s="87" t="s">
        <v>80</v>
      </c>
      <c r="B54" s="97"/>
      <c r="C54" s="87" t="s">
        <v>80</v>
      </c>
    </row>
    <row r="55" spans="1:3" x14ac:dyDescent="0.25">
      <c r="A55" s="88" t="s">
        <v>81</v>
      </c>
      <c r="B55" s="97"/>
      <c r="C55" s="88" t="s">
        <v>81</v>
      </c>
    </row>
    <row r="56" spans="1:3" x14ac:dyDescent="0.25">
      <c r="A56" s="87" t="s">
        <v>82</v>
      </c>
      <c r="B56" s="97"/>
      <c r="C56" s="87" t="s">
        <v>82</v>
      </c>
    </row>
    <row r="57" spans="1:3" x14ac:dyDescent="0.25">
      <c r="A57" s="88" t="s">
        <v>83</v>
      </c>
      <c r="B57" s="97"/>
      <c r="C57" s="88" t="s">
        <v>83</v>
      </c>
    </row>
    <row r="58" spans="1:3" x14ac:dyDescent="0.25">
      <c r="A58" s="87" t="s">
        <v>76</v>
      </c>
      <c r="B58" s="97"/>
      <c r="C58" s="87" t="s">
        <v>76</v>
      </c>
    </row>
    <row r="59" spans="1:3" x14ac:dyDescent="0.25">
      <c r="A59" s="88" t="s">
        <v>77</v>
      </c>
      <c r="B59" s="97"/>
      <c r="C59" s="88" t="s">
        <v>77</v>
      </c>
    </row>
    <row r="60" spans="1:3" x14ac:dyDescent="0.25">
      <c r="A60" s="87" t="s">
        <v>78</v>
      </c>
      <c r="B60" s="97"/>
      <c r="C60" s="87" t="s">
        <v>78</v>
      </c>
    </row>
    <row r="61" spans="1:3" x14ac:dyDescent="0.25">
      <c r="A61" s="88" t="s">
        <v>55</v>
      </c>
      <c r="B61" s="97"/>
      <c r="C61" s="88" t="s">
        <v>55</v>
      </c>
    </row>
    <row r="62" spans="1:3" x14ac:dyDescent="0.25">
      <c r="A62" s="87" t="s">
        <v>91</v>
      </c>
      <c r="B62" s="97"/>
      <c r="C62" s="87" t="s">
        <v>91</v>
      </c>
    </row>
    <row r="63" spans="1:3" x14ac:dyDescent="0.25">
      <c r="A63" s="88" t="s">
        <v>88</v>
      </c>
      <c r="B63" s="97"/>
      <c r="C63" s="88" t="s">
        <v>88</v>
      </c>
    </row>
    <row r="64" spans="1:3" x14ac:dyDescent="0.25">
      <c r="A64" s="87" t="s">
        <v>92</v>
      </c>
      <c r="B64" s="97"/>
      <c r="C64" s="87" t="s">
        <v>92</v>
      </c>
    </row>
    <row r="65" spans="1:3" x14ac:dyDescent="0.25">
      <c r="A65" s="88" t="s">
        <v>93</v>
      </c>
      <c r="B65" s="97"/>
      <c r="C65" s="88" t="s">
        <v>93</v>
      </c>
    </row>
    <row r="66" spans="1:3" x14ac:dyDescent="0.25">
      <c r="A66" s="87" t="s">
        <v>94</v>
      </c>
      <c r="B66" s="97"/>
      <c r="C66" s="87" t="s">
        <v>94</v>
      </c>
    </row>
    <row r="67" spans="1:3" x14ac:dyDescent="0.25">
      <c r="A67" s="88" t="s">
        <v>95</v>
      </c>
      <c r="B67" s="97"/>
      <c r="C67" s="88" t="s">
        <v>95</v>
      </c>
    </row>
    <row r="68" spans="1:3" x14ac:dyDescent="0.25">
      <c r="A68" s="87" t="s">
        <v>96</v>
      </c>
      <c r="B68" s="97"/>
      <c r="C68" s="87" t="s">
        <v>96</v>
      </c>
    </row>
    <row r="69" spans="1:3" x14ac:dyDescent="0.25">
      <c r="A69" s="88" t="s">
        <v>97</v>
      </c>
      <c r="B69" s="97"/>
      <c r="C69" s="88" t="s">
        <v>97</v>
      </c>
    </row>
    <row r="70" spans="1:3" x14ac:dyDescent="0.25">
      <c r="A70" s="88" t="s">
        <v>174</v>
      </c>
      <c r="B70" s="97"/>
      <c r="C70" s="88" t="s">
        <v>174</v>
      </c>
    </row>
    <row r="71" spans="1:3" x14ac:dyDescent="0.25">
      <c r="A71" s="88" t="s">
        <v>185</v>
      </c>
      <c r="B71" s="97"/>
      <c r="C71" s="88" t="s">
        <v>185</v>
      </c>
    </row>
    <row r="72" spans="1:3" x14ac:dyDescent="0.25">
      <c r="A72" s="9" t="s">
        <v>194</v>
      </c>
      <c r="B72" s="95"/>
      <c r="C72" s="9" t="s">
        <v>194</v>
      </c>
    </row>
    <row r="73" spans="1:3" x14ac:dyDescent="0.25">
      <c r="A73" s="9" t="s">
        <v>195</v>
      </c>
      <c r="B73" s="95"/>
      <c r="C73" s="9" t="s">
        <v>195</v>
      </c>
    </row>
    <row r="74" spans="1:3" x14ac:dyDescent="0.25">
      <c r="C74" s="88" t="s">
        <v>196</v>
      </c>
    </row>
    <row r="75" spans="1:3" x14ac:dyDescent="0.25">
      <c r="C75" s="88" t="s">
        <v>197</v>
      </c>
    </row>
    <row r="76" spans="1:3" x14ac:dyDescent="0.25">
      <c r="C76" s="88" t="s">
        <v>198</v>
      </c>
    </row>
    <row r="77" spans="1:3" x14ac:dyDescent="0.25">
      <c r="C77" s="88" t="s">
        <v>199</v>
      </c>
    </row>
  </sheetData>
  <sheetProtection algorithmName="SHA-512" hashValue="0RjlGPosAyaZaRE0f+2W+EF64rfG68TbIhTjZsZkV31mYe46igMSd7peaspY5zmOBq23yHFRicQfu4XvaY1XGA==" saltValue="KV7TX9eW5UJDt9gj+9VGTg==" spinCount="100000" sheet="1" objects="1" scenarios="1" selectLockedCells="1" selectUnlockedCells="1"/>
  <autoFilter ref="E3:E28">
    <sortState ref="E4:E28">
      <sortCondition ref="E3:E28"/>
    </sortState>
  </autoFilter>
  <pageMargins left="0.7" right="0.7" top="0.75" bottom="0.75" header="0.3" footer="0.3"/>
  <pageSetup paperSize="9"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5</vt:i4>
      </vt:variant>
    </vt:vector>
  </HeadingPairs>
  <TitlesOfParts>
    <vt:vector size="9" baseType="lpstr">
      <vt:lpstr>Лист1</vt:lpstr>
      <vt:lpstr>Статус</vt:lpstr>
      <vt:lpstr>коммент</vt:lpstr>
      <vt:lpstr>списки_не_удалять</vt:lpstr>
      <vt:lpstr>Куда_сформировано_направление</vt:lpstr>
      <vt:lpstr>МО</vt:lpstr>
      <vt:lpstr>ОО__ПОК</vt:lpstr>
      <vt:lpstr>Электронное_направление</vt:lpstr>
      <vt:lpstr>Этап_ведения_пациента_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Мариам</dc:creator>
  <cp:lastModifiedBy>ординаторская КЖЗ Ф3</cp:lastModifiedBy>
  <cp:lastPrinted>2020-11-13T08:41:09Z</cp:lastPrinted>
  <dcterms:created xsi:type="dcterms:W3CDTF">2020-11-09T08:34:32Z</dcterms:created>
  <dcterms:modified xsi:type="dcterms:W3CDTF">2022-06-06T14:04:22Z</dcterms:modified>
</cp:coreProperties>
</file>