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Z:\Общая\КЖЗ-3\Микаелян А.А\дзм\2022\Май\30.05.2022\"/>
    </mc:Choice>
  </mc:AlternateContent>
  <bookViews>
    <workbookView xWindow="0" yWindow="0" windowWidth="28800" windowHeight="1170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xlnm._FilterDatabase" localSheetId="0" hidden="1">Лист1!$B$2:$R$1001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1" i="1" l="1"/>
  <c r="L58" i="1"/>
  <c r="L96" i="1"/>
  <c r="L57" i="1"/>
  <c r="L447" i="1"/>
  <c r="L467" i="1"/>
  <c r="L446" i="1"/>
  <c r="L393" i="1"/>
  <c r="L252" i="1"/>
  <c r="L251" i="1"/>
  <c r="L250" i="1"/>
  <c r="L438" i="1"/>
  <c r="L390" i="1"/>
  <c r="L164" i="1" l="1"/>
  <c r="L306" i="1"/>
  <c r="L320" i="1"/>
  <c r="L333" i="1"/>
  <c r="L307" i="1"/>
  <c r="L301" i="1"/>
  <c r="L331" i="1"/>
  <c r="L332" i="1"/>
  <c r="L297" i="1"/>
  <c r="L33" i="1"/>
  <c r="L300" i="1"/>
  <c r="L263" i="1"/>
  <c r="L264" i="1"/>
  <c r="L265" i="1"/>
  <c r="L298" i="1"/>
  <c r="L299" i="1"/>
  <c r="L370" i="1" l="1"/>
  <c r="L353" i="1"/>
  <c r="L352" i="1"/>
  <c r="L183" i="1"/>
  <c r="L161" i="1"/>
  <c r="L266" i="1" l="1"/>
  <c r="L93" i="1"/>
  <c r="L228" i="1"/>
  <c r="L145" i="1"/>
  <c r="L144" i="1"/>
  <c r="L261" i="1"/>
  <c r="L382" i="1" l="1"/>
  <c r="L92" i="1"/>
  <c r="L379" i="1"/>
  <c r="L51" i="1"/>
  <c r="L91" i="1"/>
  <c r="L90" i="1"/>
  <c r="L50" i="1"/>
  <c r="L398" i="1"/>
  <c r="L89" i="1"/>
  <c r="L88" i="1"/>
  <c r="L457" i="1"/>
  <c r="L49" i="1"/>
  <c r="L32" i="1"/>
  <c r="L31" i="1"/>
  <c r="L30" i="1"/>
  <c r="L29" i="1"/>
  <c r="L437" i="1"/>
  <c r="L87" i="1"/>
  <c r="L181" i="1"/>
  <c r="L473" i="1"/>
  <c r="L180" i="1"/>
  <c r="L111" i="1"/>
  <c r="L179" i="1"/>
  <c r="L110" i="1"/>
  <c r="L109" i="1"/>
  <c r="L85" i="1"/>
  <c r="L178" i="1"/>
  <c r="L350" i="1"/>
  <c r="L436" i="1"/>
  <c r="L108" i="1"/>
  <c r="L273" i="1"/>
  <c r="L369" i="1"/>
  <c r="L84" i="1"/>
  <c r="L28" i="1"/>
  <c r="L27" i="1"/>
  <c r="L83" i="1"/>
  <c r="L381" i="1"/>
  <c r="L26" i="1"/>
  <c r="L288" i="1"/>
  <c r="L143" i="1" l="1"/>
  <c r="L142" i="1"/>
  <c r="L317" i="1"/>
  <c r="L141" i="1"/>
  <c r="L140" i="1"/>
  <c r="L139" i="1"/>
  <c r="L138" i="1"/>
  <c r="L137" i="1"/>
  <c r="L136" i="1"/>
  <c r="L135" i="1"/>
  <c r="L134" i="1"/>
  <c r="L133" i="1"/>
  <c r="L132" i="1"/>
  <c r="L131" i="1"/>
  <c r="L82" i="1"/>
  <c r="L449" i="1"/>
  <c r="L25" i="1"/>
  <c r="L366" i="1"/>
  <c r="L81" i="1"/>
  <c r="L107" i="1"/>
  <c r="L80" i="1"/>
  <c r="L79" i="1"/>
  <c r="L78" i="1"/>
  <c r="L365" i="1"/>
  <c r="L435" i="1"/>
  <c r="L349" i="1"/>
  <c r="L130" i="1"/>
  <c r="L48" i="1"/>
  <c r="L378" i="1"/>
  <c r="L392" i="1"/>
  <c r="L456" i="1"/>
  <c r="L129" i="1"/>
  <c r="L323" i="1"/>
  <c r="L322" i="1"/>
  <c r="L128" i="1"/>
  <c r="L127" i="1"/>
  <c r="L126" i="1"/>
  <c r="L316" i="1" l="1"/>
  <c r="L462" i="1"/>
  <c r="L315" i="1"/>
  <c r="L177" i="1"/>
  <c r="L341" i="1"/>
  <c r="L77" i="1"/>
  <c r="L24" i="1"/>
  <c r="L23" i="1"/>
  <c r="L377" i="1"/>
  <c r="L47" i="1"/>
  <c r="L434" i="1"/>
  <c r="L433" i="1"/>
  <c r="L106" i="1"/>
  <c r="L105" i="1"/>
  <c r="L397" i="1"/>
  <c r="L368" i="1"/>
  <c r="L76" i="1"/>
  <c r="L432" i="1"/>
  <c r="L314" i="1"/>
  <c r="L22" i="1"/>
  <c r="L21" i="1"/>
  <c r="L340" i="1"/>
  <c r="L339" i="1"/>
  <c r="L338" i="1"/>
  <c r="L313" i="1"/>
  <c r="L430" i="1"/>
  <c r="L337" i="1"/>
  <c r="L125" i="1"/>
  <c r="L20" i="1"/>
  <c r="L19" i="1"/>
  <c r="L336" i="1"/>
  <c r="L124" i="1"/>
  <c r="L18" i="1"/>
  <c r="L17" i="1"/>
  <c r="L312" i="1"/>
  <c r="L16" i="1"/>
  <c r="L431" i="1"/>
  <c r="L104" i="1"/>
  <c r="L389" i="1"/>
  <c r="L388" i="1"/>
  <c r="L405" i="1"/>
  <c r="L387" i="1"/>
  <c r="L15" i="1" l="1"/>
  <c r="L14" i="1"/>
  <c r="L311" i="1"/>
  <c r="L448" i="1"/>
  <c r="L13" i="1"/>
  <c r="L227" i="1"/>
  <c r="L409" i="1"/>
  <c r="L279" i="1"/>
  <c r="L414" i="1"/>
  <c r="L176" i="1"/>
  <c r="L226" i="1"/>
  <c r="L75" i="1"/>
  <c r="L421" i="1"/>
  <c r="L305" i="1"/>
  <c r="L443" i="1"/>
  <c r="L442" i="1"/>
  <c r="L321" i="1"/>
  <c r="L225" i="1"/>
  <c r="L224" i="1"/>
  <c r="L360" i="1"/>
  <c r="L359" i="1"/>
  <c r="L223" i="1"/>
  <c r="L222" i="1"/>
  <c r="L221" i="1"/>
  <c r="L74" i="1"/>
  <c r="L73" i="1"/>
  <c r="L46" i="1"/>
  <c r="L45" i="1"/>
  <c r="L396" i="1"/>
  <c r="L72" i="1"/>
  <c r="L386" i="1"/>
  <c r="L278" i="1"/>
  <c r="L420" i="1"/>
  <c r="L408" i="1"/>
  <c r="L220" i="1"/>
  <c r="L219" i="1"/>
  <c r="L453" i="1"/>
  <c r="L310" i="1"/>
  <c r="L12" i="1"/>
  <c r="L71" i="1" l="1"/>
  <c r="L11" i="1"/>
  <c r="L218" i="1"/>
  <c r="L217" i="1"/>
  <c r="L277" i="1"/>
  <c r="L375" i="1"/>
  <c r="L216" i="1"/>
  <c r="L215" i="1"/>
  <c r="L214" i="1"/>
  <c r="L291" i="1"/>
  <c r="L460" i="1"/>
  <c r="L383" i="1"/>
  <c r="L287" i="1"/>
  <c r="L391" i="1"/>
  <c r="L380" i="1"/>
  <c r="L395" i="1"/>
  <c r="L469" i="1"/>
  <c r="L468" i="1"/>
  <c r="L455" i="1"/>
  <c r="L286" i="1"/>
  <c r="L439" i="1"/>
  <c r="L285" i="1"/>
  <c r="L44" i="1"/>
  <c r="L394" i="1"/>
  <c r="L43" i="1"/>
  <c r="L42" i="1"/>
  <c r="L41" i="1"/>
  <c r="L69" i="1"/>
  <c r="L68" i="1"/>
  <c r="L123" i="1"/>
  <c r="L40" i="1"/>
  <c r="L67" i="1"/>
  <c r="L66" i="1"/>
  <c r="L364" i="1"/>
  <c r="L103" i="1"/>
  <c r="L213" i="1"/>
  <c r="L284" i="1"/>
  <c r="L65" i="1"/>
  <c r="L363" i="1"/>
  <c r="L429" i="1"/>
  <c r="L319" i="1"/>
  <c r="L413" i="1"/>
  <c r="L9" i="1"/>
  <c r="L8" i="1"/>
  <c r="L7" i="1"/>
  <c r="L6" i="1"/>
  <c r="L5" i="1"/>
  <c r="L212" i="1" l="1"/>
  <c r="L175" i="1"/>
  <c r="L211" i="1"/>
  <c r="L210" i="1"/>
  <c r="L102" i="1"/>
  <c r="L209" i="1"/>
  <c r="L64" i="1"/>
  <c r="L208" i="1"/>
  <c r="L63" i="1"/>
  <c r="L419" i="1"/>
  <c r="L362" i="1"/>
  <c r="L416" i="1"/>
  <c r="L283" i="1"/>
  <c r="L282" i="1"/>
  <c r="L38" i="1"/>
  <c r="L260" i="1"/>
  <c r="L37" i="1"/>
  <c r="L174" i="1"/>
  <c r="L36" i="1"/>
  <c r="L342" i="1"/>
  <c r="L461" i="1"/>
  <c r="L122" i="1"/>
  <c r="L35" i="1"/>
  <c r="L206" i="1"/>
  <c r="L335" i="1"/>
  <c r="L253" i="1"/>
  <c r="L4" i="1"/>
  <c r="L34" i="1"/>
  <c r="L205" i="1"/>
  <c r="L204" i="1"/>
  <c r="L121" i="1"/>
  <c r="L203" i="1"/>
  <c r="L309" i="1"/>
  <c r="L308" i="1"/>
  <c r="L334" i="1"/>
  <c r="L401" i="1"/>
  <c r="L202" i="1"/>
  <c r="L120" i="1"/>
  <c r="L101" i="1"/>
  <c r="L201" i="1"/>
  <c r="L400" i="1"/>
  <c r="L200" i="1"/>
  <c r="L199" i="1"/>
  <c r="L412" i="1"/>
  <c r="L399" i="1"/>
  <c r="L402" i="1"/>
  <c r="L198" i="1"/>
  <c r="L62" i="1"/>
  <c r="L197" i="1"/>
  <c r="L290" i="1" l="1"/>
  <c r="L276" i="1"/>
  <c r="L196" i="1"/>
  <c r="L100" i="1"/>
  <c r="L195" i="1"/>
  <c r="L194" i="1"/>
  <c r="L193" i="1"/>
  <c r="L192" i="1"/>
  <c r="L441" i="1"/>
  <c r="L191" i="1"/>
  <c r="L289" i="1"/>
  <c r="L190" i="1" l="1"/>
  <c r="L358" i="1"/>
  <c r="L427" i="1"/>
  <c r="L372" i="1"/>
  <c r="L425" i="1"/>
  <c r="L259" i="1"/>
  <c r="L189" i="1"/>
  <c r="L407" i="1"/>
  <c r="L459" i="1" l="1"/>
  <c r="L348" i="1"/>
  <c r="L411" i="1"/>
  <c r="L424" i="1"/>
  <c r="L347" i="1"/>
  <c r="L346" i="1"/>
  <c r="L367" i="1"/>
  <c r="L458" i="1"/>
  <c r="L272" i="1"/>
  <c r="L99" i="1"/>
  <c r="L98" i="1"/>
  <c r="L410" i="1"/>
  <c r="L361" i="1"/>
  <c r="L345" i="1"/>
  <c r="L403" i="1"/>
  <c r="L344" i="1"/>
  <c r="L304" i="1" l="1"/>
  <c r="L97" i="1"/>
  <c r="L188" i="1"/>
  <c r="L119" i="1"/>
  <c r="L115" i="1" l="1"/>
  <c r="L59" i="1" l="1"/>
  <c r="L171" i="1"/>
  <c r="L60" i="1"/>
  <c r="L61" i="1"/>
  <c r="L172" i="1"/>
  <c r="L184" i="1"/>
  <c r="L371" i="1"/>
  <c r="L185" i="1"/>
  <c r="L116" i="1"/>
  <c r="L117" i="1"/>
  <c r="L186" i="1"/>
  <c r="L187" i="1"/>
  <c r="L118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<sst xmlns="http://schemas.openxmlformats.org/spreadsheetml/2006/main" count="4075" uniqueCount="1327">
  <si>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</si>
  <si>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</si>
  <si>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</si>
  <si>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</si>
  <si>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</si>
  <si>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</si>
  <si>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</si>
  <si>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</si>
  <si>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</si>
  <si>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</si>
  <si>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</si>
  <si>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</si>
  <si>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</si>
  <si>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</si>
  <si>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</si>
  <si>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</si>
  <si>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</si>
  <si>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</si>
  <si>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</si>
  <si>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</si>
  <si>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</si>
  <si>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</si>
  <si>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</si>
  <si>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</si>
  <si>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</si>
  <si>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</si>
  <si>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</si>
  <si>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</si>
  <si>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</si>
  <si>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</si>
  <si>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</si>
  <si>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</si>
  <si>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</si>
  <si>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</si>
  <si>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</si>
  <si>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</si>
  <si>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</si>
  <si>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</si>
  <si>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</si>
  <si>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</si>
  <si>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</si>
  <si>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</si>
  <si>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</si>
  <si>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</si>
  <si>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</si>
  <si>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</si>
  <si>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</si>
  <si>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</si>
  <si>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</si>
  <si>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</si>
  <si>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</si>
  <si>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</si>
  <si>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</si>
  <si>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</si>
  <si>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</si>
  <si>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</si>
  <si>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</si>
  <si>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</si>
  <si>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</si>
  <si>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</si>
  <si>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</si>
  <si>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</si>
  <si>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</si>
  <si>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</si>
  <si>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</si>
  <si>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</si>
  <si>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</si>
  <si>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</si>
  <si>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</si>
  <si>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</si>
  <si>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</si>
  <si>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</si>
  <si>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</si>
  <si>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</si>
  <si>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</si>
  <si>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</si>
  <si>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</si>
  <si>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</si>
  <si>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</si>
  <si>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</si>
  <si>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</si>
  <si>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</si>
  <si>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</si>
  <si>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</si>
  <si>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</si>
  <si>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</si>
  <si>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</si>
  <si>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</si>
  <si>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</si>
  <si>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</si>
  <si>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</si>
  <si>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</si>
  <si>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</si>
  <si>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</si>
  <si>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</si>
  <si>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</si>
  <si>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</si>
  <si>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</si>
  <si>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</si>
  <si>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</si>
  <si>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</si>
  <si>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</si>
  <si>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</si>
  <si>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</si>
  <si>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</si>
  <si>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</si>
  <si>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</si>
  <si>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</si>
  <si>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</si>
  <si>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</si>
  <si>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</si>
  <si>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</si>
  <si>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</si>
  <si>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</si>
  <si>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</si>
  <si>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</si>
  <si>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</si>
  <si>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</si>
  <si>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</si>
  <si>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</si>
  <si>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</si>
  <si>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</si>
  <si>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</si>
  <si>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</si>
  <si>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</si>
  <si>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</si>
  <si>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</si>
  <si>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</si>
  <si>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</si>
  <si>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</si>
  <si>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</si>
  <si>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</si>
  <si>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</si>
  <si>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</si>
  <si>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</si>
  <si>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</si>
  <si>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</si>
  <si>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</si>
  <si>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</si>
  <si>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</si>
  <si>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</si>
  <si>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</si>
  <si>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</si>
  <si>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</si>
  <si>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</si>
  <si>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</si>
  <si>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</si>
  <si>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</si>
  <si>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</si>
  <si>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</si>
  <si>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</si>
  <si>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</si>
  <si>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</si>
  <si>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</si>
  <si>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</si>
  <si>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</si>
  <si>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</si>
  <si>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</si>
  <si>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</si>
  <si>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</si>
  <si>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</si>
  <si>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</si>
  <si>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</si>
  <si>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</si>
  <si>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</si>
  <si>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</si>
  <si>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</si>
  <si>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</si>
  <si>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</si>
  <si>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</si>
  <si>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</si>
  <si>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</si>
  <si>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</si>
  <si>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</si>
  <si>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</si>
  <si>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</si>
  <si>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</si>
  <si>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</si>
  <si>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</si>
  <si>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</si>
  <si>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</si>
  <si>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</si>
  <si>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</si>
  <si>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</si>
  <si>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</si>
  <si>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</si>
  <si>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</si>
  <si>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</si>
  <si>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</si>
  <si>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</si>
  <si>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</si>
  <si>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</si>
  <si>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</si>
  <si>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</si>
  <si>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</si>
  <si>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</si>
  <si>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</si>
  <si>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</si>
  <si>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</si>
  <si>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</si>
  <si>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</si>
  <si>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</si>
  <si>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</si>
  <si>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</si>
  <si>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</si>
  <si>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</si>
  <si>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</si>
  <si>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</si>
  <si>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Айсина Л.А</t>
  </si>
  <si>
    <t>7755720893001466</t>
  </si>
  <si>
    <t>Хазарова Е.Г</t>
  </si>
  <si>
    <t xml:space="preserve">Прощу прислать протокол ГИ </t>
  </si>
  <si>
    <t>Прошу Вас выслать сканы протоколов онколога по данному пациент за период с 01.05.2022-26.05.2022.  Согласно приёма онколога ГБУЗ "Коммунарка" Юнченкова Я.А. от 24.05.2022 пациент наблюдается и проходит лечение в МГОБ 62. В КР у пациента прикрепление в МГОБ 62</t>
  </si>
  <si>
    <t xml:space="preserve">926 777 23 23 </t>
  </si>
  <si>
    <t>7700001144741271</t>
  </si>
  <si>
    <t>Серпиченко Н.Ф.</t>
  </si>
  <si>
    <t>7758520821001340</t>
  </si>
  <si>
    <t>Усанова Е.Ю</t>
  </si>
  <si>
    <t>Придорогина Е.В</t>
  </si>
  <si>
    <t>7700002181190242</t>
  </si>
  <si>
    <t xml:space="preserve">ОК </t>
  </si>
  <si>
    <t>По состоянию на 30.05.2022 пациентка не госпитализирована</t>
  </si>
  <si>
    <t>7751920844001938</t>
  </si>
  <si>
    <t>Умаров С.М</t>
  </si>
  <si>
    <t>7750020888001299</t>
  </si>
  <si>
    <t>Захаров О.Д</t>
  </si>
  <si>
    <t>Прошу вас уточнить через какой период пациентке необходимо сдать анализы</t>
  </si>
  <si>
    <t>7751040837002445</t>
  </si>
  <si>
    <t>Сайдашев Д.И</t>
  </si>
  <si>
    <t>7700005132030846</t>
  </si>
  <si>
    <t>7753140843000678</t>
  </si>
  <si>
    <t>Мельникова И.М</t>
  </si>
  <si>
    <t>7757740883001084</t>
  </si>
  <si>
    <t>Прошу выслать все протоколы осмотров.</t>
  </si>
  <si>
    <t>7754240888000077</t>
  </si>
  <si>
    <t>Прошу выслать протокол осмотра</t>
  </si>
  <si>
    <t>7700007143180457</t>
  </si>
  <si>
    <t>7700006194230150</t>
  </si>
  <si>
    <t>Илуридзе Г.Д</t>
  </si>
  <si>
    <t>Горвиц В.П.</t>
  </si>
  <si>
    <t>7700001049590550</t>
  </si>
  <si>
    <t>Ахматова Б.Д.</t>
  </si>
  <si>
    <t>1157040874000206</t>
  </si>
  <si>
    <t>Флягина М.М.</t>
  </si>
  <si>
    <t>Амосов Ф.Р.</t>
  </si>
  <si>
    <t>Зайцева Н.В.</t>
  </si>
  <si>
    <t>7700000229540454</t>
  </si>
  <si>
    <t>9167163290   4991622981</t>
  </si>
  <si>
    <t>Гадаборшев М.И.</t>
  </si>
  <si>
    <t>7700004168090850</t>
  </si>
  <si>
    <t>Каргапольцева А.А.</t>
  </si>
  <si>
    <t>КТ ОГК,ОБП, ОМТ с КУ(по рек-ции Врача-Онколога)</t>
  </si>
  <si>
    <t>7754540895001756</t>
  </si>
  <si>
    <t>9162863869   4956915889</t>
  </si>
  <si>
    <t>Семков А.С.</t>
  </si>
  <si>
    <t>Гривцова Н,А.</t>
  </si>
  <si>
    <t>7700004214230983</t>
  </si>
  <si>
    <t>7777360835000757</t>
  </si>
  <si>
    <t>7749520889001622</t>
  </si>
  <si>
    <t>7701004052210183</t>
  </si>
  <si>
    <t>Со слов пациента не нуждается в консультации онколога, прошу уточнить необходимость в ПП</t>
  </si>
  <si>
    <t>7753010882000485</t>
  </si>
  <si>
    <t>Гривцова Н.А.</t>
  </si>
  <si>
    <t>7700004019110644</t>
  </si>
  <si>
    <t>Грицан С.В.</t>
  </si>
  <si>
    <t>Опубликован пустой протокол</t>
  </si>
  <si>
    <t>7771550818000115</t>
  </si>
  <si>
    <t>7757430879000064</t>
  </si>
  <si>
    <t>Со слов пациента, не будет сейчас оперироваться, на повторный прием пойдет в сентябре.</t>
  </si>
  <si>
    <t>7700009238160760</t>
  </si>
  <si>
    <t>Со слов пациента планирует на прием к онкологу в конце августа2022</t>
  </si>
  <si>
    <t>7700005032710450</t>
  </si>
  <si>
    <t>7700004209600837</t>
  </si>
  <si>
    <t>4994311968/9164303107</t>
  </si>
  <si>
    <t>4647400890000071</t>
  </si>
  <si>
    <t>7774950832000173</t>
  </si>
  <si>
    <t>7752200820000603</t>
  </si>
  <si>
    <t>7749110889004063</t>
  </si>
  <si>
    <t>7768940842000253</t>
  </si>
  <si>
    <t>Унгер Е.И.</t>
  </si>
  <si>
    <t>7700003031160159</t>
  </si>
  <si>
    <t>7700004077650252</t>
  </si>
  <si>
    <t>Исмаилов Р.И.</t>
  </si>
  <si>
    <t>Биопсия ПЖ</t>
  </si>
  <si>
    <t>7758230873000261</t>
  </si>
  <si>
    <t>Прошу направить сканы протоколов осмотра за май 2022г.</t>
  </si>
  <si>
    <t>7756720882002748</t>
  </si>
  <si>
    <t>Панфилова Л.Н.</t>
  </si>
  <si>
    <t>7755740892001093</t>
  </si>
  <si>
    <t>4954150403/9035291716</t>
  </si>
  <si>
    <t>На звонки ПП не отвечает.</t>
  </si>
  <si>
    <t>7754220871001027</t>
  </si>
  <si>
    <t>7755220876000163</t>
  </si>
  <si>
    <t>7700001122520848</t>
  </si>
  <si>
    <t>4954162958/9166731681</t>
  </si>
  <si>
    <t>7758740831001227</t>
  </si>
  <si>
    <t>7700004122550328</t>
  </si>
  <si>
    <t>7769160887000949</t>
  </si>
  <si>
    <t>7700001129791149</t>
  </si>
  <si>
    <t>Мельникова И.М.</t>
  </si>
  <si>
    <t>7700001135571152</t>
  </si>
  <si>
    <t>Лечение/наблюдение в сторонней МО</t>
  </si>
  <si>
    <t>Крыш Н.Г.</t>
  </si>
  <si>
    <t>7752120834002272</t>
  </si>
  <si>
    <t>9265575284</t>
  </si>
  <si>
    <t>7748720882002400</t>
  </si>
  <si>
    <t>9251264223</t>
  </si>
  <si>
    <t>7700009318120151</t>
  </si>
  <si>
    <t>4953188977/9032174164</t>
  </si>
  <si>
    <t>7754040894001394</t>
  </si>
  <si>
    <t>7768060833000590</t>
  </si>
  <si>
    <t>4953873084/9261678529</t>
  </si>
  <si>
    <t>7750240834001215</t>
  </si>
  <si>
    <t>Вознесенский С.А.</t>
  </si>
  <si>
    <t>7700000154230849</t>
  </si>
  <si>
    <t>Матуров М.Р.</t>
  </si>
  <si>
    <t>7769660891000454</t>
  </si>
  <si>
    <t>7774250830001012</t>
  </si>
  <si>
    <t>7758730826000953</t>
  </si>
  <si>
    <t>4953199055/9067976373</t>
  </si>
  <si>
    <t>D47.9</t>
  </si>
  <si>
    <t>Ершова Ю.А.</t>
  </si>
  <si>
    <t>7700004071150248</t>
  </si>
  <si>
    <t>9680765121</t>
  </si>
  <si>
    <t>ОК</t>
  </si>
  <si>
    <t>7773050833000560</t>
  </si>
  <si>
    <t>9037711701</t>
  </si>
  <si>
    <t>Марилов  Т.В.</t>
  </si>
  <si>
    <t>7748730823000231</t>
  </si>
  <si>
    <t>9060419071</t>
  </si>
  <si>
    <t>7700000109750646</t>
  </si>
  <si>
    <t>9161013832</t>
  </si>
  <si>
    <t>7754320886000574</t>
  </si>
  <si>
    <t>9683854261</t>
  </si>
  <si>
    <t>25.02.2022 выдано направление на консультацию к врачу-онкологу. Пациент 10 раз был записана на прием к врачу-онкогинекологу. Первичный прием так и не состоялся.</t>
  </si>
  <si>
    <t>Мартиросова Я.А.</t>
  </si>
  <si>
    <t>7774850871000771</t>
  </si>
  <si>
    <t>(903)117-97-94</t>
  </si>
  <si>
    <t>7772050847000128</t>
  </si>
  <si>
    <t>(903)687-18-46</t>
  </si>
  <si>
    <t>Пак А.Д.</t>
  </si>
  <si>
    <t>Госпитализация для биопсии</t>
  </si>
  <si>
    <t>7777050891000870</t>
  </si>
  <si>
    <t>(903)276-92-81</t>
  </si>
  <si>
    <t>Государева А.В.</t>
  </si>
  <si>
    <t>со слов пациента прием 27.05. состоялся</t>
  </si>
  <si>
    <t>Щербакова К.Ю.</t>
  </si>
  <si>
    <t>7756320875002837</t>
  </si>
  <si>
    <t>Пациент отказывается от записи к врачу-онкологу по направительному диагнозу D44.0</t>
  </si>
  <si>
    <t>Зорина Е.Ю.</t>
  </si>
  <si>
    <t>ММГ</t>
  </si>
  <si>
    <t>3258540837000015</t>
  </si>
  <si>
    <t>Харитонов М.Ю.</t>
  </si>
  <si>
    <t>7700009136250546</t>
  </si>
  <si>
    <t>7751530847001833</t>
  </si>
  <si>
    <t xml:space="preserve">Селифонова А.И. </t>
  </si>
  <si>
    <t>7700003226130458</t>
  </si>
  <si>
    <t>7700004175510640</t>
  </si>
  <si>
    <t>7700002194141261</t>
  </si>
  <si>
    <t xml:space="preserve">Габуева З.А. </t>
  </si>
  <si>
    <t>ММГ, УЗИ м/ж.</t>
  </si>
  <si>
    <t>7768940829000474</t>
  </si>
  <si>
    <t xml:space="preserve">Данчина С.Н. </t>
  </si>
  <si>
    <t xml:space="preserve">КТ ОГК с в.в. к.у </t>
  </si>
  <si>
    <t>7700041188520242</t>
  </si>
  <si>
    <t>Беляева А.В.</t>
  </si>
  <si>
    <t>7748640825000263</t>
  </si>
  <si>
    <t xml:space="preserve">Онкоконсилиум </t>
  </si>
  <si>
    <t>7747720828001111</t>
  </si>
  <si>
    <t>89257722119  /89161190084</t>
  </si>
  <si>
    <t>все протоколы</t>
  </si>
  <si>
    <t>7758240887002237</t>
  </si>
  <si>
    <t>Анискина А.С.</t>
  </si>
  <si>
    <t>7700003088571254</t>
  </si>
  <si>
    <t>89167139692/84959581457</t>
  </si>
  <si>
    <t>Исаева К.М.</t>
  </si>
  <si>
    <t>7747520897002838</t>
  </si>
  <si>
    <t xml:space="preserve">госпитализация </t>
  </si>
  <si>
    <t>7777940888000794</t>
  </si>
  <si>
    <t>89199959455/ 84992031089</t>
  </si>
  <si>
    <t>Трищенков С.Ю.</t>
  </si>
  <si>
    <t>27.05 по ответу из МО: Дата ОК после необходимого осмотра врача-онкогинеколога. 27.05. пациент  прошел рекомендуемый осмотр врача-гинеколога. Прошу уточнить дату проведения ОК.</t>
  </si>
  <si>
    <t>7756530826003409</t>
  </si>
  <si>
    <t>7758040848007295</t>
  </si>
  <si>
    <t>89637123877/ 84991863913</t>
  </si>
  <si>
    <t>7753440843002017</t>
  </si>
  <si>
    <t>30.05.2022 по ответу из МО на 06.06.2022  0:00:00</t>
  </si>
  <si>
    <t>Новикова И.Е.</t>
  </si>
  <si>
    <t>7753830833002193</t>
  </si>
  <si>
    <t>7-903-180-22-02</t>
  </si>
  <si>
    <t>ФБС</t>
  </si>
  <si>
    <t>Прошу выслать скан ГИ.</t>
  </si>
  <si>
    <t>1350810874000330</t>
  </si>
  <si>
    <t>7-917-551-79-08</t>
  </si>
  <si>
    <t>Осмотр Врача-онколога в КДО</t>
  </si>
  <si>
    <t>Все приемы</t>
  </si>
  <si>
    <t>7755930891000374</t>
  </si>
  <si>
    <t>7-916-430-08-92</t>
  </si>
  <si>
    <t>7777050889000460</t>
  </si>
  <si>
    <t>7-925-771-41-18</t>
  </si>
  <si>
    <t>Загаштокова А.К.</t>
  </si>
  <si>
    <t>Пациентка отказывается от проведения биопсии ЛМЖ.</t>
  </si>
  <si>
    <t>7757740836001199</t>
  </si>
  <si>
    <t>7-929-651-73-94</t>
  </si>
  <si>
    <t>Последний прием</t>
  </si>
  <si>
    <t>7752720822001481</t>
  </si>
  <si>
    <t>7-985-991-35-67</t>
  </si>
  <si>
    <t>Вязникова Н.А.</t>
  </si>
  <si>
    <t>7700008173561141</t>
  </si>
  <si>
    <t>7-926-221-31-63</t>
  </si>
  <si>
    <t>Мелихов В.Н.</t>
  </si>
  <si>
    <t>В систему ЕМИАС за 27.05.2022 загружен неинформативный протокол Врача-онколога Мелихова В.Н.Прошу выслать скан протокола.</t>
  </si>
  <si>
    <t>7700004220210578</t>
  </si>
  <si>
    <t>7-916-275-15-60</t>
  </si>
  <si>
    <t>Осмотр Врача-онколога в КЖЗ</t>
  </si>
  <si>
    <t>7753040843001041</t>
  </si>
  <si>
    <t>7-916-999-89-12</t>
  </si>
  <si>
    <t>7776150868001355</t>
  </si>
  <si>
    <t>9-917-528-66-15</t>
  </si>
  <si>
    <t>Кожарская Г.В.</t>
  </si>
  <si>
    <t>Пациенту,Врачом-онкологом,рек-на консультация Врача-гинеколога с результатами МРТ ОМТ.18.05.2022 пациент прошел данное исследование,результаты на руках. Прошу связаться с пациентом и записать на консультацию Врача- гинеколога.</t>
  </si>
  <si>
    <t>7700004018720650</t>
  </si>
  <si>
    <t>7-917-590-99-34</t>
  </si>
  <si>
    <t>Канева А.В.</t>
  </si>
  <si>
    <t>7700006050081044</t>
  </si>
  <si>
    <t>9165641030 / 9859838501</t>
  </si>
  <si>
    <t>Гузеева А.М.</t>
  </si>
  <si>
    <t>УЗИ МЖ</t>
  </si>
  <si>
    <t>7755040885001642</t>
  </si>
  <si>
    <t>9164116155 / 4996104898</t>
  </si>
  <si>
    <t>Нечепуренко Л.Б.</t>
  </si>
  <si>
    <t>7700000041530377</t>
  </si>
  <si>
    <t>Воронцова А.А.</t>
  </si>
  <si>
    <t>7700004197040580</t>
  </si>
  <si>
    <t>Чернов Г.Н.</t>
  </si>
  <si>
    <t>7772160844001027</t>
  </si>
  <si>
    <t>ЦАОП филиал ГКБ №40</t>
  </si>
  <si>
    <t>7700009021781266</t>
  </si>
  <si>
    <t>9037766355 / 4959596204</t>
  </si>
  <si>
    <t>Пациенту рекомендовано проведение ХТ.В ЭМК отсутсвует информация об ОК, где была определена тактика лечения-лекарственная терапия. Прошу Вас выслать протокол ОК, где была определена тактика лечения-лекарственная терапия.</t>
  </si>
  <si>
    <t>7756110872004039</t>
  </si>
  <si>
    <t>Домова А.Ю.</t>
  </si>
  <si>
    <t xml:space="preserve">16.05.2022 пациентке выполнили ТАБ. На 27.05.2022 в ЭМК отстутсвует результат ЦИ. </t>
  </si>
  <si>
    <t>7700000214300550</t>
  </si>
  <si>
    <t>9035378123 / 4953114372</t>
  </si>
  <si>
    <t>Щербак А.Л.</t>
  </si>
  <si>
    <t>5554520870000342</t>
  </si>
  <si>
    <t>7700009066160353</t>
  </si>
  <si>
    <t>9039737483 / 4993673914</t>
  </si>
  <si>
    <t>Горбачева Е.А.</t>
  </si>
  <si>
    <t>7752440822000256</t>
  </si>
  <si>
    <t>Айвазов М.Т.</t>
  </si>
  <si>
    <t>Маркова А.Ю.</t>
  </si>
  <si>
    <t>7701003115060658</t>
  </si>
  <si>
    <t>Дашян Г.А.</t>
  </si>
  <si>
    <t>7774550835000087</t>
  </si>
  <si>
    <t>7756510841002974</t>
  </si>
  <si>
    <t>92615832191 / 4953162476</t>
  </si>
  <si>
    <t>7752740831000365</t>
  </si>
  <si>
    <t>Манцева А.А.</t>
  </si>
  <si>
    <t>7700000072570933</t>
  </si>
  <si>
    <t xml:space="preserve">Ранее был получен ответ, что плановая дата для госпитализации в рамках диагностики 06.06.2022. </t>
  </si>
  <si>
    <t>Ульянкина А.А.</t>
  </si>
  <si>
    <t>7700009076570858</t>
  </si>
  <si>
    <t>Бороновская Л.Е.</t>
  </si>
  <si>
    <t>7700004209050256</t>
  </si>
  <si>
    <t>Бояров И.И.</t>
  </si>
  <si>
    <t>7700002043760961</t>
  </si>
  <si>
    <t>7750340880001356</t>
  </si>
  <si>
    <t>7758040842000825</t>
  </si>
  <si>
    <t>89263222902 Надежда Сергеевна ( дочь)</t>
  </si>
  <si>
    <t>Бузоева З.Ю.</t>
  </si>
  <si>
    <t>7700004027180443</t>
  </si>
  <si>
    <t>89168469921 / 84994452407</t>
  </si>
  <si>
    <t>Джавадьян М.С.</t>
  </si>
  <si>
    <t>ММГ, УЗИ ОБП, УЗИ ОЗП, УЗИ ОМТ, УЗИ периф. л/у</t>
  </si>
  <si>
    <t>7758010887003216</t>
  </si>
  <si>
    <t>7757420829002286</t>
  </si>
  <si>
    <t>Иматшоева З.Ш.</t>
  </si>
  <si>
    <t>7752500840001360</t>
  </si>
  <si>
    <t>2456400837000139</t>
  </si>
  <si>
    <t>Сабитов Э.Р.</t>
  </si>
  <si>
    <t>Исаев А.Т.</t>
  </si>
  <si>
    <t>7747900878002595</t>
  </si>
  <si>
    <t>7754620875000448</t>
  </si>
  <si>
    <t>5456620871000587</t>
  </si>
  <si>
    <t>Прошу уточнить предположительную дату госпитализации, т.к. пациентка крайне обеспокоена отсутствием информации.</t>
  </si>
  <si>
    <t>7700001057131261</t>
  </si>
  <si>
    <t>Носвоселов И.А.</t>
  </si>
  <si>
    <t>УЗИ мж</t>
  </si>
  <si>
    <t>Попова Е.А.</t>
  </si>
  <si>
    <t>7700006022190864</t>
  </si>
  <si>
    <t>8-915-433-50-32</t>
  </si>
  <si>
    <t>МКНЦ Логинова</t>
  </si>
  <si>
    <t>7755040836003135</t>
  </si>
  <si>
    <t>8-985-922-57-56</t>
  </si>
  <si>
    <t>Романова А.А.</t>
  </si>
  <si>
    <t>7700003079750549</t>
  </si>
  <si>
    <t>8-495-754-00-76/8-903-537-55-42</t>
  </si>
  <si>
    <t>Синицина О.Р.</t>
  </si>
  <si>
    <t>ОАК, БХ</t>
  </si>
  <si>
    <t>7747440893001660</t>
  </si>
  <si>
    <t>8-906-047-78-15</t>
  </si>
  <si>
    <t>МКНЦ ЛогиноваГорбунова М.И. (КДО)</t>
  </si>
  <si>
    <t>7700005056270764</t>
  </si>
  <si>
    <t>8-910-473-20-36</t>
  </si>
  <si>
    <t>КДО</t>
  </si>
  <si>
    <t>7775350834000355</t>
  </si>
  <si>
    <t>8-916-705-09-43</t>
  </si>
  <si>
    <t>7700004107591251</t>
  </si>
  <si>
    <t>8-926-890-32-90</t>
  </si>
  <si>
    <t>Шашолин М.А.</t>
  </si>
  <si>
    <t>7700005044261083</t>
  </si>
  <si>
    <t>8-906-758-44-02</t>
  </si>
  <si>
    <t xml:space="preserve">КДО </t>
  </si>
  <si>
    <t>5656340887000590</t>
  </si>
  <si>
    <t>8-916-720-73-92</t>
  </si>
  <si>
    <t>КДО (Дымова)</t>
  </si>
  <si>
    <t>7700000164540749</t>
  </si>
  <si>
    <t>8-916-589-54-33</t>
  </si>
  <si>
    <t>7747740896001801</t>
  </si>
  <si>
    <t>8-963-678-11-30</t>
  </si>
  <si>
    <t>Гончаревич Д.Е.</t>
  </si>
  <si>
    <t>3257320840000216</t>
  </si>
  <si>
    <t>8-968-816-11-52</t>
  </si>
  <si>
    <t>7700004037220259</t>
  </si>
  <si>
    <t>8-926-764-48-24</t>
  </si>
  <si>
    <t>7700004154100932</t>
  </si>
  <si>
    <t>8-495-302-24-68</t>
  </si>
  <si>
    <t>5054320892001898</t>
  </si>
  <si>
    <t>8-903-129-74-25</t>
  </si>
  <si>
    <t>7754340827000715</t>
  </si>
  <si>
    <t>8-903-275-93-08</t>
  </si>
  <si>
    <t>7774450845000310</t>
  </si>
  <si>
    <t>8-903-554-58-66</t>
  </si>
  <si>
    <t>Иванова О.С.</t>
  </si>
  <si>
    <t>КТ ОГК, ОБП, ОМТ м КУ, колоноскопия</t>
  </si>
  <si>
    <t>7747640836000121</t>
  </si>
  <si>
    <t>8-495-675-63-74</t>
  </si>
  <si>
    <t>7769160883000240</t>
  </si>
  <si>
    <t>8-916-184-93-21</t>
  </si>
  <si>
    <t>7754040877000272</t>
  </si>
  <si>
    <t>8-916-720-56-62</t>
  </si>
  <si>
    <t>2856320895000142</t>
  </si>
  <si>
    <t>8-925-231-52-85</t>
  </si>
  <si>
    <t>Ушаков И.С</t>
  </si>
  <si>
    <t>7700005080090848</t>
  </si>
  <si>
    <t>Грачев С.А</t>
  </si>
  <si>
    <t>КТ ОГК</t>
  </si>
  <si>
    <t>7700003107731250</t>
  </si>
  <si>
    <t>7700002085181072</t>
  </si>
  <si>
    <t>Лепетченко И.А.</t>
  </si>
  <si>
    <t>7700007052690544</t>
  </si>
  <si>
    <t>ПСА св/общ</t>
  </si>
  <si>
    <t>7750440825001998</t>
  </si>
  <si>
    <t>7750630824001532</t>
  </si>
  <si>
    <t xml:space="preserve">Е04.1.
"ТАБ - картина коллоидного зоба. Наб-ние и лечение у эндокринолога", при этом статус диагноза - предварительный. </t>
  </si>
  <si>
    <t>Грачев С.А.</t>
  </si>
  <si>
    <t>7747700840000671</t>
  </si>
  <si>
    <t>7700003031610871</t>
  </si>
  <si>
    <t>Истамулова М.Р.</t>
  </si>
  <si>
    <t>УЗИ ЩЖ, УЗИ лу по рек-ции онколога</t>
  </si>
  <si>
    <t>7700005121790154</t>
  </si>
  <si>
    <t>Силакова К.А.</t>
  </si>
  <si>
    <t>7700007076600945</t>
  </si>
  <si>
    <t>7700005156670137</t>
  </si>
  <si>
    <t>Карагужин С.К.</t>
  </si>
  <si>
    <t>7701007176280247</t>
  </si>
  <si>
    <t>8153540838000373</t>
  </si>
  <si>
    <t>(904)456-29-99</t>
  </si>
  <si>
    <t>Синицына О.Р.</t>
  </si>
  <si>
    <t>Прошу уточнить дату проведения биопсии ПЖ</t>
  </si>
  <si>
    <t>Нихаенко В.Н.</t>
  </si>
  <si>
    <t>7700007048031160</t>
  </si>
  <si>
    <t>Со слов пациента прием состоялся 23.05.2022.</t>
  </si>
  <si>
    <t>7769250886000683</t>
  </si>
  <si>
    <t xml:space="preserve">Подомарева О.В. </t>
  </si>
  <si>
    <t>6357820890000638</t>
  </si>
  <si>
    <t xml:space="preserve">Милейкова Е.И. </t>
  </si>
  <si>
    <t>7700004098530755</t>
  </si>
  <si>
    <t>Рыбин О.Н.</t>
  </si>
  <si>
    <t>7700001161080574</t>
  </si>
  <si>
    <t>Бондаренко К.Н.</t>
  </si>
  <si>
    <t xml:space="preserve">Прошу уточнить статус диагноза пациента D46.9 </t>
  </si>
  <si>
    <t>7701006158131286</t>
  </si>
  <si>
    <t>Потехина М.А.</t>
  </si>
  <si>
    <t>Прошу уточнить дату записи на УЗИ ЩЖ, УЗИ л/у шеи  и сформировать электронное направление к врачу онкологу после проведенных исследований.</t>
  </si>
  <si>
    <t>7700003178521240</t>
  </si>
  <si>
    <t>УЗИ вен н/конечностей, УЗИ брахиоцефальных артерий, ЭХО-КГ.</t>
  </si>
  <si>
    <t>7772360874001299</t>
  </si>
  <si>
    <t>Шевелев Г.С</t>
  </si>
  <si>
    <t>8154030882000429</t>
  </si>
  <si>
    <t>7768350883001311</t>
  </si>
  <si>
    <t>Прошу прислать скан выписного эпикриза пациентки от 20.05.2022</t>
  </si>
  <si>
    <t>7776530820000715</t>
  </si>
  <si>
    <t>9859704824/     9164002384</t>
  </si>
  <si>
    <t>По результатам госпитализации пациенту рекомендовано посетить онколога и пройти исследования (НДКТ ОГК и УЗИ плевральных полостей)Направления на исследования со слов сына пациента не выданы. Отказ в записи к онкологу</t>
  </si>
  <si>
    <t>4256720882000017</t>
  </si>
  <si>
    <t>Прошу прислать скан выписного эпикриза пациентки от 18.05.2022</t>
  </si>
  <si>
    <t>Кожарская Г.В</t>
  </si>
  <si>
    <t>7754840836001711</t>
  </si>
  <si>
    <t>4959410125/     9852643891</t>
  </si>
  <si>
    <t>Марилов Т.В</t>
  </si>
  <si>
    <t>Прошу выслать скан протокола ОК</t>
  </si>
  <si>
    <t>Монклер А.А.</t>
  </si>
  <si>
    <t>7700005014580851</t>
  </si>
  <si>
    <t>8 926 677 83 84</t>
  </si>
  <si>
    <t>7700009241520148</t>
  </si>
  <si>
    <t>8 915 210 09 65</t>
  </si>
  <si>
    <t>Огурлиева Г.А.</t>
  </si>
  <si>
    <t>7700003060751147</t>
  </si>
  <si>
    <t>8 916 488 32 65</t>
  </si>
  <si>
    <t xml:space="preserve">Маркова А.Ю. </t>
  </si>
  <si>
    <t>7700005071021250</t>
  </si>
  <si>
    <t>8 915 098 52 10</t>
  </si>
  <si>
    <t>Соснина И.А.</t>
  </si>
  <si>
    <t>7756540883000594</t>
  </si>
  <si>
    <t>8 903 684 97 48</t>
  </si>
  <si>
    <t>Чомаева Э.М.</t>
  </si>
  <si>
    <t>УЗИ БЦА, ЭхоКГ, холтер</t>
  </si>
  <si>
    <t>7753630888001920</t>
  </si>
  <si>
    <t>8 916 870 24 14 Владимир</t>
  </si>
  <si>
    <t>Пациент из дома не выходит, самостоятельно по квартире не передвигается</t>
  </si>
  <si>
    <t>7701001095540460</t>
  </si>
  <si>
    <t>8 965 396 52 67</t>
  </si>
  <si>
    <t>7749930882000028</t>
  </si>
  <si>
    <t>8 916 707 30 01</t>
  </si>
  <si>
    <t>7700008137251289</t>
  </si>
  <si>
    <t>8 926 847 17 65</t>
  </si>
  <si>
    <t>Гугунов В.Г.</t>
  </si>
  <si>
    <t>5051540844001414</t>
  </si>
  <si>
    <t>8 916 793 02 49</t>
  </si>
  <si>
    <t>23.02.2022 врачом онкологом рекомендовано ПСА (комплекс), ОАМ + повторная явка. Прошу создать эл.нап-ние к онкологу при необходимости повторной явки</t>
  </si>
  <si>
    <t>7700007086730850</t>
  </si>
  <si>
    <t>8 901 343 40 83</t>
  </si>
  <si>
    <t>Савенков В.В.</t>
  </si>
  <si>
    <t>7700007115281070</t>
  </si>
  <si>
    <t>8 495 493 56 49</t>
  </si>
  <si>
    <t>Новожилов Д.Е.</t>
  </si>
  <si>
    <t>7770860875000093</t>
  </si>
  <si>
    <t>8 909 919 73 33</t>
  </si>
  <si>
    <t>Рычкова А.А</t>
  </si>
  <si>
    <t>2458330818000014</t>
  </si>
  <si>
    <t>9778254208</t>
  </si>
  <si>
    <t>Прошу уточнить дату госпитализации пациент ожидает звонка</t>
  </si>
  <si>
    <t>7755740894000853</t>
  </si>
  <si>
    <t>9639715404  4953968237</t>
  </si>
  <si>
    <t>Щербак А.Л</t>
  </si>
  <si>
    <t>Прошу уточнить дату ОК</t>
  </si>
  <si>
    <t>9859913567</t>
  </si>
  <si>
    <t>Вязникова Н.А</t>
  </si>
  <si>
    <t>Просьба уточнить дату ОК</t>
  </si>
  <si>
    <t>7774650891000490</t>
  </si>
  <si>
    <t>9166087368</t>
  </si>
  <si>
    <t>Кропачев И.А</t>
  </si>
  <si>
    <t>Просьба уточнить дату записи на КТ ОГК с КУ, ФВД, консультация фтизиатра</t>
  </si>
  <si>
    <t>7771550820000509</t>
  </si>
  <si>
    <t>9165339013-дочь Оксана Владимировна</t>
  </si>
  <si>
    <t>Просьба записать на прием к онкологу, пациент не отвечает</t>
  </si>
  <si>
    <t>7700006166140674</t>
  </si>
  <si>
    <t>9167539441</t>
  </si>
  <si>
    <t xml:space="preserve">24.04.22 врачом онкологом рекомендовано КТ ОГК+явка к онкологу. На КТ ОГК записана на 03.06.22  Прошу создать эл направление к онкологу после исследования. </t>
  </si>
  <si>
    <t>Юдин И.Е.</t>
  </si>
  <si>
    <t>7700009061541251</t>
  </si>
  <si>
    <t>9031734942 / 4954232690</t>
  </si>
  <si>
    <t>Арсанукаева Е.Л.</t>
  </si>
  <si>
    <t>7700003106690346</t>
  </si>
  <si>
    <t>7773050824000173</t>
  </si>
  <si>
    <t>9175930166 / 9037347809</t>
  </si>
  <si>
    <t>Сабитова Л.А.</t>
  </si>
  <si>
    <t>7700004208140958</t>
  </si>
  <si>
    <t>Капустина Е.В,</t>
  </si>
  <si>
    <t>7700009074511043</t>
  </si>
  <si>
    <t>9262246038 / 9163875971</t>
  </si>
  <si>
    <t>7700008100521254</t>
  </si>
  <si>
    <t>9166841941 / 4994789610</t>
  </si>
  <si>
    <t>По данным онкоконсилума, проведенного 13 апреля 2022 года, назначена дата лечения: 20.04.2022. 30.05.2022 пациент сообщает, что по поводу планируемой даты госпитализации с ним не связались.</t>
  </si>
  <si>
    <t>Есина А.В.</t>
  </si>
  <si>
    <t>2952910893000517</t>
  </si>
  <si>
    <t>Калецкая Т.Г.</t>
  </si>
  <si>
    <t>7700008005560950</t>
  </si>
  <si>
    <t>4957380728 / 9775873250</t>
  </si>
  <si>
    <t>Ровная М.В.</t>
  </si>
  <si>
    <t>Рен ОГК, УЗИ ОБП, МРТ МТ с к/у, КАК, БАК, ВИЧ, РВ, гепатиты, Колоноскопия</t>
  </si>
  <si>
    <t>7700004030630396</t>
  </si>
  <si>
    <t xml:space="preserve">Прошу вас уточнить нуждается ли пациент в сопровождении ПП. Систематички не явки на прием. </t>
  </si>
  <si>
    <t>7700005045110678</t>
  </si>
  <si>
    <t>7749430877000125</t>
  </si>
  <si>
    <t>4993677880 / 9057038796</t>
  </si>
  <si>
    <t>Елисеенков Г.В.</t>
  </si>
  <si>
    <t>Прошу вас уточнить рек-нную дату следующей явки на прием к врачу-онкологу</t>
  </si>
  <si>
    <t>7700042169220242</t>
  </si>
  <si>
    <t>4993676959 / 9055928134</t>
  </si>
  <si>
    <t>Пациент сообщила что на прием к врачу-онкологу пойдет только в сентябре.</t>
  </si>
  <si>
    <t>Марилов Т.В.</t>
  </si>
  <si>
    <t>Корноухова А.М.</t>
  </si>
  <si>
    <t>7747620882001710</t>
  </si>
  <si>
    <t>2257800830000534</t>
  </si>
  <si>
    <t>7700006256030138</t>
  </si>
  <si>
    <t>Габуева З.А.</t>
  </si>
  <si>
    <t>Заздравная А.Г.</t>
  </si>
  <si>
    <t>7700002009130746</t>
  </si>
  <si>
    <t>4999075846/9166488839</t>
  </si>
  <si>
    <t>Бутримова А.С.</t>
  </si>
  <si>
    <t>7700001122640974</t>
  </si>
  <si>
    <t>Главацкий С.В.</t>
  </si>
  <si>
    <t xml:space="preserve">Прошу Вас выслать сканы всех протоколов осмотров пациента </t>
  </si>
  <si>
    <t>7700008064530942</t>
  </si>
  <si>
    <t>4991865705/9154522499/9031373623</t>
  </si>
  <si>
    <t>Хведелидзе Г.В.</t>
  </si>
  <si>
    <t>7701004151100474</t>
  </si>
  <si>
    <t>Данчина С.Н.</t>
  </si>
  <si>
    <t xml:space="preserve">ЭндоУЗИ </t>
  </si>
  <si>
    <t>7773350829001089</t>
  </si>
  <si>
    <t>9037112175/4991864172</t>
  </si>
  <si>
    <t>Егоров А.О.</t>
  </si>
  <si>
    <t>Саламатина К.А.</t>
  </si>
  <si>
    <t>7700005121160448</t>
  </si>
  <si>
    <t>Чудаков К.И.</t>
  </si>
  <si>
    <t>7700002060651143</t>
  </si>
  <si>
    <t>Жарова А.С.</t>
  </si>
  <si>
    <t>Анализ крови на уровень ПСА через 6 месяцев</t>
  </si>
  <si>
    <t>7702000030750444</t>
  </si>
  <si>
    <t>Сайдашев Д.И.</t>
  </si>
  <si>
    <t>Контроль ПСА крови через 3 месяца (июнь 2022)</t>
  </si>
  <si>
    <t>7700004180730759</t>
  </si>
  <si>
    <t>В настоящее время полис пациента (Ивличев Сергей Леонидович 23.07.1959) не идентифицирован в системе ЕМИАС, прошу Вас направить актуальный номер полиса пациента</t>
  </si>
  <si>
    <t>4051230843000137</t>
  </si>
  <si>
    <t>УЗИ ОБП, почек, УЗИ ОМТ (ТРУЗИ)</t>
  </si>
  <si>
    <t>7700008091630549</t>
  </si>
  <si>
    <t>7700005038700544</t>
  </si>
  <si>
    <t>4992014003/9161214260</t>
  </si>
  <si>
    <t>7700007146270546</t>
  </si>
  <si>
    <t>Чубакова Г.В.</t>
  </si>
  <si>
    <t xml:space="preserve">По ответу МО: "По данным ЕМИАС прием 25.05 в 13.30. не состоялся.В настоящее время врач-онколог Чубакова Г.В.находится в отпуске.", со слов пациента - прием состоялся. Прошу Вас уточнить дальнейшую тактику ведения пациента </t>
  </si>
  <si>
    <t>7778350842000485</t>
  </si>
  <si>
    <t>Дивногорцев Р.С.</t>
  </si>
  <si>
    <t xml:space="preserve">Пациент отмечает некорректное обращение врача-окнолога - со слов - критика предыдущего лечащего врача-онколога, у которого ранее наблюдался пациент, также, при отказе пациента от продолжении ХТ-лечения - со слов - врач прокоментировал ответ фразой "вы умерете" </t>
  </si>
  <si>
    <t>7701006135221253</t>
  </si>
  <si>
    <t>4992052119/9166430347</t>
  </si>
  <si>
    <t>Жирякова Е.С.</t>
  </si>
  <si>
    <t>7700001080521066</t>
  </si>
  <si>
    <t>7700008082260553</t>
  </si>
  <si>
    <t>4992536391   9263783765</t>
  </si>
  <si>
    <t>Со слов пациента был прием врача онклога 13.05.2022</t>
  </si>
  <si>
    <t>7700004170010749</t>
  </si>
  <si>
    <t>7753400879001721</t>
  </si>
  <si>
    <t xml:space="preserve">9998346696  </t>
  </si>
  <si>
    <t>Стражев С.В.</t>
  </si>
  <si>
    <t>7700001190651055</t>
  </si>
  <si>
    <t>9055134575   4993236615</t>
  </si>
  <si>
    <t>Солиев Р.М.</t>
  </si>
  <si>
    <t>прошу записать на прием к врачу инфекционисту</t>
  </si>
  <si>
    <t>7700003128190750</t>
  </si>
  <si>
    <t>7751820827003168</t>
  </si>
  <si>
    <t>7700003084761260</t>
  </si>
  <si>
    <t xml:space="preserve"> рентген ОГК</t>
  </si>
  <si>
    <t>7752120830000353</t>
  </si>
  <si>
    <t>Радаева Л.Н.</t>
  </si>
  <si>
    <t>ОАК,б/х анализ крови, СА 19,9,РЭА,ПСА,СА 125</t>
  </si>
  <si>
    <t>5050140824000311</t>
  </si>
  <si>
    <t>7750730870002614</t>
  </si>
  <si>
    <t>Нечипоренко П.А.</t>
  </si>
  <si>
    <t>7702002143150686</t>
  </si>
  <si>
    <t>9636560553
4994761103</t>
  </si>
  <si>
    <t>Пациентке рекомендована консультация врача-онколога ОГШ. Направление сформировано с 27.06.2022 г.Прошу Вас сформировать направление с корректной датой</t>
  </si>
  <si>
    <t>7700009201180251</t>
  </si>
  <si>
    <t>9165110017
4991832543</t>
  </si>
  <si>
    <t>7700007088661134</t>
  </si>
  <si>
    <t>7700001161750236</t>
  </si>
  <si>
    <t>Козлов А.К.</t>
  </si>
  <si>
    <t>4554820879000191</t>
  </si>
  <si>
    <t>Лолаева Л.С.</t>
  </si>
  <si>
    <t>7700000127610261</t>
  </si>
  <si>
    <t>Прошу Вас уточнить, нуждается ли пациент в записи на прием к врачу-онкологу по результатам КТ</t>
  </si>
  <si>
    <t>7772450884000355</t>
  </si>
  <si>
    <t>Прошу Вас уточнить корректный номер телефона пациента. Указанный номер телефона-не используется</t>
  </si>
  <si>
    <t>7700007093131154</t>
  </si>
  <si>
    <t>9689330186
4994778796</t>
  </si>
  <si>
    <t>Лапшихина Е.А.</t>
  </si>
  <si>
    <t>Прошу Вас связаться с пациентом с целью записи на УЗИ ОБП, забрюшинного пространства по рекомендации врача-онколога</t>
  </si>
  <si>
    <t>Павлова Ю.В.</t>
  </si>
  <si>
    <t>7770150873002477</t>
  </si>
  <si>
    <t>врач КДО</t>
  </si>
  <si>
    <t>Просьба прислать все сканы протоклов приема врача КДО по пациенту после 20.04.2022</t>
  </si>
  <si>
    <t>7700001064260849</t>
  </si>
  <si>
    <t>Новожилова Е.Н.</t>
  </si>
  <si>
    <t>Просьба прислать скан протокола онкологического консилиума</t>
  </si>
  <si>
    <t>Берая В.В.</t>
  </si>
  <si>
    <t>7700009211640561</t>
  </si>
  <si>
    <t>7154020884000040</t>
  </si>
  <si>
    <t>Сысоева Ю.С.</t>
  </si>
  <si>
    <t>Пациентка отказалась посетить врача-онколога по результатам УЗИ щитовидной железы. Просьба уточнить необходимость посещения врача-онколога в ЦАОП "МГОБ №62 ДЗМ"</t>
  </si>
  <si>
    <t>7747130888001219</t>
  </si>
  <si>
    <t>Матвейчук О.Н.</t>
  </si>
  <si>
    <t>Просьба уточнить дату проведения онкологического консилиума по результатам гистологии. Если состоялся, просьба прислать скан протокола ОК.</t>
  </si>
  <si>
    <t>Мурадова Е.М.</t>
  </si>
  <si>
    <t>7769260895001374</t>
  </si>
  <si>
    <t>Полякова Е.В.</t>
  </si>
  <si>
    <t>7700002182660140</t>
  </si>
  <si>
    <t>Котов А.А.</t>
  </si>
  <si>
    <t>По рекомендации врача-онколога, пациент сдал ровь на ПСА. Прошу Вас уточнить необходимость консультации врача-онколога.</t>
  </si>
  <si>
    <t>7700001139100660</t>
  </si>
  <si>
    <t>Тарасено Ю.А.</t>
  </si>
  <si>
    <t>По рекомендации врача-онколога, пациент пациент прошел УЗИ ОБП. Прошу Вас уточнить необходимость консультации врача-онколога.</t>
  </si>
  <si>
    <t>5052510868002423</t>
  </si>
  <si>
    <t>Гаврищук П.А.</t>
  </si>
  <si>
    <t>Пациентке показана консультация врача-онколога Гаврищук П.А., пациентке удалось записаться только на 16.06.2022, Прошу Вас, при возможности, перезаписать пациентку на более раннюю дату.</t>
  </si>
  <si>
    <t>7700009198290751</t>
  </si>
  <si>
    <t xml:space="preserve">27.05.2022 в ЦАОП "МГОБ №62 ДЗМ" состоялся прием пациентки у врача онколога Берая В.В. (со слов пациентки). Просьба прислать скан протокола приема от 27..05.2022. </t>
  </si>
  <si>
    <t>Каргина Д. В.</t>
  </si>
  <si>
    <t>7700004069291278</t>
  </si>
  <si>
    <t>Мазманова С.Н</t>
  </si>
  <si>
    <t>7700005121710772</t>
  </si>
  <si>
    <t>926-1600070            495-4661934</t>
  </si>
  <si>
    <t>7757030898000010</t>
  </si>
  <si>
    <t>926-1265131</t>
  </si>
  <si>
    <t>Харламов А.А.</t>
  </si>
  <si>
    <t xml:space="preserve">Со слов, пациентка прошла УЗИ МЖ 28.03.2022 (в ЕМИАС информация отсутствует), в наблюдении онколога не нуждается. Просьба уточнить данную информацию </t>
  </si>
  <si>
    <t>Мушинская Ю.А.</t>
  </si>
  <si>
    <t>2950440885000046</t>
  </si>
  <si>
    <t>7701006042781167</t>
  </si>
  <si>
    <t>В телефонном разговоре пациент сообщил, что на приеме ему было отказано в выдаче формы 057, которая необходима для хирургического лечения в рамках ОМС в МГОБ №62 (по уже существующей договоренности). Прошу уточнить по какой причине пациет получил оказ, а также прошу пригласить пациента для выдачи данной формы.</t>
  </si>
  <si>
    <t>7700004119710762</t>
  </si>
  <si>
    <t>Голышко П.В.</t>
  </si>
  <si>
    <t>7701009024290573</t>
  </si>
  <si>
    <t>Арсеньева Е.В.</t>
  </si>
  <si>
    <t>Со слов пациента, прием состоялся. В регистраторе также указано, что прием состоялся 27.05.2022 в 12.00.</t>
  </si>
  <si>
    <t>Карасева Н.А.</t>
  </si>
  <si>
    <t>5047320886001532</t>
  </si>
  <si>
    <t>8(905)545-18-83</t>
  </si>
  <si>
    <t>УЗИ м/ж</t>
  </si>
  <si>
    <t>Кушнарева А.А.</t>
  </si>
  <si>
    <t>7700003100720642</t>
  </si>
  <si>
    <t>7774250823000542</t>
  </si>
  <si>
    <t>Амбалова З.А.</t>
  </si>
  <si>
    <t>Пациенту рекомендована консультация торакального хирурга для определения дальнейшей тактики лечения. В телефонном звонке отказался от записи, так как уезжает на дачу до сентября</t>
  </si>
  <si>
    <t>7778250826000479</t>
  </si>
  <si>
    <t>Со слов родственницы пациента 26.05.2022 у пациента состоялся прием врача-онколога Сабитова Э.Р. Протокол отсутствует в ЕМИАС. Даны рекомендации. Прошу Вас предоставить скан протокола осмотра</t>
  </si>
  <si>
    <t>Шарамонова И.Ю.</t>
  </si>
  <si>
    <t>7750540828001091</t>
  </si>
  <si>
    <t>Прием врача-онколога КДО</t>
  </si>
  <si>
    <t>Прошу выслать последний протокол врча-онколога КДО МГОБ №62.</t>
  </si>
  <si>
    <t>7700009055740542</t>
  </si>
  <si>
    <t>Орелкин В.И. (КДО)</t>
  </si>
  <si>
    <t xml:space="preserve">Пациенту рекомендована госпитализация в МГОБ №62 для биопсии печени, прошу уточнить плановую дату госпитализации. </t>
  </si>
  <si>
    <t>7749730878002164</t>
  </si>
  <si>
    <t>Прием КДО</t>
  </si>
  <si>
    <t xml:space="preserve">Пациент утверждает, что был на приеме врача-онколога в КДО МГОБ №62 20.05.2022. Прошу выслать протокол приема. </t>
  </si>
  <si>
    <t>Пациент утверждает, что был на приеме врача-онколога в КДО МГОБ №62 20.05.2022. Скан приема МГОБ №62 не высылает по причине того, что "пациентка обратилась без предварительной записи на повторный прием". Если пациент обратился ко врачу без записи и протокол не был оформлен, прошу отобразить в ответе дальнейшую тактику ведения пациента.</t>
  </si>
  <si>
    <t>5068850839000151</t>
  </si>
  <si>
    <t>9262824518 (супруга Татьяна Дмитриевна)</t>
  </si>
  <si>
    <t>Пациент направлен на проведение биопсии ПЖ в ГКБ им. С.И.Спасокукоцкого, записан на консультацию на дату 27.06.2022. Превышен срок проедения биопсии.</t>
  </si>
  <si>
    <t>7753810876004629</t>
  </si>
  <si>
    <t>(915)407-28-29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</si>
  <si>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Прошу выслать протокол врача-онколога с рекомендациями дальнейшего наблюдения. </t>
  </si>
  <si>
    <t>7770450830000477</t>
  </si>
  <si>
    <t>Прошу уточнить дату записи пациента на консультацию в КДО МГОБ №62.</t>
  </si>
  <si>
    <t>7755730844002240</t>
  </si>
  <si>
    <t>(906)777-09-96 (супруга Марина)</t>
  </si>
  <si>
    <t>Азизов Н.М. + Курдагия Г.К.</t>
  </si>
  <si>
    <t>28.05.2022 + 30.05.2022</t>
  </si>
  <si>
    <t xml:space="preserve">Пациент записан на консультацию торакального хирурга в КДО МГО №62 на дату 09.06.2022. Певышен срок верификации и проведения ОК. Прошу перезаписать пациента на консультацию на более раннюю адту. </t>
  </si>
  <si>
    <t>5056620897001654</t>
  </si>
  <si>
    <t>(916)939-27-18</t>
  </si>
  <si>
    <t xml:space="preserve">Пациент утверждает, что был на консультации врача-онколога (выдан талон на УЗИ МЖ на дату 30.05.2022). Прошу выслать протокол врача. </t>
  </si>
  <si>
    <t>7700000162121034</t>
  </si>
  <si>
    <t>89009217649 (внук Александр)</t>
  </si>
  <si>
    <t>Плахова Д.А.</t>
  </si>
  <si>
    <t xml:space="preserve">Трижды был отправлен запрос о записи пациента на КТ ОГК, ОБП, ОМТ с к/у, запрос несколько раз был "передан в КДО". Прошу уточнить дату записи пациента на исследование. </t>
  </si>
  <si>
    <t>7757140832001204</t>
  </si>
  <si>
    <t>Полькина Е.И.</t>
  </si>
  <si>
    <t xml:space="preserve">Триджы был отправлен запрос о записи пациента на КТ ОГК, ОБП, ОМТ с к/у.  запрос несколько раз был "передан в КДО". Прошу уточнить дату записи пациента на исследование. </t>
  </si>
  <si>
    <t>7772050878001136</t>
  </si>
  <si>
    <t>Азизов Н.М. + Широкова И.А.</t>
  </si>
  <si>
    <t>24.05.2022 + 30.05.2022</t>
  </si>
  <si>
    <t>КТ ОБП с к/у.</t>
  </si>
  <si>
    <t>7767250824000664</t>
  </si>
  <si>
    <t>Прием ЦАОП</t>
  </si>
  <si>
    <t>7754840885001620</t>
  </si>
  <si>
    <t>(903)213-18-24 (дочь Анна Ивановна)</t>
  </si>
  <si>
    <t>Антюшко А.А.</t>
  </si>
  <si>
    <t>Пациент записан на консультацию врача-хирурга в КДО МГОБ №62 на дату 09.06.2022. По причине превышенного срока верификации прошу перезаписать пациента на более раннюю дату (по согласованию даты с дочерью пациента, номер указан).</t>
  </si>
  <si>
    <t>Сиротина Т.А.</t>
  </si>
  <si>
    <t>7701003225100982</t>
  </si>
  <si>
    <t>Шовкун В. О.</t>
  </si>
  <si>
    <t>7747540836000115</t>
  </si>
  <si>
    <t>Карагужин С. К.</t>
  </si>
  <si>
    <t>7755810897000919</t>
  </si>
  <si>
    <t>Пациент отказывается от записи к врачу онкологу. Просьба уточнить необходимость сопровождения персональным помощником.</t>
  </si>
  <si>
    <t>7700000161610461</t>
  </si>
  <si>
    <t>Трищенков С. Ю.</t>
  </si>
  <si>
    <t>Со слов пациента прием 27.05.2022 у врача онколога Трищенкова С. Ю. состоялся. Просьба выслать протокол осмотра.</t>
  </si>
  <si>
    <t>7701000120010452</t>
  </si>
  <si>
    <t>4674850889000084</t>
  </si>
  <si>
    <t>Бочкова М. А.</t>
  </si>
  <si>
    <t>Гимазетдинова Д.М.</t>
  </si>
  <si>
    <t>7700001138140946</t>
  </si>
  <si>
    <t>7700002174541089</t>
  </si>
  <si>
    <t>7700004059030241</t>
  </si>
  <si>
    <t>7700001067511056</t>
  </si>
  <si>
    <t>7700000041160132</t>
  </si>
  <si>
    <t>89151048201 дочь Светлана</t>
  </si>
  <si>
    <t>Волкова Ю.А.</t>
  </si>
  <si>
    <t>Пациенту рекомендовано выполнение core-биопсии повторно.</t>
  </si>
  <si>
    <t>7700009080530845</t>
  </si>
  <si>
    <t>7700009121530741</t>
  </si>
  <si>
    <t>7700004194100370</t>
  </si>
  <si>
    <t>7772940890000902</t>
  </si>
  <si>
    <t>Мирошнеченко Г.Н.</t>
  </si>
  <si>
    <t>Запланирована 09.06.2022</t>
  </si>
  <si>
    <t>7700008090790548</t>
  </si>
  <si>
    <t>3375350871000162</t>
  </si>
  <si>
    <t>7758900897002473</t>
  </si>
  <si>
    <t>7701009005731149</t>
  </si>
  <si>
    <t>Пугачёва Е.Д.</t>
  </si>
  <si>
    <t>7700002221130139</t>
  </si>
  <si>
    <t>7700001027010257</t>
  </si>
  <si>
    <t>7752640827000496</t>
  </si>
  <si>
    <t>89150600125/84956760752</t>
  </si>
  <si>
    <t>Пациенту не сообщили результат онкоконсилиума. Пациент нервничает, прошу Вас связаться с пациентом и разъянить дальнейшую тактику лечения</t>
  </si>
  <si>
    <t>7768050888001445</t>
  </si>
  <si>
    <t>Супаков А.А.</t>
  </si>
  <si>
    <t>Мохова Д.В.</t>
  </si>
  <si>
    <t>7775650821000049</t>
  </si>
  <si>
    <t>8-915-467-67-45</t>
  </si>
  <si>
    <t>Ранее (25.05.2022) был получент ответ, что ОК проведен 23.05. По техническим причинам будет опубликован позднее. Просим опубликовать протокол</t>
  </si>
  <si>
    <t>7767360818000347</t>
  </si>
  <si>
    <t>8-916-282-93-45</t>
  </si>
  <si>
    <t>Ридин В.А.</t>
  </si>
  <si>
    <t>7700000130520458</t>
  </si>
  <si>
    <t>8-965-227-19-51</t>
  </si>
  <si>
    <t>7767050842000211</t>
  </si>
  <si>
    <t>8-916-001-25-23</t>
  </si>
  <si>
    <t>Вельмакина О.В.</t>
  </si>
  <si>
    <t>7700008016550946</t>
  </si>
  <si>
    <t>8 909 155 58 95</t>
  </si>
  <si>
    <t>7700006004730560</t>
  </si>
  <si>
    <t>495 353 56 76/ 916 917 26 93</t>
  </si>
  <si>
    <t>ПСА в июне 2022</t>
  </si>
  <si>
    <t>7770450839000882</t>
  </si>
  <si>
    <t>915 280 84 45/916 176 69 30 Светлана Викторовна жена</t>
  </si>
  <si>
    <t>7770350823001252</t>
  </si>
  <si>
    <t>8 906 736 56 00</t>
  </si>
  <si>
    <t>Пациент был осмотрен врачом-онкологом, выдано направление на госпитализацию. ВЭ в системе ЕМИАС отсутствует.</t>
  </si>
  <si>
    <t>7757210883000890</t>
  </si>
  <si>
    <t>926 256 58 86</t>
  </si>
  <si>
    <t>Островская И.И.</t>
  </si>
  <si>
    <t>Пациент осмотрен врачом-эндокринологом, рекомендована консультация врача-онколога, электронное направление отсутствует. Прошу Вас создать направление и повторно направить данные пациента для сопровождения по диагнозу D35.0.</t>
  </si>
  <si>
    <t>7148140846000935</t>
  </si>
  <si>
    <t>905 116 25 47</t>
  </si>
  <si>
    <t>7700005232051046</t>
  </si>
  <si>
    <t>495 911 19 19/ 965 242 01 46</t>
  </si>
  <si>
    <t>Мизякин А.Г.</t>
  </si>
  <si>
    <t>Пациент осмотрен врачом-онкологом, установлен диагноз С64, описан результат гистологии-рак.</t>
  </si>
  <si>
    <t>7757840843001768</t>
  </si>
  <si>
    <t>916 628 21 81 /495 323 83 45</t>
  </si>
  <si>
    <t>7700002050710553</t>
  </si>
  <si>
    <t>968 048 46 62/499 786 00 94</t>
  </si>
  <si>
    <t>7758530879003254</t>
  </si>
  <si>
    <t>985 864 54 51</t>
  </si>
  <si>
    <t>7774250830000907</t>
  </si>
  <si>
    <t>8-985-644-92-19</t>
  </si>
  <si>
    <t xml:space="preserve">В протоколе врача-онколога отсутствуют дальнейшие рекомендации. Прошу Вас уточнить дальнейшую тактику ведения с указанием временных сроков.
</t>
  </si>
  <si>
    <t>5058210828002225</t>
  </si>
  <si>
    <t>926 147 16 71</t>
  </si>
  <si>
    <t>КТ ОГК через 3 мес.</t>
  </si>
  <si>
    <t>Кондратьева А.С.</t>
  </si>
  <si>
    <t>7771940870001095</t>
  </si>
  <si>
    <t>8 499 729 76 86
8 903 745 81 06</t>
  </si>
  <si>
    <t>Прошу Вас выслать скан протокола приема врача-онколога от 24.05.2022</t>
  </si>
  <si>
    <t>КТ</t>
  </si>
  <si>
    <t>Врач-онколог КДО</t>
  </si>
  <si>
    <t>7701009028530352</t>
  </si>
  <si>
    <t>8 915 332 82 89</t>
  </si>
  <si>
    <t>7349740873000042</t>
  </si>
  <si>
    <t>8 927 815 28 90</t>
  </si>
  <si>
    <t>7700006074040348</t>
  </si>
  <si>
    <t>8 495 396 23 29
8 964 523 66 56</t>
  </si>
  <si>
    <t>7700001159790149</t>
  </si>
  <si>
    <t>8 925 464 32 09</t>
  </si>
  <si>
    <t>Пациенту рекомендовано хирургическое лечение в отделение ОГШ ГКОБ 1. Прошу Вас выслать скан ВЭ проведенного лечения</t>
  </si>
  <si>
    <t>ВЭ</t>
  </si>
  <si>
    <t>7700006113230254</t>
  </si>
  <si>
    <t>8 967 123 22 31</t>
  </si>
  <si>
    <t>УЗИ вен н/к</t>
  </si>
  <si>
    <t>Коврегина В.О.</t>
  </si>
  <si>
    <t>7752520892000300</t>
  </si>
  <si>
    <t>Со слов, проведено ФБС 24.05.2022. Врач рекомендовал звонить 27.05.2022 для уточнения результатов. Пациентка дозвониться не смогла. Прошу Вас связаться  пациенткой и проинформировать о результатах исследования.</t>
  </si>
  <si>
    <t>7700000020790653</t>
  </si>
  <si>
    <t>Мирошниченко Г.Н.</t>
  </si>
  <si>
    <t>3449630893000312</t>
  </si>
  <si>
    <t>89153831963 89053929391</t>
  </si>
  <si>
    <t>Адамян Л.Я.</t>
  </si>
  <si>
    <t>25.05.2022 проведено УЗИ МЖ по рекомендации онколога. Прошу уточнить, показана ли повторная консультация онколога по результатам исследования.</t>
  </si>
  <si>
    <t>7749540869000089</t>
  </si>
  <si>
    <t>Тарасенко Ю.А.</t>
  </si>
  <si>
    <t>7767650897000097</t>
  </si>
  <si>
    <t>Шамардина А.К.</t>
  </si>
  <si>
    <t>7768150884002445</t>
  </si>
  <si>
    <t>89168008369</t>
  </si>
  <si>
    <t>7700009112621241</t>
  </si>
  <si>
    <t>Дьякова О.Г.</t>
  </si>
  <si>
    <t>Со слов, запланирована консультация хирурга перед пункцией поджелудочной железы на 14.06.2022 - превышен срок. Прошу связаться с пациентом и перенести консультацию на более раннюю дату.</t>
  </si>
  <si>
    <t>7769560882000564</t>
  </si>
  <si>
    <t>По рекомендации онколога проведено УЗИ ОБП 26.05.2022. Прошу уточнить, показана ли повторная консультация онколога по результатам.</t>
  </si>
  <si>
    <t>Закирова Д.И.</t>
  </si>
  <si>
    <t>7702004070240273</t>
  </si>
  <si>
    <t>7700006097180670</t>
  </si>
  <si>
    <t>7700007194040750</t>
  </si>
  <si>
    <t>Со слов пациентки, состоялся ОК в Истре 13.05.22, к ней вышли и сказали не ждать заключения, его подгрузят в ЕМИАС. Прошу подгрузить консилиум.</t>
  </si>
  <si>
    <t>7700001119200350</t>
  </si>
  <si>
    <t>29.04.22 пациентка отдала все документы на МСЭ, врач сказала,что с пациенткой свяжутся после майский праздников. По состоянию на 30.05 с пациенткой никто не связался. Прошу проверить информацию и связаться по результатам МСЭ и ИПР.</t>
  </si>
  <si>
    <t>7700000200240340</t>
  </si>
  <si>
    <t>9167125555 дочь</t>
  </si>
  <si>
    <t>Пациентка записана в КДО на повторную консультацию на 02.06, но так как ей еще никто не смог выдать направление на эндосонографию, попросила отменить запись.</t>
  </si>
  <si>
    <t>7700005216160557</t>
  </si>
  <si>
    <t>Записала к Полькиной Е.И. на 09.06 в рамках первичного приема, так как нет слотов в рамках ДН, а у пациентки заканчиваются таблетки.</t>
  </si>
  <si>
    <t>7700042001210845</t>
  </si>
  <si>
    <t>7752830869000252</t>
  </si>
  <si>
    <t>Гудеева Е. А.</t>
  </si>
  <si>
    <t>7700005161101280</t>
  </si>
  <si>
    <t>7700001155231057</t>
  </si>
  <si>
    <t>4956581571/9260855042</t>
  </si>
  <si>
    <t>7700007161050379</t>
  </si>
  <si>
    <t>9164261415</t>
  </si>
  <si>
    <t>7772940841000530</t>
  </si>
  <si>
    <t>9037494100</t>
  </si>
  <si>
    <t>7747240832000579</t>
  </si>
  <si>
    <t>9165790264</t>
  </si>
  <si>
    <t>7700001106520660</t>
  </si>
  <si>
    <t>7752040892001802</t>
  </si>
  <si>
    <t>Салина И. А. (администратор гп)</t>
  </si>
  <si>
    <t>7700004175721041</t>
  </si>
  <si>
    <t>9153160444</t>
  </si>
  <si>
    <t>Грунина А.А.</t>
  </si>
  <si>
    <t>7700003066670348</t>
  </si>
  <si>
    <t>7751930821001843</t>
  </si>
  <si>
    <t>7758030886001037</t>
  </si>
  <si>
    <t>УЗИ ОБП+ЗП, RG ОГК</t>
  </si>
  <si>
    <t>7700002021800799</t>
  </si>
  <si>
    <t>4258340842000565</t>
  </si>
  <si>
    <t>Пациент записан на консультацию торакального хирурга на 08.06.2022. По возможности прошу сформировать более ранюю запись</t>
  </si>
  <si>
    <t>7700003100631255</t>
  </si>
  <si>
    <t>На приеме от 25.05.2022 врач в протоколе осмотра указывает контрольную явка через 6 месяцев и рекомендует пройти обследование. Прошу Вас уточнить,когда пациенту необходимо пройти данные исследования : сейчас или через 6 месяцев?</t>
  </si>
  <si>
    <t>7700000020660664</t>
  </si>
  <si>
    <t>7750110891000576</t>
  </si>
  <si>
    <t>Гопситализация назначена на 23.06.2022</t>
  </si>
  <si>
    <t>Коврегина М.Н.</t>
  </si>
  <si>
    <t>7752040887002666</t>
  </si>
  <si>
    <t>8(903)5511312</t>
  </si>
  <si>
    <t>Курдюкова А.В.</t>
  </si>
  <si>
    <t>ОАК</t>
  </si>
  <si>
    <t>7700006129300654</t>
  </si>
  <si>
    <t>8(916)2435702</t>
  </si>
  <si>
    <t>ММГ. По направлению нет доступности для самостоятельной записи. Просьба записать пациентку</t>
  </si>
  <si>
    <t>7700005059250444</t>
  </si>
  <si>
    <t>8(916)8810105</t>
  </si>
  <si>
    <t>Пациентка по диагнозу С53.9 отказалась от записи к онкологу на контрольный осмотр, т.к., с её слов, было давно и уже не беспокоит</t>
  </si>
  <si>
    <t>7700005103100148</t>
  </si>
  <si>
    <t>8(919)9991058</t>
  </si>
  <si>
    <t>С пациенткой так и не удаётся связаться для уточнения, нуждается ли в записи к онкологу</t>
  </si>
  <si>
    <t>7749320883000245</t>
  </si>
  <si>
    <t>8(916)9238472</t>
  </si>
  <si>
    <t>Со слов пациентки, наблюдается у онколога-маммолога в МГОБ62. Просьба выслать все имеющиеся протоколы онколога по пациентке</t>
  </si>
  <si>
    <t>7753840888000844</t>
  </si>
  <si>
    <t>8(909)9545872</t>
  </si>
  <si>
    <t>маммолог</t>
  </si>
  <si>
    <t>Просьба выслать по пациентке протокол приёма маммолога от 27.05</t>
  </si>
  <si>
    <t>7755340843002629</t>
  </si>
  <si>
    <t>8(965)1068133</t>
  </si>
  <si>
    <t xml:space="preserve"> Нуждается в записи к химиотерапевту для выписки рецепта, записан на данный момент к врачу-онкологу. Но со слов пациента, 30.05 с ним связались из онкодиспансера и оповестили, что необходимо записаться к химиотерапевту. Просьба создать запись</t>
  </si>
  <si>
    <t>7700000156300769</t>
  </si>
  <si>
    <t>8(903)1906066</t>
  </si>
  <si>
    <t>Свиридов С.В.</t>
  </si>
  <si>
    <t>УЗИ мж, узи почек, надпочечников</t>
  </si>
  <si>
    <t>Хрулева А.О.</t>
  </si>
  <si>
    <t>5648220887000041</t>
  </si>
  <si>
    <t>915 158 37 20</t>
  </si>
  <si>
    <t>7700008109070247</t>
  </si>
  <si>
    <t>903 242 76 56</t>
  </si>
  <si>
    <t>7750540878000167</t>
  </si>
  <si>
    <t>910 453 87 18/495 485 51 90</t>
  </si>
  <si>
    <t>Последний приём</t>
  </si>
  <si>
    <t>7700002026060857</t>
  </si>
  <si>
    <t>499 199 59 59</t>
  </si>
  <si>
    <t>Пациент был направлен к врачу-онкологу от 12.05.22 с диагнозом С50.8. В протоколе не указана информация о диагнозе С50.8. Прошу Вас уточнить дальнейшую тактику ведения пациента по диагнозу С50.8.</t>
  </si>
  <si>
    <t>205414194</t>
  </si>
  <si>
    <t>Луев И.А.</t>
  </si>
  <si>
    <t>5253000874000436</t>
  </si>
  <si>
    <t>(903)127-49-69</t>
  </si>
  <si>
    <t>7700003150070546</t>
  </si>
  <si>
    <t>Григорян Т.С.</t>
  </si>
  <si>
    <t>УЗИ ОБП.</t>
  </si>
  <si>
    <t>7758930885002748</t>
  </si>
  <si>
    <t>(962)988-70-13</t>
  </si>
  <si>
    <t>6949240873000338</t>
  </si>
  <si>
    <t>(909)269-90-36</t>
  </si>
  <si>
    <t>7767550839000181</t>
  </si>
  <si>
    <t>(495)172-94-22/916 180 19 44</t>
  </si>
  <si>
    <t>7700008177700952</t>
  </si>
  <si>
    <t>(926)384-94-48</t>
  </si>
  <si>
    <t>Анализ крови на ПСА, СА 19.9, РЭА; ФВД.</t>
  </si>
  <si>
    <t>7778260872001321</t>
  </si>
  <si>
    <t>(903)270-00-87</t>
  </si>
  <si>
    <t>7753720885000528</t>
  </si>
  <si>
    <t>903 559 96 25</t>
  </si>
  <si>
    <t>Пациент был записан в КДО МГОБ 62 к маммологу на 01.06.22. Прошу Вас, по просьбе пациента, отменить запись на 01.06.22, так как консультация состоялась 30.05.2022.</t>
  </si>
  <si>
    <t>7758410889005245</t>
  </si>
  <si>
    <t>(903)184-22-34</t>
  </si>
  <si>
    <t>Насонова В.В.</t>
  </si>
  <si>
    <t>КТ ОБП с КУ.</t>
  </si>
  <si>
    <t>Авакян Н.Д.</t>
  </si>
  <si>
    <t>7701003219560155</t>
  </si>
  <si>
    <t>9067322664 9036175321</t>
  </si>
  <si>
    <t>Иванова М.В.</t>
  </si>
  <si>
    <t>Прошу уточнить дату госпитализации.</t>
  </si>
  <si>
    <t>Степанова О.Ю.</t>
  </si>
  <si>
    <t>7700008139750655</t>
  </si>
  <si>
    <t>пациент просил уведовить Вашу МО, о том, что он обратился в иное мед. Учреждения для получения оперативного лечения, поэтому просит снять его с очереди на госпитализацию</t>
  </si>
  <si>
    <t>7700003175660150</t>
  </si>
  <si>
    <t>(916)192-53-83</t>
  </si>
  <si>
    <t>7700005002680654</t>
  </si>
  <si>
    <t>Лукьяненкова А.А.</t>
  </si>
  <si>
    <t>7754030836002444</t>
  </si>
  <si>
    <t>9851215372/9163787620</t>
  </si>
  <si>
    <t>Гришина И.М.</t>
  </si>
  <si>
    <t>Консультация пульмонолога</t>
  </si>
  <si>
    <t>7700006048661151</t>
  </si>
  <si>
    <t>Дерман И.Е.</t>
  </si>
  <si>
    <t>5052840833000602</t>
  </si>
  <si>
    <t>Старшинин М.А.</t>
  </si>
  <si>
    <t>На 30.05.2022 с пациентом не связались, дату госпитализации не озвучили</t>
  </si>
  <si>
    <t>7700007114040745</t>
  </si>
  <si>
    <t>Нуммаев Б.Г.</t>
  </si>
  <si>
    <t>Лучевая терапия</t>
  </si>
  <si>
    <t>5048840874000856</t>
  </si>
  <si>
    <t>5057830823001269</t>
  </si>
  <si>
    <t>7756330844002529</t>
  </si>
  <si>
    <t>Пациенту рекомендовано явиться на прием врача-онколога ГКОБ №1 для контрольного обследования, прием запланирован на 01.06.2022. Прошу Вас сформировать эл. направление на консультацию врача-онколога в ГКОБ №1 ДЗМ.</t>
  </si>
  <si>
    <t>5051640831000344</t>
  </si>
  <si>
    <t>В К-Р отсутствует информация о диагнозе С61.</t>
  </si>
  <si>
    <t>2151340873000106</t>
  </si>
  <si>
    <t>Садридинов К.О.</t>
  </si>
  <si>
    <t>Пациентке выдано направление на МРТ с К/У в АО "К+31 Сити". Со слов пациентки, врач-онколог сказал ожидать звонок о дате и времени проведения МРТ 27.05.2022. На 30.05.2022 с пациенткой не связались, она крайне обеспокоена. Прошу Вас  связаться с пациенткой по вопросу записи на МРТ в АО "К+31 Сити"</t>
  </si>
  <si>
    <t>7772550896001125</t>
  </si>
  <si>
    <t>Дранкова М.Ю.</t>
  </si>
  <si>
    <t>7754030872002902</t>
  </si>
  <si>
    <t>Московцева Р.Л.</t>
  </si>
  <si>
    <t xml:space="preserve">КТ </t>
  </si>
  <si>
    <t>Ветрова Е.В.</t>
  </si>
  <si>
    <t>5054130828000579</t>
  </si>
  <si>
    <t>8(925)508-68-43</t>
  </si>
  <si>
    <t xml:space="preserve">Пациенту была рекомендована консультация врача-остеолога в МГОБ №62. Прошу Вас по возможности выслать сканы осмотров по пациенту. </t>
  </si>
  <si>
    <t>7750920878000997</t>
  </si>
  <si>
    <t>8(916)376-24-43</t>
  </si>
  <si>
    <t xml:space="preserve">В телефонном разговоре 30.05.2022 пациентка сообщила, что по результатам онкологоческого консилиума отказалась от лечения по диагнозу C50.8. Прошу Вас уточнить дальнейшую тактику ведения по пациентке. </t>
  </si>
  <si>
    <t xml:space="preserve">В телефонном разговоре 30.05.2022 пациентка сообщила, что по результатам онкологоческого консилиума отказалась от лечения по диагнозу C50.8. </t>
  </si>
  <si>
    <t>7748630872000217</t>
  </si>
  <si>
    <t>8(925)505-18-21</t>
  </si>
  <si>
    <t>Пациентке в ГП №8 врачом-эндокринологом было выдано направление на ТАБ щ/ж перед первичным приемом врача-онколога - доступность отсутствует. Прошу Вас по возможности связаться с пациенткой и записать её на ТАБ щ/ж.</t>
  </si>
  <si>
    <t>7756640897000984</t>
  </si>
  <si>
    <t>8(499)161-82-26; 8(905)577-58-11</t>
  </si>
  <si>
    <t>Федоров А.Э.</t>
  </si>
  <si>
    <t xml:space="preserve">Пациентка в телефонном разговоре отказалась от записи на повторный прием к врачу-онкологу в ГКОБ №1 по диагнозу H60.9. Также отказалась от записи на прием к врачу-онкологу в рамках д-наблюдения по диагнозу C18.2. </t>
  </si>
  <si>
    <t>Махалкина В.Н.</t>
  </si>
  <si>
    <t>7700006088801157</t>
  </si>
  <si>
    <t>Капуза Е.В.</t>
  </si>
  <si>
    <t>6472370895040445</t>
  </si>
  <si>
    <t>Чернова Е.В.</t>
  </si>
  <si>
    <t>со слов пациента, врач-онколог Чернова Е.В. Сообщила, чтобы пациент больше не записывался к ней на прием, направила к другому врачу-Нечепуренко Л.Б.(участковому). При этом первичные пациенты могут записываться к любому врачу-онкологу согласно раздатке, и не должны быть напавлены к участковым врачам-онкологам.</t>
  </si>
  <si>
    <t>7700001036160559</t>
  </si>
  <si>
    <t>ММГ, Рентген ОГК, УЗИ МЖ, ОБП, МТ ЗП и периф л\у, ОАК, Са 153, Са 125, ОАМ, со слов пациент не может записаться самостоятельно</t>
  </si>
  <si>
    <t>7756440824001282</t>
  </si>
  <si>
    <t>прием мкнц</t>
  </si>
  <si>
    <t>после 25.04.2022</t>
  </si>
  <si>
    <t>7755930895000909</t>
  </si>
  <si>
    <t>по направительному диагнозу D44.0</t>
  </si>
  <si>
    <t>7700007004050559</t>
  </si>
  <si>
    <t>9296815856   4956751181</t>
  </si>
  <si>
    <t>7700003102130669</t>
  </si>
  <si>
    <t>Рыкунова В.А.</t>
  </si>
  <si>
    <t>пациент прошел ММГ 20.05.2022, прошу уточнить необходимость консультации онколога. Сам пациент отказывается от консультации после прохрождения ММГ</t>
  </si>
  <si>
    <t>Кияшко Н.В.</t>
  </si>
  <si>
    <t>7700009095550341</t>
  </si>
  <si>
    <t>ОК от 27.04.2022</t>
  </si>
  <si>
    <t>5077250822000988</t>
  </si>
  <si>
    <t>Сулягина В.С.</t>
  </si>
  <si>
    <t>7700005044651259</t>
  </si>
  <si>
    <t>84997312595</t>
  </si>
  <si>
    <t>Шихов С.Д.</t>
  </si>
  <si>
    <t>5752910877000066</t>
  </si>
  <si>
    <t>Булах А.Г.</t>
  </si>
  <si>
    <t>7755340893001752</t>
  </si>
  <si>
    <t>5053310898001282</t>
  </si>
  <si>
    <t>7757420876002940</t>
  </si>
  <si>
    <t>Сорокин Д.П.</t>
  </si>
  <si>
    <t>1549520877000011</t>
  </si>
  <si>
    <t>7750830889002074</t>
  </si>
  <si>
    <t>В телефонном звонке от 27.05.2022 пациент сообщил о том , что уехал на дачу на все лето</t>
  </si>
  <si>
    <t>7768350891000925</t>
  </si>
  <si>
    <t>Меншутина Л.А.</t>
  </si>
  <si>
    <t xml:space="preserve">Ответ от 17.05.2022: "Проведение ОК запланировано 18.05.2022". Состоялся ОК 18.05.2022? </t>
  </si>
  <si>
    <t>7700006011730275</t>
  </si>
  <si>
    <t xml:space="preserve">89265879130 Елена </t>
  </si>
  <si>
    <t>7700009079270153</t>
  </si>
  <si>
    <t>84957157094, 89252582702</t>
  </si>
  <si>
    <t>Верещагина Е.А.</t>
  </si>
  <si>
    <t>7767940819000196</t>
  </si>
  <si>
    <t>7701004141760585</t>
  </si>
  <si>
    <t>8 926 649 15 83</t>
  </si>
  <si>
    <t>Ответ от 17.05.2022: "госпитализирован 11.05.2022"</t>
  </si>
  <si>
    <t>7757640835001432</t>
  </si>
  <si>
    <t>89651693731 - Нина Яковлевна</t>
  </si>
  <si>
    <t>7751440825000478</t>
  </si>
  <si>
    <t>89039663805 , 84957173263</t>
  </si>
  <si>
    <t>7750340824000951</t>
  </si>
  <si>
    <t>89268363932 Елена Александровна (Жена)</t>
  </si>
  <si>
    <t>Кудрявцев А.С.</t>
  </si>
  <si>
    <t>7757730878001850</t>
  </si>
  <si>
    <t>7758040846000581</t>
  </si>
  <si>
    <t>89251171792, 84991518867</t>
  </si>
  <si>
    <t>Бештоев А.А.</t>
  </si>
  <si>
    <t>7700003123650859</t>
  </si>
  <si>
    <t>84957143597, 89166729703</t>
  </si>
  <si>
    <t>ПСА</t>
  </si>
  <si>
    <t>Изюмская А.Д.</t>
  </si>
  <si>
    <t>7758730884003261</t>
  </si>
  <si>
    <t>Денисов К.А</t>
  </si>
  <si>
    <t>Пациентка записана на приём к химиотерапевту на 27.06, но по решению ОК плановая дата начала лечения - 02.06.2022. Прошу связаться с пациенткой для переноса записи на более раннюю дату.</t>
  </si>
  <si>
    <t>7700005080571254</t>
  </si>
  <si>
    <t>Номер не используется, прошу уточнить контактные данные и необходимость сопровождения ПП</t>
  </si>
  <si>
    <t>7701007069120568</t>
  </si>
  <si>
    <t>Сергеев С.С</t>
  </si>
  <si>
    <t>Анализ на тиреоглобулин и АТ-ТГ. АТ-ТПО, Паратгормон, по возможности витамин Д</t>
  </si>
  <si>
    <t>7754930875002371</t>
  </si>
  <si>
    <t>химиотерапевт</t>
  </si>
  <si>
    <t>Прошу выслать скан приема химиотераевта за 25.05</t>
  </si>
  <si>
    <t>7700009212270953</t>
  </si>
  <si>
    <t>30.05 была попытка дозвониться до пациентки с целью напоминания об УЗИ о МЖ, которое было рекомендовано онкологом пройти в июне 2022. Пациентка после того, как услышала, что ей звонит Персональный помощник сбросила трубку. Прошу уточнить необходимость сопровождения ПП</t>
  </si>
  <si>
    <t>7700006249151151</t>
  </si>
  <si>
    <t>После 17.05.2022</t>
  </si>
  <si>
    <t>Прошу выслать все сканы из КДО после 18.05 включительно</t>
  </si>
  <si>
    <t>2655040881000046</t>
  </si>
  <si>
    <t>7701002140300354</t>
  </si>
  <si>
    <t>Симбирская А.М.</t>
  </si>
  <si>
    <t>5058140838000994</t>
  </si>
  <si>
    <t xml:space="preserve">В рамках диагностики заболевания. </t>
  </si>
  <si>
    <t>7700000222010474</t>
  </si>
  <si>
    <t>Беляев А.А.</t>
  </si>
  <si>
    <t>7758820841000961</t>
  </si>
  <si>
    <t>Сакурова К.В.</t>
  </si>
  <si>
    <t>7701006050061162</t>
  </si>
  <si>
    <t>8 977 745 90 48</t>
  </si>
  <si>
    <t>Прошу выслать крайний протокол приема врача онколога КДО</t>
  </si>
  <si>
    <t>3456340848000199</t>
  </si>
  <si>
    <t>8 902 654 35 42</t>
  </si>
  <si>
    <t>Пациент был записан на МРТ на 28.05. Не смог приехать по состоянию здоровья. Прошу перезаписать пациента на исследование МРТ предстательной железы с к/у</t>
  </si>
  <si>
    <t>Заикина Л.В.</t>
  </si>
  <si>
    <t>7701006019731262</t>
  </si>
  <si>
    <t>Кашинцев К.Ю.</t>
  </si>
  <si>
    <t>3074050824000020</t>
  </si>
  <si>
    <t>Ларичева Е.</t>
  </si>
  <si>
    <t>Со слов пациента,состоялась консультация 29.05.2022. Пациенту назначены УЗИ ОБП, УЗИ л/у. В Системе ЕМИАС отсутствует протокол осмотра. Прошу Вас выслать скан протокола.</t>
  </si>
  <si>
    <t>Со слов пациента, 29.05.2022 состоялась консультация врача-гематолога, в системе ЕМИАС протокол осмотра отсутствует. Также со слов пациента, врачем рекомендовано проведение УЗИ ОБП, УЗИ л/у, выписка есть на руках. Прошу Вас уточнить данную информацию и связаться с пациентом.</t>
  </si>
  <si>
    <t>7747930891002066</t>
  </si>
  <si>
    <t>Из протокола вэписного эпикриза : госп-ия в ДС2 для продолжения лечения на 18.05.2022. Прошу Вас выслать скан протокола ВЭ.</t>
  </si>
  <si>
    <t>7700008055810354</t>
  </si>
  <si>
    <t>7768450820000945</t>
  </si>
  <si>
    <t>7700009104210648</t>
  </si>
  <si>
    <t>Торбик И.Ю.</t>
  </si>
  <si>
    <t>Пациентка в настоящее время не планирует консультацию онколога. Планирует не раньше,чем через 1 год</t>
  </si>
  <si>
    <t>5057540834001436</t>
  </si>
  <si>
    <t>Захаров И.П.</t>
  </si>
  <si>
    <t>УЗИ ПЖ и мочевого пузыря с определением остаточной мочи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</si>
  <si>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</si>
  <si>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</si>
  <si>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</si>
  <si>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</si>
  <si>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</si>
  <si>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</si>
  <si>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</si>
  <si>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Барабанова Ю.Е.</t>
  </si>
  <si>
    <t>7747030825001274</t>
  </si>
  <si>
    <t>Сундуй Ю.Ю.</t>
  </si>
  <si>
    <t>КТ ОБП,Почек</t>
  </si>
  <si>
    <t>9057751514</t>
  </si>
  <si>
    <t xml:space="preserve"> ЭКГ и УЗИ ложа Щ/Ж</t>
  </si>
  <si>
    <t>Кузина И.В.</t>
  </si>
  <si>
    <t>5548930881000042</t>
  </si>
  <si>
    <t>8-916-944-62-93</t>
  </si>
  <si>
    <t>7701000016070454</t>
  </si>
  <si>
    <t>8-925-322-70-71</t>
  </si>
  <si>
    <t>Гарипова О.М.</t>
  </si>
  <si>
    <t>7700000193081182</t>
  </si>
  <si>
    <t>8-903-719-05-29</t>
  </si>
  <si>
    <t xml:space="preserve">протокол от 27.05.2022 не открывается </t>
  </si>
  <si>
    <t>Шамрай Л.М.</t>
  </si>
  <si>
    <t>5051020841000990</t>
  </si>
  <si>
    <t>8-905-717-33-30</t>
  </si>
  <si>
    <t>Шириязданова Ю.Ф.</t>
  </si>
  <si>
    <t xml:space="preserve">КТ ОБП  с КУ </t>
  </si>
  <si>
    <t>7753430829000044</t>
  </si>
  <si>
    <t>8-906-792-01-40</t>
  </si>
  <si>
    <t xml:space="preserve">ПСА </t>
  </si>
  <si>
    <t>7776060883000862</t>
  </si>
  <si>
    <t>8-499-782-71-07</t>
  </si>
  <si>
    <t>Афаунова А.Р.</t>
  </si>
  <si>
    <t>7700008101580258</t>
  </si>
  <si>
    <t>8-965-118-23-98</t>
  </si>
  <si>
    <t>7752240881000498</t>
  </si>
  <si>
    <t>8-903-218-31-11</t>
  </si>
  <si>
    <t>Прошу Вас уточнить дальнейшую тактику ведения пациентки . Необходим ли повторный прием врача-онколога ? ЗНО исключено ? Показано ли наблюдение в динамике ? Если показано прошу уточнить через какой срок .</t>
  </si>
  <si>
    <t>Алёхина Ю.В.</t>
  </si>
  <si>
    <t>7747030894001940</t>
  </si>
  <si>
    <t>Кривонос Н.В.</t>
  </si>
  <si>
    <t>Протокол осмотра в емиас не информативный</t>
  </si>
  <si>
    <t>2655730872000399</t>
  </si>
  <si>
    <t>Пациент проходит лечение в МКНЦ им. Логинова, прошу предоставить сканы осмотров врача онколога и химиотерапевта за май 2022</t>
  </si>
  <si>
    <t>7774260875000142</t>
  </si>
  <si>
    <r>
      <t>Со слов пациентки сходила на УЗИ, по результатам все хорошо, к онкологу идти не планирует. У пациента</t>
    </r>
    <r>
      <rPr>
        <b/>
        <u/>
        <sz val="12"/>
        <color theme="1"/>
        <rFont val="Times New Roman"/>
        <family val="1"/>
        <charset val="204"/>
      </rPr>
      <t xml:space="preserve"> диагноз C50.5</t>
    </r>
  </si>
  <si>
    <r>
      <t xml:space="preserve">Прошу выслать последний протокол врача-онкоуролога ЦАОП МГОБ №62 (от 2022 года </t>
    </r>
    <r>
      <rPr>
        <b/>
        <sz val="12"/>
        <color theme="1"/>
        <rFont val="Times New Roman"/>
        <family val="1"/>
        <charset val="204"/>
      </rPr>
      <t>и ранее</t>
    </r>
    <r>
      <rPr>
        <sz val="12"/>
        <color theme="1"/>
        <rFont val="Times New Roman"/>
        <family val="1"/>
        <charset val="204"/>
      </rPr>
      <t xml:space="preserve">). </t>
    </r>
  </si>
  <si>
    <t>протокол отправлен</t>
  </si>
  <si>
    <t>прием пациента не состоялся</t>
  </si>
  <si>
    <t>пациент в КЖЗ не был</t>
  </si>
  <si>
    <t>Записан на 22.06.2022 17:55</t>
  </si>
  <si>
    <t>пациент в ГС АРМ ВРАЧА не найден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</si>
</sst>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7" fillId="14" borderId="0" applyNumberFormat="0" applyBorder="0" applyAlignment="0" applyProtection="0"/>
    <xf numFmtId="0" fontId="16" fillId="16" borderId="0" applyNumberFormat="0" applyBorder="0" applyAlignment="0" applyProtection="0"/>
  </cellStyleXfs>
  <cellXfs count="18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14" fontId="19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9" fillId="0" borderId="1" xfId="0" applyNumberFormat="1" applyFont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14" fontId="19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15" borderId="1" xfId="0" applyFont="1" applyFill="1" applyBorder="1" applyAlignment="1" applyProtection="1">
      <alignment horizontal="center" vertical="center" wrapText="1"/>
      <protection locked="0" hidden="1"/>
    </xf>
    <xf numFmtId="0" fontId="18" fillId="15" borderId="1" xfId="0" applyFont="1" applyFill="1" applyBorder="1" applyAlignment="1" applyProtection="1">
      <alignment horizontal="center" vertical="center" wrapText="1" shrinkToFit="1"/>
      <protection hidden="1"/>
    </xf>
    <xf numFmtId="0" fontId="19" fillId="0" borderId="1" xfId="0" applyFont="1" applyBorder="1" applyAlignment="1" applyProtection="1">
      <alignment horizontal="center" vertical="center" wrapText="1" shrinkToFit="1"/>
      <protection hidden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49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49" fontId="19" fillId="0" borderId="1" xfId="0" applyNumberFormat="1" applyFont="1" applyBorder="1" applyAlignment="1" applyProtection="1">
      <alignment horizontal="center" vertical="center" wrapText="1"/>
    </xf>
    <xf numFmtId="0" fontId="18" fillId="12" borderId="1" xfId="0" applyFont="1" applyFill="1" applyBorder="1" applyAlignment="1" applyProtection="1">
      <alignment horizontal="center" vertical="center" wrapText="1"/>
      <protection locked="0" hidden="1"/>
    </xf>
    <xf numFmtId="14" fontId="18" fillId="12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7" borderId="1" xfId="0" applyFont="1" applyFill="1" applyBorder="1" applyAlignment="1" applyProtection="1">
      <alignment horizontal="center" vertical="center" wrapText="1"/>
      <protection locked="0" hidden="1"/>
    </xf>
    <xf numFmtId="14" fontId="18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9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15" borderId="1" xfId="0" applyFont="1" applyFill="1" applyBorder="1" applyAlignment="1" applyProtection="1">
      <alignment horizontal="center" vertical="center" wrapText="1"/>
      <protection locked="0" hidden="1"/>
    </xf>
    <xf numFmtId="0" fontId="19" fillId="15" borderId="1" xfId="0" applyFont="1" applyFill="1" applyBorder="1" applyAlignment="1" applyProtection="1">
      <alignment horizontal="center" vertical="center" wrapText="1" shrinkToFit="1"/>
      <protection hidden="1"/>
    </xf>
    <xf numFmtId="14" fontId="19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>
      <alignment horizontal="center" vertical="center" wrapText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49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9" fillId="0" borderId="1" xfId="0" applyNumberFormat="1" applyFont="1" applyBorder="1" applyAlignment="1">
      <alignment horizontal="center" vertical="center" wrapText="1" shrinkToFi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 shrinkToFit="1"/>
      <protection locked="0" hidden="1"/>
    </xf>
    <xf numFmtId="49" fontId="19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9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49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9" fillId="7" borderId="1" xfId="0" applyFont="1" applyFill="1" applyBorder="1" applyAlignment="1" applyProtection="1">
      <alignment horizontal="center" vertical="center" wrapText="1" shrinkToFit="1"/>
      <protection hidden="1"/>
    </xf>
    <xf numFmtId="0" fontId="19" fillId="0" borderId="1" xfId="0" applyFont="1" applyFill="1" applyBorder="1" applyAlignment="1" applyProtection="1">
      <alignment horizontal="center" vertical="center" wrapText="1"/>
      <protection locked="0" hidden="1"/>
    </xf>
    <xf numFmtId="0" fontId="22" fillId="14" borderId="1" xfId="2" applyFont="1" applyBorder="1" applyAlignment="1" applyProtection="1">
      <alignment horizontal="center" vertical="center" wrapText="1"/>
      <protection locked="0" hidden="1"/>
    </xf>
    <xf numFmtId="0" fontId="22" fillId="14" borderId="1" xfId="2" applyFont="1" applyBorder="1" applyAlignment="1" applyProtection="1">
      <alignment horizontal="center" vertical="center" wrapText="1" shrinkToFit="1"/>
      <protection hidden="1"/>
    </xf>
    <xf numFmtId="0" fontId="19" fillId="16" borderId="1" xfId="3" applyFont="1" applyBorder="1" applyAlignment="1" applyProtection="1">
      <alignment horizontal="center" vertical="center" wrapText="1"/>
      <protection locked="0" hidden="1"/>
    </xf>
    <xf numFmtId="0" fontId="19" fillId="0" borderId="1" xfId="0" applyFont="1" applyFill="1" applyBorder="1" applyAlignment="1" applyProtection="1">
      <alignment horizontal="center" vertical="center" wrapText="1" shrinkToFit="1"/>
      <protection hidden="1"/>
    </xf>
    <xf numFmtId="49" fontId="19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0" fontId="19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9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9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" xfId="0" applyFont="1" applyFill="1" applyBorder="1" applyAlignment="1" applyProtection="1">
      <alignment horizontal="center" vertical="center" wrapText="1"/>
      <protection locked="0" hidden="1"/>
    </xf>
    <xf numFmtId="22" fontId="19" fillId="0" borderId="1" xfId="0" applyNumberFormat="1" applyFont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styles" Target="styles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&#1050;&#1086;&#1085;&#1090;&#1088;&#1086;&#1083;&#1100;_&#1052;&#1054;%20&#1050;&#1091;&#1096;&#1085;&#1072;&#1088;&#1077;&#1074;&#1072;%20&#1040;.&#1040;.%2030.05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30.05.20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30.05.2022_&#1050;&#1086;&#1085;&#1090;&#1088;&#1086;&#1083;&#1100;_&#1052;&#1054;%20&#1055;&#1086;&#1087;&#1086;&#1074;&#1072;%20&#1045;.&#1040;.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5.05.2022_&#1050;&#1086;&#1085;&#1090;&#1088;&#1086;&#1083;&#1100;_&#1052;&#1054;%20&#1055;&#1086;&#1087;&#1086;&#1074;&#1072;%20&#1045;.&#1040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4.05.2022_&#1050;&#1086;&#1085;&#1090;&#1088;&#1086;&#1083;&#1100;_&#1052;&#1054;%20&#1055;&#1086;&#1087;&#1086;&#1074;&#1072;%20&#1045;.&#1040;.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30.05.2022%20&#1064;&#1077;&#1074;&#1077;&#1083;&#1077;&#1074;%20&#1043;.&#1057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&#1044;&#1072;&#1090;&#1072;_&#1050;&#1086;&#1085;&#1090;&#1088;&#1086;&#1083;&#1100;_&#1052;&#1054;%20&#1052;&#1091;&#1088;&#1072;&#1076;&#1086;&#1074;&#1072;%20&#8212;%2030.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.30.05_&#1057;&#1074;&#1086;&#1076;_3.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3.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26.05.202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%20&#1040;&#1083;&#1105;&#1093;&#1080;&#1085;&#1072;%20&#1070;.&#1042;.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30.05.2022_&#1050;&#1086;&#1085;&#1090;&#1088;&#1086;&#1083;&#1100;_&#1052;&#105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25.05.2022_&#1050;&#1086;&#1085;&#1090;&#1088;&#1086;&#1083;&#1100;_&#1052;&#1054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30.05.%20&#1048;&#1084;&#1072;&#1090;&#1096;&#1086;&#1077;&#1074;&#1072;%20&#1047;.&#1064;.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0;&#1083;&#1072;&#1082;&#1086;&#1074;&#1072;_&#1050;_&#1040;_24_05%20(1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30_05_22_&#1044;&#1072;&#1090;&#1072;_&#1050;&#1086;&#1085;&#1090;&#1088;&#1086;&#1083;&#1100;_&#1052;&#1054;_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&#1044;&#1072;&#1090;&#1072;_&#1050;&#1086;&#1085;&#1090;&#1088;&#1086;&#1083;&#1100;_&#1052;&#1054;%20&#1057;&#1080;&#1083;&#1072;&#1082;&#1086;&#1074;&#1072;%20%2030.05.202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30.05.2022_&#1050;&#1086;&#1085;&#1090;&#1088;&#1086;&#1083;&#1100;_&#1052;&#1054;%20&#1052;&#1091;&#1096;&#1080;&#1085;&#1089;&#1082;&#1072;&#110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30.05.202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2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_05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30.05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23.05.2022_&#1050;&#1086;&#1085;&#1090;&#1088;&#1086;&#1083;&#1100;_&#1052;&#1054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3.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4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3.13.%20&#1044;&#1072;&#1090;&#1072;_&#1050;&#1086;&#1085;&#1090;&#1088;&#1086;&#1083;&#1100;_&#1052;&#1054;%20%2030.05.202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84;&#1072;&#1081;\&#1050;&#1086;&#1085;&#1090;&#1088;&#1086;&#1083;&#1100;_&#1052;&#1054;%20&#1089;%2018.05.2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6.05.2022,_&#1050;&#1086;&#1085;&#1090;&#1088;&#1086;&#1083;&#1100;_&#1052;&#1054;%20&#1055;&#1086;&#1087;&#1086;&#1074;&#1072;%20&#1045;.&#1040;.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42;&#1054;&#1044;_&#1050;&#1086;&#1085;&#1090;&#1088;&#1086;&#1083;&#1100;%20&#1052;&#1054;%2030052022_3.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84;&#1072;&#1081;%202022\26052022_&#1055;&#1072;&#1074;&#1083;&#1086;&#1074;&#1072;_&#1050;&#1086;&#1085;&#1090;&#1088;&#1086;&#1083;&#1100;%20&#1052;&#1054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54;&#1063;&#1045;&#1053;&#1068;%20&#1053;&#1054;&#1042;&#1067;&#1049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%20&#1042;&#1077;&#1090;&#1088;&#1086;&#1074;&#1072;%20&#1045;.&#1042;.%20&#1072;&#1091;&#1076;%203.8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3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%20&#1059;&#1085;&#1075;&#1077;&#1088;%20&#1045;.&#1048;.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30.05.2022%20(1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30-05-22_&#1070;&#1076;&#1080;&#1085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&#1051;&#1077;&#1087;&#1077;&#1090;&#1095;&#1077;&#1085;&#1082;&#1086;%20&#1048;.&#1040;._30.05.22_&#1050;&#1086;&#1085;&#1090;&#1088;&#1086;&#1083;&#1100;_&#1052;&#1054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(3)30.05.2022%20&#1054;&#1073;&#1097;&#1080;&#1081;%20(1)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91;&#1079;&#1080;&#1085;&#1072;%20&#1048;.&#1042;%20(1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7;&#1072;&#1076;&#1072;&#1095;&#1080;\&#1052;&#1054;\&#1089;&#1074;&#1086;&#1076;&#1099;%203.12\&#1052;&#1040;&#1081;%20&#1089;&#1074;&#1086;&#1076;\30.05.2022\&#1050;&#1086;&#1085;&#1090;&#1088;&#1086;&#1083;&#1100;%20&#1052;&#1054;%20&#1059;&#1096;&#1072;&#1082;&#1086;&#1074;%2030.05.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0;&#1086;&#1085;&#1090;&#1088;&#1086;&#1083;&#1100;_&#1052;&#1054;%20&#1057;&#1080;&#1088;&#1086;&#1090;&#1080;&#1085;&#1072;%20&#1058;.&#1040;.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48;&#1079;&#1102;&#1084;&#1089;&#1082;&#1072;&#1103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30.05.20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&#1050;&#1072;&#1088;&#1075;&#1080;&#1085;&#1072;%20&#1044;.&#1042;._30.05.2022_&#1050;&#1086;&#1085;&#1090;&#1088;&#1086;&#1083;&#1100;_&#1052;&#1054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0.05.2022_&#1050;&#1086;&#1085;&#1090;&#1088;&#1086;&#1083;&#1100;_&#1052;&#1054;%20&#1042;&#1077;&#1090;&#1088;&#1086;&#1074;&#1072;%20&#1045;.&#1042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30.05.2022%20&#1052;&#1072;&#1079;&#1084;&#1072;&#1085;&#1086;&#1074;&#1072;%20&#1057;.&#1053;.xlsx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16-05-22_&#1070;&#1076;&#1080;&#1085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30.05.22&#1075;._&#1050;&#1086;&#1085;&#1090;&#1088;&#1086;&#1083;&#1100;_&#1052;&#1054;_&#1050;&#1072;&#1088;&#1072;&#1089;&#1077;&#1074;&#1072;%20&#1053;.&#1040;.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6.05.2022_&#1050;&#1086;&#1085;&#1090;&#1088;&#1086;&#1083;&#1100;_&#1052;&#1054;%20&#1059;&#1085;&#1075;&#1077;&#1088;%20&#1045;.&#1048;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4;&#1058;%2030.05.2022%20(1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8.04.2022_&#1050;&#1086;&#1085;&#1090;&#1088;&#1086;&#1083;&#1100;_&#1052;&#1054;%20&#1059;&#1085;&#1075;&#1077;&#1088;%20&#1045;.&#1048;.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(3)24.05.2022%20&#1055;&#1086;&#1076;&#1086;&#1084;&#1072;&#1088;&#1077;&#1074;&#1072;%20&#1054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3.05.2022_&#1050;&#1086;&#1085;&#1090;&#1088;&#1086;&#1083;&#1100;_&#1052;&#1054;%20&#1059;&#1085;&#1075;&#1077;&#1088;%20&#1045;.&#1048;.%20(1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30.05.2022%20&#1041;&#1077;&#1083;&#1103;&#1077;&#1074;&#1072;%20&#1040;.&#1042;.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30.05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_05_2022_&#1050;&#1086;&#1085;&#1090;&#1088;&#1086;&#1083;&#1100;_&#1052;&#1054;_&#1050;&#1086;&#1088;&#1085;&#1086;&#1091;&#1093;&#1086;&#1074;&#1072;_&#1040;_&#1052;_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8;&#1075;&#1080;&#1085;&#1072;-&#1088;&#1072;&#1073;&#1086;&#1095;&#1072;&#1103;%20&#1087;&#1072;&#1087;&#1082;&#1072;\&#1050;&#1086;&#1085;&#1090;&#1088;&#1086;&#1083;&#1100;%20&#1052;&#1054;\&#1050;&#1072;&#1088;&#1075;&#1080;&#1085;&#1072;%20&#1044;.&#1042;._27.05.2022_&#1050;&#1086;&#1085;&#1090;&#1088;&#1086;&#1083;&#1100;_&#1052;&#1054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%20&#1052;&#1054;%20&#1084;&#1072;&#1081;%202022\27052022_&#1055;&#1072;&#1074;&#1083;&#1086;&#1074;&#1072;_&#1050;&#1086;&#1085;&#1090;&#1088;&#1086;&#1083;&#1100;%20&#1052;&#1054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18.05.2022_&#1050;&#1086;&#1085;&#1090;&#1088;&#1086;&#1083;&#1100;_&#1052;&#1054;%20&#1072;&#1091;&#1076;%203.8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4;&#1072;&#1081;2022%20(3)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30.05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26.05.202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18.05.2022%20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%20&#1047;&#1072;&#1079;&#1076;&#1088;&#1072;&#1074;&#1085;&#1072;&#1103;%20&#1040;.&#1043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30.05.2022%20&#1053;&#1077;&#1095;&#1080;&#1087;&#1086;&#1088;&#1077;&#1085;&#1082;&#1086;%20&#1055;.&#104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.05.2022"/>
      <sheetName val="Статус"/>
      <sheetName val="коммент"/>
      <sheetName val="списки_не_удалять"/>
      <sheetName val="Лист1"/>
      <sheetName val="30.05.2022"/>
      <sheetName val="27.05.2022"/>
      <sheetName val="26.05.2022"/>
      <sheetName val="24.05.2022"/>
      <sheetName val="23.05.2022"/>
      <sheetName val="20.05.2022"/>
      <sheetName val="19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3.05"/>
      <sheetName val="20.05"/>
      <sheetName val="19.05"/>
      <sheetName val="18.05"/>
      <sheetName val="24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.05.2022"/>
      <sheetName val="КОПИЯ"/>
      <sheetName val="Статус"/>
      <sheetName val="коммент"/>
      <sheetName val="списки_не_удалять"/>
      <sheetName val="Лист1"/>
      <sheetName val="30.05.2022"/>
      <sheetName val="27.05.2022"/>
      <sheetName val="26.05.2022"/>
      <sheetName val="25.05.2022"/>
      <sheetName val="23.05.2022"/>
      <sheetName val="20.05.2022"/>
      <sheetName val="19.05.2022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05.2022"/>
      <sheetName val="27.05.2022"/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05.2022"/>
      <sheetName val="13.05.2022"/>
      <sheetName val="12.05.2022"/>
      <sheetName val="11.05.2022"/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.05.2022"/>
      <sheetName val="16.05.2022"/>
      <sheetName val="13.05.2022"/>
      <sheetName val="12.05.2022"/>
      <sheetName val="11.05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1001"/>
  <sheetViews>
    <sheetView tabSelected="1" topLeftCell="G253" zoomScale="55" zoomScaleNormal="55" workbookViewId="0">
      <selection activeCell="D259" sqref="D259:R265"/>
    </sheetView>
  </sheetViews>
  <sheetFormatPr defaultColWidth="9.140625" defaultRowHeight="15.75" x14ac:dyDescent="0.25"/>
  <cols>
    <col min="1" max="1" width="8.85546875" style="21"/>
    <col min="2" max="3" width="22.42578125" style="21" customWidth="1"/>
    <col min="4" max="4" width="28.7109375" style="21" customWidth="1"/>
    <col min="5" max="5" width="26.42578125" style="21" customWidth="1"/>
    <col min="6" max="6" width="24.140625" style="22" customWidth="1"/>
    <col min="7" max="7" width="19.5703125" style="21" customWidth="1"/>
    <col min="8" max="8" width="23" style="21" customWidth="1"/>
    <col min="9" max="10" width="23.42578125" style="21" customWidth="1"/>
    <col min="11" max="11" width="21.85546875" style="23" customWidth="1"/>
    <col min="12" max="12" width="92.85546875" style="72" customWidth="1"/>
    <col min="13" max="13" width="49.28515625" style="24" bestFit="1" customWidth="1"/>
    <col min="14" max="14" width="38.85546875" style="24" bestFit="1" customWidth="1"/>
    <col min="15" max="15" width="60.5703125" style="24" bestFit="1" customWidth="1"/>
    <col min="16" max="16" width="44.42578125" style="24" customWidth="1"/>
    <col min="17" max="17" width="26.85546875" style="21" customWidth="1"/>
    <col min="18" max="18" width="44.5703125" style="21" customWidth="1"/>
    <col min="19" max="19" width="11.140625" style="21" bestFit="1" customWidth="1"/>
    <col min="20" max="16384" width="9.140625" style="21"/>
  </cols>
  <sheetData>
    <row r="1" spans="1:18" s="111" customFormat="1" ht="24.6" customHeight="1" x14ac:dyDescent="0.25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10"/>
    </row>
    <row r="2" spans="1:18" s="119" customFormat="1" ht="47.25" x14ac:dyDescent="0.25">
      <c r="A2" s="112" t="s">
        <v>10</v>
      </c>
      <c r="B2" s="113" t="s">
        <v>11</v>
      </c>
      <c r="C2" s="113" t="s">
        <v>35</v>
      </c>
      <c r="D2" s="114" t="s">
        <v>7</v>
      </c>
      <c r="E2" s="114" t="s">
        <v>145</v>
      </c>
      <c r="F2" s="115" t="s">
        <v>8</v>
      </c>
      <c r="G2" s="112" t="s">
        <v>192</v>
      </c>
      <c r="H2" s="109" t="s">
        <v>105</v>
      </c>
      <c r="I2" s="109" t="s">
        <v>107</v>
      </c>
      <c r="J2" s="116" t="s">
        <v>193</v>
      </c>
      <c r="K2" s="112" t="s">
        <v>108</v>
      </c>
      <c r="L2" s="43" t="s">
        <v>142</v>
      </c>
      <c r="M2" s="112" t="s">
        <v>109</v>
      </c>
      <c r="N2" s="117" t="s">
        <v>182</v>
      </c>
      <c r="O2" s="117" t="s">
        <v>191</v>
      </c>
      <c r="P2" s="117" t="s">
        <v>13</v>
      </c>
      <c r="Q2" s="118" t="s">
        <v>12</v>
      </c>
      <c r="R2" s="118" t="s">
        <v>9</v>
      </c>
    </row>
    <row r="3" spans="1:18" s="14" customFormat="1" ht="94.5" x14ac:dyDescent="0.25">
      <c r="A3" s="135">
        <v>1</v>
      </c>
      <c r="B3" s="137">
        <v>44711</v>
      </c>
      <c r="C3" s="135" t="s">
        <v>423</v>
      </c>
      <c r="D3" s="136" t="s">
        <v>436</v>
      </c>
      <c r="E3" s="136"/>
      <c r="F3" s="133" t="s">
        <v>437</v>
      </c>
      <c r="G3" s="135" t="s">
        <v>438</v>
      </c>
      <c r="H3" s="135" t="s">
        <v>299</v>
      </c>
      <c r="I3" s="137">
        <v>44694</v>
      </c>
      <c r="J3" s="135" t="s">
        <v>134</v>
      </c>
      <c r="K3" s="135" t="s">
        <v>125</v>
      </c>
      <c r="L3" s="140" t="s">
        <v>165</v>
      </c>
      <c r="M3" s="135" t="s">
        <v>154</v>
      </c>
      <c r="N3" s="135" t="s">
        <v>114</v>
      </c>
      <c r="O3" s="135"/>
      <c r="P3" s="135" t="s">
        <v>439</v>
      </c>
      <c r="Q3" s="13"/>
      <c r="R3" s="13"/>
    </row>
    <row r="4" spans="1:18" s="14" customFormat="1" ht="94.5" x14ac:dyDescent="0.25">
      <c r="A4" s="135">
        <v>2</v>
      </c>
      <c r="B4" s="137">
        <v>44711</v>
      </c>
      <c r="C4" s="135" t="s">
        <v>365</v>
      </c>
      <c r="D4" s="130" t="s">
        <v>87</v>
      </c>
      <c r="E4" s="130"/>
      <c r="F4" s="131" t="s">
        <v>378</v>
      </c>
      <c r="G4" s="127" t="s">
        <v>379</v>
      </c>
      <c r="H4" s="134" t="s">
        <v>380</v>
      </c>
      <c r="I4" s="134">
        <v>44705</v>
      </c>
      <c r="J4" s="127" t="s">
        <v>180</v>
      </c>
      <c r="K4" s="127" t="s">
        <v>111</v>
      </c>
      <c r="L4" s="128" t="str">
        <f>IFERROR(_xlfn.IFNA(VLOOKUP($K4,[1]коммент!$B:$C,2,0),""),"")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" s="127" t="s">
        <v>154</v>
      </c>
      <c r="N4" s="127" t="s">
        <v>114</v>
      </c>
      <c r="O4" s="127"/>
      <c r="P4" s="127" t="s">
        <v>381</v>
      </c>
      <c r="Q4" s="13"/>
      <c r="R4" s="13"/>
    </row>
    <row r="5" spans="1:18" s="14" customFormat="1" ht="126" x14ac:dyDescent="0.25">
      <c r="A5" s="135">
        <v>3</v>
      </c>
      <c r="B5" s="137">
        <v>44711</v>
      </c>
      <c r="C5" s="135" t="s">
        <v>462</v>
      </c>
      <c r="D5" s="136" t="s">
        <v>87</v>
      </c>
      <c r="E5" s="136"/>
      <c r="F5" s="133" t="s">
        <v>463</v>
      </c>
      <c r="G5" s="135">
        <v>89264437597</v>
      </c>
      <c r="H5" s="135" t="s">
        <v>464</v>
      </c>
      <c r="I5" s="137">
        <v>44711</v>
      </c>
      <c r="J5" s="135" t="s">
        <v>180</v>
      </c>
      <c r="K5" s="135" t="s">
        <v>125</v>
      </c>
      <c r="L5" s="140" t="str">
        <f>IFERROR(_xlfn.IFNA(VLOOKUP($K5,[2]коммент!$B:$C,2,0),""),"")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" s="135" t="s">
        <v>128</v>
      </c>
      <c r="N5" s="135" t="s">
        <v>114</v>
      </c>
      <c r="O5" s="135"/>
      <c r="P5" s="135"/>
      <c r="Q5" s="13"/>
      <c r="R5" s="13"/>
    </row>
    <row r="6" spans="1:18" s="14" customFormat="1" ht="126" x14ac:dyDescent="0.25">
      <c r="A6" s="135">
        <v>4</v>
      </c>
      <c r="B6" s="137">
        <v>44711</v>
      </c>
      <c r="C6" s="135" t="s">
        <v>462</v>
      </c>
      <c r="D6" s="136" t="s">
        <v>87</v>
      </c>
      <c r="E6" s="136"/>
      <c r="F6" s="133" t="s">
        <v>465</v>
      </c>
      <c r="G6" s="135">
        <v>89268376747</v>
      </c>
      <c r="H6" s="135" t="s">
        <v>466</v>
      </c>
      <c r="I6" s="137">
        <v>44694</v>
      </c>
      <c r="J6" s="135" t="s">
        <v>180</v>
      </c>
      <c r="K6" s="135" t="s">
        <v>125</v>
      </c>
      <c r="L6" s="140" t="str">
        <f>IFERROR(_xlfn.IFNA(VLOOKUP($K6,[2]коммент!$B:$C,2,0),""),"")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" s="135" t="s">
        <v>128</v>
      </c>
      <c r="N6" s="135" t="s">
        <v>114</v>
      </c>
      <c r="O6" s="135"/>
      <c r="P6" s="135"/>
      <c r="Q6" s="13"/>
      <c r="R6" s="13"/>
    </row>
    <row r="7" spans="1:18" s="14" customFormat="1" ht="126" x14ac:dyDescent="0.25">
      <c r="A7" s="135">
        <v>5</v>
      </c>
      <c r="B7" s="137">
        <v>44711</v>
      </c>
      <c r="C7" s="135" t="s">
        <v>462</v>
      </c>
      <c r="D7" s="136" t="s">
        <v>87</v>
      </c>
      <c r="E7" s="136"/>
      <c r="F7" s="133" t="s">
        <v>467</v>
      </c>
      <c r="G7" s="135">
        <v>89031830846</v>
      </c>
      <c r="H7" s="135" t="s">
        <v>466</v>
      </c>
      <c r="I7" s="137">
        <v>44701</v>
      </c>
      <c r="J7" s="135" t="s">
        <v>179</v>
      </c>
      <c r="K7" s="135" t="s">
        <v>125</v>
      </c>
      <c r="L7" s="140" t="str">
        <f>IFERROR(_xlfn.IFNA(VLOOKUP($K7,[2]коммент!$B:$C,2,0),""),"")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" s="135" t="s">
        <v>128</v>
      </c>
      <c r="N7" s="135" t="s">
        <v>114</v>
      </c>
      <c r="O7" s="135"/>
      <c r="P7" s="135"/>
      <c r="Q7" s="13"/>
      <c r="R7" s="13"/>
    </row>
    <row r="8" spans="1:18" s="14" customFormat="1" ht="94.5" x14ac:dyDescent="0.25">
      <c r="A8" s="135">
        <v>6</v>
      </c>
      <c r="B8" s="137">
        <v>44711</v>
      </c>
      <c r="C8" s="135" t="s">
        <v>462</v>
      </c>
      <c r="D8" s="136" t="s">
        <v>87</v>
      </c>
      <c r="E8" s="136"/>
      <c r="F8" s="133" t="s">
        <v>468</v>
      </c>
      <c r="G8" s="135">
        <v>89262626984</v>
      </c>
      <c r="H8" s="135" t="s">
        <v>324</v>
      </c>
      <c r="I8" s="137">
        <v>44677</v>
      </c>
      <c r="J8" s="135" t="s">
        <v>180</v>
      </c>
      <c r="K8" s="135" t="s">
        <v>1</v>
      </c>
      <c r="L8" s="140" t="str">
        <f>IFERROR(_xlfn.IFNA(VLOOKUP($K8,[2]коммент!$B:$C,2,0),""),"")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" s="135" t="s">
        <v>133</v>
      </c>
      <c r="N8" s="135" t="s">
        <v>114</v>
      </c>
      <c r="O8" s="135"/>
      <c r="P8" s="135"/>
      <c r="Q8" s="13"/>
      <c r="R8" s="13"/>
    </row>
    <row r="9" spans="1:18" s="14" customFormat="1" ht="126" x14ac:dyDescent="0.25">
      <c r="A9" s="135">
        <v>7</v>
      </c>
      <c r="B9" s="137">
        <v>44711</v>
      </c>
      <c r="C9" s="135" t="s">
        <v>462</v>
      </c>
      <c r="D9" s="136" t="s">
        <v>87</v>
      </c>
      <c r="E9" s="136"/>
      <c r="F9" s="133" t="s">
        <v>469</v>
      </c>
      <c r="G9" s="135" t="s">
        <v>470</v>
      </c>
      <c r="H9" s="135" t="s">
        <v>471</v>
      </c>
      <c r="I9" s="137">
        <v>44702</v>
      </c>
      <c r="J9" s="135" t="s">
        <v>180</v>
      </c>
      <c r="K9" s="135" t="s">
        <v>125</v>
      </c>
      <c r="L9" s="140" t="str">
        <f>IFERROR(_xlfn.IFNA(VLOOKUP($K9,[2]коммент!$B:$C,2,0),""),"")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" s="135" t="s">
        <v>128</v>
      </c>
      <c r="N9" s="135" t="s">
        <v>114</v>
      </c>
      <c r="O9" s="135"/>
      <c r="P9" s="135"/>
      <c r="Q9" s="13"/>
      <c r="R9" s="13"/>
    </row>
    <row r="10" spans="1:18" s="14" customFormat="1" ht="94.5" x14ac:dyDescent="0.25">
      <c r="A10" s="135">
        <v>8</v>
      </c>
      <c r="B10" s="137">
        <v>44711</v>
      </c>
      <c r="C10" s="135" t="s">
        <v>563</v>
      </c>
      <c r="D10" s="136" t="s">
        <v>87</v>
      </c>
      <c r="E10" s="136"/>
      <c r="F10" s="142" t="s">
        <v>564</v>
      </c>
      <c r="G10" s="135">
        <v>9035092884</v>
      </c>
      <c r="H10" s="135" t="s">
        <v>466</v>
      </c>
      <c r="I10" s="153">
        <v>44673</v>
      </c>
      <c r="J10" s="154" t="s">
        <v>180</v>
      </c>
      <c r="K10" s="154" t="s">
        <v>111</v>
      </c>
      <c r="L10" s="155" t="s">
        <v>165</v>
      </c>
      <c r="M10" s="135" t="s">
        <v>154</v>
      </c>
      <c r="N10" s="135" t="s">
        <v>114</v>
      </c>
      <c r="O10" s="135"/>
      <c r="P10" s="135"/>
      <c r="Q10" s="13"/>
      <c r="R10" s="13"/>
    </row>
    <row r="11" spans="1:18" s="14" customFormat="1" ht="126" x14ac:dyDescent="0.25">
      <c r="A11" s="135">
        <v>9</v>
      </c>
      <c r="B11" s="137">
        <v>44711</v>
      </c>
      <c r="C11" s="135" t="s">
        <v>563</v>
      </c>
      <c r="D11" s="136" t="s">
        <v>87</v>
      </c>
      <c r="E11" s="136"/>
      <c r="F11" s="142" t="s">
        <v>565</v>
      </c>
      <c r="G11" s="135">
        <v>9169085620</v>
      </c>
      <c r="H11" s="135" t="s">
        <v>566</v>
      </c>
      <c r="I11" s="137">
        <v>44693</v>
      </c>
      <c r="J11" s="135" t="s">
        <v>180</v>
      </c>
      <c r="K11" s="135" t="s">
        <v>125</v>
      </c>
      <c r="L11" s="140" t="str">
        <f>IFERROR(_xlfn.IFNA(VLOOKUP($K11,[3]коммент!$B:$C,2,0),""),"")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" s="135" t="s">
        <v>128</v>
      </c>
      <c r="N11" s="135"/>
      <c r="O11" s="135"/>
      <c r="P11" s="135"/>
      <c r="Q11" s="13"/>
      <c r="R11" s="13"/>
    </row>
    <row r="12" spans="1:18" s="14" customFormat="1" ht="126" x14ac:dyDescent="0.25">
      <c r="A12" s="135">
        <v>10</v>
      </c>
      <c r="B12" s="137">
        <v>44711</v>
      </c>
      <c r="C12" s="135" t="s">
        <v>572</v>
      </c>
      <c r="D12" s="136" t="s">
        <v>87</v>
      </c>
      <c r="E12" s="136"/>
      <c r="F12" s="133" t="s">
        <v>573</v>
      </c>
      <c r="G12" s="135">
        <v>9672940114</v>
      </c>
      <c r="H12" s="135"/>
      <c r="I12" s="137">
        <v>44704</v>
      </c>
      <c r="J12" s="135" t="s">
        <v>180</v>
      </c>
      <c r="K12" s="135" t="s">
        <v>125</v>
      </c>
      <c r="L12" s="140" t="str">
        <f>IFERROR(_xlfn.IFNA(VLOOKUP($K12,[4]коммент!$B:$C,2,0),""),"")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" s="135" t="s">
        <v>188</v>
      </c>
      <c r="N12" s="135"/>
      <c r="O12" s="135"/>
      <c r="P12" s="135" t="s">
        <v>574</v>
      </c>
      <c r="Q12" s="13"/>
      <c r="R12" s="13"/>
    </row>
    <row r="13" spans="1:18" s="14" customFormat="1" ht="94.5" x14ac:dyDescent="0.25">
      <c r="A13" s="135">
        <v>11</v>
      </c>
      <c r="B13" s="137">
        <v>44711</v>
      </c>
      <c r="C13" s="135" t="s">
        <v>662</v>
      </c>
      <c r="D13" s="136" t="s">
        <v>87</v>
      </c>
      <c r="E13" s="136"/>
      <c r="F13" s="142" t="s">
        <v>666</v>
      </c>
      <c r="G13" s="135">
        <v>9686699177</v>
      </c>
      <c r="H13" s="135" t="s">
        <v>324</v>
      </c>
      <c r="I13" s="137">
        <v>44643</v>
      </c>
      <c r="J13" s="135" t="s">
        <v>180</v>
      </c>
      <c r="K13" s="135" t="s">
        <v>111</v>
      </c>
      <c r="L13" s="140" t="str">
        <f>IFERROR(_xlfn.IFNA(VLOOKUP($K13,[5]коммент!$B:$C,2,0),""),"")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3" s="135" t="s">
        <v>133</v>
      </c>
      <c r="N13" s="135"/>
      <c r="O13" s="135"/>
      <c r="P13" s="135"/>
      <c r="Q13" s="13"/>
      <c r="R13" s="13"/>
    </row>
    <row r="14" spans="1:18" s="14" customFormat="1" ht="94.5" x14ac:dyDescent="0.25">
      <c r="A14" s="135">
        <v>12</v>
      </c>
      <c r="B14" s="137">
        <v>44711</v>
      </c>
      <c r="C14" s="135" t="s">
        <v>662</v>
      </c>
      <c r="D14" s="136" t="s">
        <v>87</v>
      </c>
      <c r="E14" s="136"/>
      <c r="F14" s="142" t="s">
        <v>672</v>
      </c>
      <c r="G14" s="135" t="s">
        <v>673</v>
      </c>
      <c r="H14" s="135" t="s">
        <v>566</v>
      </c>
      <c r="I14" s="137">
        <v>44701</v>
      </c>
      <c r="J14" s="135" t="s">
        <v>180</v>
      </c>
      <c r="K14" s="135" t="s">
        <v>111</v>
      </c>
      <c r="L14" s="140" t="str">
        <f>IFERROR(_xlfn.IFNA(VLOOKUP($K14,[5]коммент!$B:$C,2,0),""),"")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4" s="135" t="s">
        <v>154</v>
      </c>
      <c r="N14" s="135"/>
      <c r="O14" s="135"/>
      <c r="P14" s="135"/>
      <c r="Q14" s="13"/>
      <c r="R14" s="13"/>
    </row>
    <row r="15" spans="1:18" s="14" customFormat="1" ht="94.5" x14ac:dyDescent="0.25">
      <c r="A15" s="135">
        <v>13</v>
      </c>
      <c r="B15" s="137">
        <v>44711</v>
      </c>
      <c r="C15" s="135" t="s">
        <v>662</v>
      </c>
      <c r="D15" s="136" t="s">
        <v>87</v>
      </c>
      <c r="E15" s="136"/>
      <c r="F15" s="142" t="s">
        <v>674</v>
      </c>
      <c r="G15" s="135" t="s">
        <v>675</v>
      </c>
      <c r="H15" s="135" t="s">
        <v>324</v>
      </c>
      <c r="I15" s="137">
        <v>44664</v>
      </c>
      <c r="J15" s="135" t="s">
        <v>180</v>
      </c>
      <c r="K15" s="135" t="s">
        <v>111</v>
      </c>
      <c r="L15" s="140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35" t="s">
        <v>133</v>
      </c>
      <c r="N15" s="135"/>
      <c r="O15" s="135"/>
      <c r="P15" s="135" t="s">
        <v>676</v>
      </c>
      <c r="Q15" s="13"/>
      <c r="R15" s="13"/>
    </row>
    <row r="16" spans="1:18" s="14" customFormat="1" ht="63" x14ac:dyDescent="0.25">
      <c r="A16" s="135">
        <v>14</v>
      </c>
      <c r="B16" s="137">
        <v>44711</v>
      </c>
      <c r="C16" s="135" t="s">
        <v>695</v>
      </c>
      <c r="D16" s="136" t="s">
        <v>87</v>
      </c>
      <c r="E16" s="136"/>
      <c r="F16" s="133" t="s">
        <v>696</v>
      </c>
      <c r="G16" s="135">
        <v>9001411435</v>
      </c>
      <c r="H16" s="135"/>
      <c r="I16" s="137"/>
      <c r="J16" s="135" t="s">
        <v>180</v>
      </c>
      <c r="K16" s="135" t="s">
        <v>149</v>
      </c>
      <c r="L16" s="140" t="str">
        <f>IFERROR(_xlfn.IFNA(VLOOKUP($K16,[7]коммент!$B:$C,2,0),""),"")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16" s="135"/>
      <c r="N16" s="135"/>
      <c r="O16" s="135"/>
      <c r="P16" s="135"/>
      <c r="Q16" s="13"/>
      <c r="R16" s="13"/>
    </row>
    <row r="17" spans="1:18" s="14" customFormat="1" ht="31.5" x14ac:dyDescent="0.25">
      <c r="A17" s="135">
        <v>15</v>
      </c>
      <c r="B17" s="137">
        <v>44711</v>
      </c>
      <c r="C17" s="135" t="s">
        <v>695</v>
      </c>
      <c r="D17" s="136" t="s">
        <v>87</v>
      </c>
      <c r="E17" s="136"/>
      <c r="F17" s="133" t="s">
        <v>698</v>
      </c>
      <c r="G17" s="135">
        <v>9166152359</v>
      </c>
      <c r="H17" s="135" t="s">
        <v>699</v>
      </c>
      <c r="I17" s="137">
        <v>44625</v>
      </c>
      <c r="J17" s="135" t="s">
        <v>134</v>
      </c>
      <c r="K17" s="135" t="s">
        <v>122</v>
      </c>
      <c r="L17" s="140" t="str">
        <f>IFERROR(_xlfn.IFNA(VLOOKUP($K17,[7]коммент!$B:$C,2,0),""),"")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7" s="135"/>
      <c r="N17" s="135"/>
      <c r="O17" s="135"/>
      <c r="P17" s="135"/>
      <c r="Q17" s="13"/>
      <c r="R17" s="13"/>
    </row>
    <row r="18" spans="1:18" s="14" customFormat="1" ht="94.5" x14ac:dyDescent="0.25">
      <c r="A18" s="135">
        <v>16</v>
      </c>
      <c r="B18" s="137">
        <v>44711</v>
      </c>
      <c r="C18" s="135" t="s">
        <v>700</v>
      </c>
      <c r="D18" s="136" t="s">
        <v>87</v>
      </c>
      <c r="E18" s="136"/>
      <c r="F18" s="133" t="s">
        <v>701</v>
      </c>
      <c r="G18" s="135" t="s">
        <v>702</v>
      </c>
      <c r="H18" s="135" t="s">
        <v>703</v>
      </c>
      <c r="I18" s="137">
        <v>44709</v>
      </c>
      <c r="J18" s="135" t="s">
        <v>134</v>
      </c>
      <c r="K18" s="135" t="s">
        <v>111</v>
      </c>
      <c r="L18" s="140" t="str">
        <f>IFERROR(_xlfn.IFNA(VLOOKUP($K18,[8]коммент!$B:$C,2,0),""),"")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" s="135" t="s">
        <v>154</v>
      </c>
      <c r="N18" s="135" t="s">
        <v>114</v>
      </c>
      <c r="O18" s="135"/>
      <c r="P18" s="135"/>
      <c r="Q18" s="13"/>
      <c r="R18" s="13"/>
    </row>
    <row r="19" spans="1:18" s="14" customFormat="1" ht="94.5" x14ac:dyDescent="0.25">
      <c r="A19" s="135">
        <v>17</v>
      </c>
      <c r="B19" s="137">
        <v>44711</v>
      </c>
      <c r="C19" s="135" t="s">
        <v>700</v>
      </c>
      <c r="D19" s="136" t="s">
        <v>87</v>
      </c>
      <c r="E19" s="136"/>
      <c r="F19" s="165" t="s">
        <v>710</v>
      </c>
      <c r="G19" s="150">
        <v>9262756831</v>
      </c>
      <c r="H19" s="150" t="s">
        <v>711</v>
      </c>
      <c r="I19" s="153">
        <v>44710</v>
      </c>
      <c r="J19" s="150" t="s">
        <v>180</v>
      </c>
      <c r="K19" s="150" t="s">
        <v>111</v>
      </c>
      <c r="L19" s="170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35" t="s">
        <v>133</v>
      </c>
      <c r="N19" s="135" t="s">
        <v>114</v>
      </c>
      <c r="O19" s="135"/>
      <c r="P19" s="135" t="s">
        <v>712</v>
      </c>
      <c r="Q19" s="13"/>
      <c r="R19" s="13"/>
    </row>
    <row r="20" spans="1:18" s="14" customFormat="1" ht="94.5" x14ac:dyDescent="0.25">
      <c r="A20" s="135">
        <v>18</v>
      </c>
      <c r="B20" s="137">
        <v>44711</v>
      </c>
      <c r="C20" s="135" t="s">
        <v>700</v>
      </c>
      <c r="D20" s="136" t="s">
        <v>87</v>
      </c>
      <c r="E20" s="136"/>
      <c r="F20" s="165" t="s">
        <v>713</v>
      </c>
      <c r="G20" s="150" t="s">
        <v>714</v>
      </c>
      <c r="H20" s="153" t="s">
        <v>715</v>
      </c>
      <c r="I20" s="153">
        <v>44706</v>
      </c>
      <c r="J20" s="150" t="s">
        <v>180</v>
      </c>
      <c r="K20" s="150" t="s">
        <v>111</v>
      </c>
      <c r="L20" s="170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" s="135" t="s">
        <v>133</v>
      </c>
      <c r="N20" s="135" t="s">
        <v>114</v>
      </c>
      <c r="O20" s="135"/>
      <c r="P20" s="135" t="s">
        <v>152</v>
      </c>
      <c r="Q20" s="13"/>
      <c r="R20" s="13"/>
    </row>
    <row r="21" spans="1:18" s="14" customFormat="1" ht="110.25" x14ac:dyDescent="0.25">
      <c r="A21" s="135">
        <v>19</v>
      </c>
      <c r="B21" s="137">
        <v>44711</v>
      </c>
      <c r="C21" s="135" t="s">
        <v>700</v>
      </c>
      <c r="D21" s="136" t="s">
        <v>87</v>
      </c>
      <c r="E21" s="136"/>
      <c r="F21" s="165" t="s">
        <v>732</v>
      </c>
      <c r="G21" s="150">
        <v>9258629746</v>
      </c>
      <c r="H21" s="150" t="s">
        <v>733</v>
      </c>
      <c r="I21" s="153">
        <v>44706</v>
      </c>
      <c r="J21" s="150" t="s">
        <v>179</v>
      </c>
      <c r="K21" s="150" t="s">
        <v>36</v>
      </c>
      <c r="L21" s="170" t="str">
        <f>IFERROR(_xlfn.IFNA(VLOOKUP($K21,[8]коммент!$B:$C,2,0),""),"")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1" s="135"/>
      <c r="N21" s="135"/>
      <c r="O21" s="135"/>
      <c r="P21" s="135" t="s">
        <v>734</v>
      </c>
      <c r="Q21" s="13"/>
      <c r="R21" s="13"/>
    </row>
    <row r="22" spans="1:18" s="14" customFormat="1" ht="126" x14ac:dyDescent="0.25">
      <c r="A22" s="135">
        <v>20</v>
      </c>
      <c r="B22" s="137">
        <v>44711</v>
      </c>
      <c r="C22" s="135" t="s">
        <v>700</v>
      </c>
      <c r="D22" s="136" t="s">
        <v>87</v>
      </c>
      <c r="E22" s="136"/>
      <c r="F22" s="165" t="s">
        <v>735</v>
      </c>
      <c r="G22" s="150">
        <v>9104138071</v>
      </c>
      <c r="H22" s="153" t="s">
        <v>736</v>
      </c>
      <c r="I22" s="153">
        <v>44705</v>
      </c>
      <c r="J22" s="150" t="s">
        <v>179</v>
      </c>
      <c r="K22" s="150" t="s">
        <v>33</v>
      </c>
      <c r="L22" s="170" t="str">
        <f>IFERROR(_xlfn.IFNA(VLOOKUP($K22,[8]коммент!$B:$C,2,0),""),"")</f>
        <v>Формат уведомления. С целью проведения внутреннего контроля качества.</v>
      </c>
      <c r="M22" s="135"/>
      <c r="N22" s="135"/>
      <c r="O22" s="135"/>
      <c r="P22" s="135" t="s">
        <v>737</v>
      </c>
      <c r="Q22" s="13"/>
      <c r="R22" s="13"/>
    </row>
    <row r="23" spans="1:18" s="14" customFormat="1" ht="78.75" x14ac:dyDescent="0.25">
      <c r="A23" s="135">
        <v>21</v>
      </c>
      <c r="B23" s="137">
        <v>44711</v>
      </c>
      <c r="C23" s="135" t="s">
        <v>762</v>
      </c>
      <c r="D23" s="136" t="s">
        <v>87</v>
      </c>
      <c r="E23" s="136"/>
      <c r="F23" s="133" t="s">
        <v>763</v>
      </c>
      <c r="G23" s="135" t="s">
        <v>764</v>
      </c>
      <c r="H23" s="135" t="s">
        <v>716</v>
      </c>
      <c r="I23" s="137">
        <v>31578</v>
      </c>
      <c r="J23" s="135" t="s">
        <v>179</v>
      </c>
      <c r="K23" s="135" t="s">
        <v>113</v>
      </c>
      <c r="L23" s="140" t="str">
        <f>IFERROR(_xlfn.IFNA(VLOOKUP($K23,[9]коммент!$B:$C,2,0),""),"")</f>
        <v>Формат уведомления. С целью проведения внутреннего контроля качества.</v>
      </c>
      <c r="M23" s="135"/>
      <c r="N23" s="135"/>
      <c r="O23" s="135"/>
      <c r="P23" s="135" t="s">
        <v>765</v>
      </c>
      <c r="Q23" s="13"/>
      <c r="R23" s="13"/>
    </row>
    <row r="24" spans="1:18" s="14" customFormat="1" ht="94.5" x14ac:dyDescent="0.25">
      <c r="A24" s="135">
        <v>22</v>
      </c>
      <c r="B24" s="137">
        <v>44711</v>
      </c>
      <c r="C24" s="135" t="s">
        <v>762</v>
      </c>
      <c r="D24" s="136" t="s">
        <v>87</v>
      </c>
      <c r="E24" s="136"/>
      <c r="F24" s="133" t="s">
        <v>766</v>
      </c>
      <c r="G24" s="135" t="s">
        <v>767</v>
      </c>
      <c r="H24" s="135" t="s">
        <v>716</v>
      </c>
      <c r="I24" s="137">
        <v>44709</v>
      </c>
      <c r="J24" s="135" t="s">
        <v>180</v>
      </c>
      <c r="K24" s="135" t="s">
        <v>111</v>
      </c>
      <c r="L24" s="140" t="str">
        <f>IFERROR(_xlfn.IFNA(VLOOKUP($K24,[9]коммент!$B:$C,2,0),""),"")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" s="135" t="s">
        <v>154</v>
      </c>
      <c r="N24" s="135" t="s">
        <v>114</v>
      </c>
      <c r="O24" s="135"/>
      <c r="P24" s="135"/>
      <c r="Q24" s="13"/>
      <c r="R24" s="13"/>
    </row>
    <row r="25" spans="1:18" s="14" customFormat="1" ht="94.5" x14ac:dyDescent="0.25">
      <c r="A25" s="135">
        <v>23</v>
      </c>
      <c r="B25" s="137">
        <v>44711</v>
      </c>
      <c r="C25" s="135" t="s">
        <v>832</v>
      </c>
      <c r="D25" s="136" t="s">
        <v>87</v>
      </c>
      <c r="E25" s="136"/>
      <c r="F25" s="144" t="s">
        <v>833</v>
      </c>
      <c r="G25" s="135">
        <v>9163076540</v>
      </c>
      <c r="H25" s="135" t="s">
        <v>566</v>
      </c>
      <c r="I25" s="137">
        <v>44700</v>
      </c>
      <c r="J25" s="135" t="s">
        <v>179</v>
      </c>
      <c r="K25" s="135" t="s">
        <v>111</v>
      </c>
      <c r="L25" s="140" t="str">
        <f>IFERROR(_xlfn.IFNA(VLOOKUP($K25,[10]коммент!$B:$C,2,0),""),"")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" s="135" t="s">
        <v>154</v>
      </c>
      <c r="N25" s="135"/>
      <c r="O25" s="135"/>
      <c r="P25" s="135"/>
      <c r="Q25" s="13"/>
      <c r="R25" s="13"/>
    </row>
    <row r="26" spans="1:18" s="14" customFormat="1" ht="94.5" x14ac:dyDescent="0.25">
      <c r="A26" s="135">
        <v>24</v>
      </c>
      <c r="B26" s="137">
        <v>44711</v>
      </c>
      <c r="C26" s="135" t="s">
        <v>885</v>
      </c>
      <c r="D26" s="136" t="s">
        <v>87</v>
      </c>
      <c r="E26" s="136"/>
      <c r="F26" s="133" t="s">
        <v>886</v>
      </c>
      <c r="G26" s="135">
        <v>89652353033</v>
      </c>
      <c r="H26" s="135" t="s">
        <v>887</v>
      </c>
      <c r="I26" s="137">
        <v>44709</v>
      </c>
      <c r="J26" s="135" t="s">
        <v>179</v>
      </c>
      <c r="K26" s="135" t="s">
        <v>111</v>
      </c>
      <c r="L26" s="140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35" t="s">
        <v>154</v>
      </c>
      <c r="N26" s="135"/>
      <c r="O26" s="135"/>
      <c r="P26" s="135"/>
      <c r="Q26" s="13"/>
      <c r="R26" s="13"/>
    </row>
    <row r="27" spans="1:18" s="14" customFormat="1" ht="126" x14ac:dyDescent="0.25">
      <c r="A27" s="135">
        <v>25</v>
      </c>
      <c r="B27" s="137">
        <v>44711</v>
      </c>
      <c r="C27" s="135" t="s">
        <v>885</v>
      </c>
      <c r="D27" s="136" t="s">
        <v>87</v>
      </c>
      <c r="E27" s="136"/>
      <c r="F27" s="133" t="s">
        <v>890</v>
      </c>
      <c r="G27" s="135">
        <v>89067332120</v>
      </c>
      <c r="H27" s="135" t="s">
        <v>891</v>
      </c>
      <c r="I27" s="137">
        <v>44708</v>
      </c>
      <c r="J27" s="135" t="s">
        <v>180</v>
      </c>
      <c r="K27" s="135" t="s">
        <v>125</v>
      </c>
      <c r="L27" s="140" t="str">
        <f>IFERROR(_xlfn.IFNA(VLOOKUP($K27,[11]коммент!$B:$C,2,0),""),"")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7" s="135" t="s">
        <v>188</v>
      </c>
      <c r="N27" s="135"/>
      <c r="O27" s="135"/>
      <c r="P27" s="135" t="s">
        <v>892</v>
      </c>
      <c r="Q27" s="13"/>
      <c r="R27" s="13"/>
    </row>
    <row r="28" spans="1:18" s="14" customFormat="1" ht="94.5" x14ac:dyDescent="0.25">
      <c r="A28" s="135">
        <v>26</v>
      </c>
      <c r="B28" s="137">
        <v>44711</v>
      </c>
      <c r="C28" s="135" t="s">
        <v>885</v>
      </c>
      <c r="D28" s="136" t="s">
        <v>87</v>
      </c>
      <c r="E28" s="136"/>
      <c r="F28" s="133" t="s">
        <v>893</v>
      </c>
      <c r="G28" s="135">
        <v>89067809986</v>
      </c>
      <c r="H28" s="135" t="s">
        <v>154</v>
      </c>
      <c r="I28" s="137">
        <v>44692</v>
      </c>
      <c r="J28" s="135" t="s">
        <v>134</v>
      </c>
      <c r="K28" s="135" t="s">
        <v>111</v>
      </c>
      <c r="L28" s="140" t="str">
        <f>IFERROR(_xlfn.IFNA(VLOOKUP($K28,[11]коммент!$B:$C,2,0),""),"")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" s="135" t="s">
        <v>133</v>
      </c>
      <c r="N28" s="135"/>
      <c r="O28" s="135"/>
      <c r="P28" s="135"/>
      <c r="Q28" s="13"/>
      <c r="R28" s="13"/>
    </row>
    <row r="29" spans="1:18" s="14" customFormat="1" ht="126" x14ac:dyDescent="0.25">
      <c r="A29" s="135">
        <v>27</v>
      </c>
      <c r="B29" s="137">
        <v>44711</v>
      </c>
      <c r="C29" s="135" t="s">
        <v>923</v>
      </c>
      <c r="D29" s="136" t="s">
        <v>87</v>
      </c>
      <c r="E29" s="136"/>
      <c r="F29" s="133" t="s">
        <v>924</v>
      </c>
      <c r="G29" s="135" t="s">
        <v>925</v>
      </c>
      <c r="H29" s="135" t="s">
        <v>466</v>
      </c>
      <c r="I29" s="137">
        <v>44697</v>
      </c>
      <c r="J29" s="135" t="s">
        <v>180</v>
      </c>
      <c r="K29" s="135" t="s">
        <v>125</v>
      </c>
      <c r="L29" s="140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35" t="s">
        <v>128</v>
      </c>
      <c r="N29" s="135"/>
      <c r="O29" s="135"/>
      <c r="P29" s="135" t="s">
        <v>926</v>
      </c>
      <c r="Q29" s="13"/>
      <c r="R29" s="13"/>
    </row>
    <row r="30" spans="1:18" s="14" customFormat="1" ht="126" x14ac:dyDescent="0.25">
      <c r="A30" s="135">
        <v>28</v>
      </c>
      <c r="B30" s="137">
        <v>44711</v>
      </c>
      <c r="C30" s="135" t="s">
        <v>923</v>
      </c>
      <c r="D30" s="136" t="s">
        <v>87</v>
      </c>
      <c r="E30" s="136"/>
      <c r="F30" s="133" t="s">
        <v>927</v>
      </c>
      <c r="G30" s="135" t="s">
        <v>928</v>
      </c>
      <c r="H30" s="135" t="s">
        <v>929</v>
      </c>
      <c r="I30" s="137">
        <v>44700</v>
      </c>
      <c r="J30" s="135" t="s">
        <v>180</v>
      </c>
      <c r="K30" s="135" t="s">
        <v>125</v>
      </c>
      <c r="L30" s="140" t="str">
        <f>IFERROR(_xlfn.IFNA(VLOOKUP($K30,[12]коммент!$B:$C,2,0),""),"")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0" s="135" t="s">
        <v>128</v>
      </c>
      <c r="N30" s="135"/>
      <c r="O30" s="135"/>
      <c r="P30" s="135"/>
      <c r="Q30" s="13"/>
      <c r="R30" s="13"/>
    </row>
    <row r="31" spans="1:18" s="14" customFormat="1" ht="94.5" x14ac:dyDescent="0.25">
      <c r="A31" s="135">
        <v>29</v>
      </c>
      <c r="B31" s="137">
        <v>44711</v>
      </c>
      <c r="C31" s="135" t="s">
        <v>923</v>
      </c>
      <c r="D31" s="136" t="s">
        <v>87</v>
      </c>
      <c r="E31" s="136"/>
      <c r="F31" s="133" t="s">
        <v>930</v>
      </c>
      <c r="G31" s="135" t="s">
        <v>931</v>
      </c>
      <c r="H31" s="135" t="s">
        <v>566</v>
      </c>
      <c r="I31" s="137">
        <v>44701</v>
      </c>
      <c r="J31" s="135" t="s">
        <v>180</v>
      </c>
      <c r="K31" s="135" t="s">
        <v>111</v>
      </c>
      <c r="L31" s="140" t="str">
        <f>IFERROR(_xlfn.IFNA(VLOOKUP($K31,[12]коммент!$B:$C,2,0),""),"")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" s="135" t="s">
        <v>154</v>
      </c>
      <c r="N31" s="135" t="s">
        <v>114</v>
      </c>
      <c r="O31" s="135"/>
      <c r="P31" s="135"/>
      <c r="Q31" s="13"/>
      <c r="R31" s="13"/>
    </row>
    <row r="32" spans="1:18" s="14" customFormat="1" ht="126" x14ac:dyDescent="0.25">
      <c r="A32" s="135">
        <v>30</v>
      </c>
      <c r="B32" s="137">
        <v>44711</v>
      </c>
      <c r="C32" s="135" t="s">
        <v>923</v>
      </c>
      <c r="D32" s="136" t="s">
        <v>87</v>
      </c>
      <c r="E32" s="136"/>
      <c r="F32" s="133" t="s">
        <v>932</v>
      </c>
      <c r="G32" s="135" t="s">
        <v>933</v>
      </c>
      <c r="H32" s="135" t="s">
        <v>566</v>
      </c>
      <c r="I32" s="137">
        <v>44698</v>
      </c>
      <c r="J32" s="135" t="s">
        <v>180</v>
      </c>
      <c r="K32" s="135" t="s">
        <v>125</v>
      </c>
      <c r="L32" s="140" t="str">
        <f>IFERROR(_xlfn.IFNA(VLOOKUP($K32,[12]коммент!$B:$C,2,0),""),"")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5" t="s">
        <v>128</v>
      </c>
      <c r="N32" s="135"/>
      <c r="O32" s="135"/>
      <c r="P32" s="135"/>
      <c r="Q32" s="13"/>
      <c r="R32" s="13"/>
    </row>
    <row r="33" spans="1:18" s="14" customFormat="1" ht="94.5" x14ac:dyDescent="0.25">
      <c r="A33" s="135">
        <v>31</v>
      </c>
      <c r="B33" s="137">
        <v>44711</v>
      </c>
      <c r="C33" s="135" t="s">
        <v>1245</v>
      </c>
      <c r="D33" s="136" t="s">
        <v>87</v>
      </c>
      <c r="E33" s="136"/>
      <c r="F33" s="142" t="s">
        <v>1246</v>
      </c>
      <c r="G33" s="142">
        <v>9262075449</v>
      </c>
      <c r="H33" s="135" t="s">
        <v>324</v>
      </c>
      <c r="I33" s="137">
        <v>44708</v>
      </c>
      <c r="J33" s="135" t="s">
        <v>180</v>
      </c>
      <c r="K33" s="135" t="s">
        <v>111</v>
      </c>
      <c r="L33" s="140" t="str">
        <f>IFERROR(_xlfn.IFNA(VLOOKUP($K33,коммент!$B:$C,2,0),""),"")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35" t="s">
        <v>133</v>
      </c>
      <c r="N33" s="135" t="s">
        <v>114</v>
      </c>
      <c r="O33" s="135"/>
      <c r="P33" s="135" t="s">
        <v>1247</v>
      </c>
      <c r="Q33" s="13"/>
      <c r="R33" s="13"/>
    </row>
    <row r="34" spans="1:18" s="14" customFormat="1" ht="126" x14ac:dyDescent="0.25">
      <c r="A34" s="135">
        <v>32</v>
      </c>
      <c r="B34" s="137">
        <v>44711</v>
      </c>
      <c r="C34" s="135" t="s">
        <v>365</v>
      </c>
      <c r="D34" s="136" t="s">
        <v>31</v>
      </c>
      <c r="E34" s="136"/>
      <c r="F34" s="133" t="s">
        <v>376</v>
      </c>
      <c r="G34" s="135">
        <v>89775386305</v>
      </c>
      <c r="H34" s="135" t="s">
        <v>377</v>
      </c>
      <c r="I34" s="137">
        <v>44698</v>
      </c>
      <c r="J34" s="135" t="s">
        <v>134</v>
      </c>
      <c r="K34" s="135" t="s">
        <v>125</v>
      </c>
      <c r="L34" s="140" t="str">
        <f>IFERROR(_xlfn.IFNA(VLOOKUP($K34,[1]коммент!$B:$C,2,0),""),"")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4" s="135" t="s">
        <v>126</v>
      </c>
      <c r="N34" s="135"/>
      <c r="O34" s="135"/>
      <c r="P34" s="135"/>
      <c r="Q34" s="13"/>
      <c r="R34" s="13"/>
    </row>
    <row r="35" spans="1:18" s="14" customFormat="1" ht="94.5" x14ac:dyDescent="0.25">
      <c r="A35" s="135">
        <v>33</v>
      </c>
      <c r="B35" s="137">
        <v>44711</v>
      </c>
      <c r="C35" s="135" t="s">
        <v>387</v>
      </c>
      <c r="D35" s="130" t="s">
        <v>31</v>
      </c>
      <c r="E35" s="136"/>
      <c r="F35" s="133" t="s">
        <v>388</v>
      </c>
      <c r="G35" s="135" t="s">
        <v>389</v>
      </c>
      <c r="H35" s="135" t="s">
        <v>390</v>
      </c>
      <c r="I35" s="137">
        <v>44694</v>
      </c>
      <c r="J35" s="135" t="s">
        <v>180</v>
      </c>
      <c r="K35" s="135" t="s">
        <v>110</v>
      </c>
      <c r="L35" s="140" t="str">
        <f>IFERROR(_xlfn.IFNA(VLOOKUP($K35,[13]коммент!$B:$C,2,0),""),"")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5" s="135" t="s">
        <v>124</v>
      </c>
      <c r="N35" s="135"/>
      <c r="O35" s="135"/>
      <c r="P35" s="135" t="s">
        <v>391</v>
      </c>
      <c r="Q35" s="13"/>
      <c r="R35" s="13"/>
    </row>
    <row r="36" spans="1:18" s="14" customFormat="1" ht="126" x14ac:dyDescent="0.25">
      <c r="A36" s="135">
        <v>34</v>
      </c>
      <c r="B36" s="137">
        <v>44711</v>
      </c>
      <c r="C36" s="135" t="s">
        <v>387</v>
      </c>
      <c r="D36" s="130" t="s">
        <v>31</v>
      </c>
      <c r="E36" s="136"/>
      <c r="F36" s="133" t="s">
        <v>402</v>
      </c>
      <c r="G36" s="135" t="s">
        <v>403</v>
      </c>
      <c r="H36" s="135" t="s">
        <v>394</v>
      </c>
      <c r="I36" s="135" t="s">
        <v>404</v>
      </c>
      <c r="J36" s="135" t="s">
        <v>180</v>
      </c>
      <c r="K36" s="135" t="s">
        <v>125</v>
      </c>
      <c r="L36" s="140" t="str">
        <f>IFERROR(_xlfn.IFNA(VLOOKUP($K36,[13]коммент!$B:$C,2,0),""),"")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35" t="s">
        <v>189</v>
      </c>
      <c r="N36" s="135"/>
      <c r="O36" s="135"/>
      <c r="P36" s="135"/>
      <c r="Q36" s="13"/>
      <c r="R36" s="13"/>
    </row>
    <row r="37" spans="1:18" s="14" customFormat="1" ht="126" x14ac:dyDescent="0.25">
      <c r="A37" s="135">
        <v>35</v>
      </c>
      <c r="B37" s="137">
        <v>44711</v>
      </c>
      <c r="C37" s="135" t="s">
        <v>387</v>
      </c>
      <c r="D37" s="130" t="s">
        <v>31</v>
      </c>
      <c r="E37" s="136"/>
      <c r="F37" s="133" t="s">
        <v>408</v>
      </c>
      <c r="G37" s="135" t="s">
        <v>409</v>
      </c>
      <c r="H37" s="135" t="s">
        <v>410</v>
      </c>
      <c r="I37" s="137">
        <v>44708</v>
      </c>
      <c r="J37" s="135" t="s">
        <v>179</v>
      </c>
      <c r="K37" s="135" t="s">
        <v>125</v>
      </c>
      <c r="L37" s="140" t="str">
        <f>IFERROR(_xlfn.IFNA(VLOOKUP($K37,[13]коммент!$B:$C,2,0),""),"")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35" t="s">
        <v>188</v>
      </c>
      <c r="N37" s="135"/>
      <c r="O37" s="135"/>
      <c r="P37" s="135" t="s">
        <v>411</v>
      </c>
      <c r="Q37" s="13"/>
      <c r="R37" s="13"/>
    </row>
    <row r="38" spans="1:18" s="14" customFormat="1" ht="126" x14ac:dyDescent="0.25">
      <c r="A38" s="135">
        <v>36</v>
      </c>
      <c r="B38" s="137">
        <v>44711</v>
      </c>
      <c r="C38" s="135" t="s">
        <v>387</v>
      </c>
      <c r="D38" s="130" t="s">
        <v>31</v>
      </c>
      <c r="E38" s="136"/>
      <c r="F38" s="131" t="s">
        <v>415</v>
      </c>
      <c r="G38" s="127" t="s">
        <v>416</v>
      </c>
      <c r="H38" s="135" t="s">
        <v>394</v>
      </c>
      <c r="I38" s="137">
        <v>44707</v>
      </c>
      <c r="J38" s="135" t="s">
        <v>180</v>
      </c>
      <c r="K38" s="135" t="s">
        <v>125</v>
      </c>
      <c r="L38" s="140" t="str">
        <f>IFERROR(_xlfn.IFNA(VLOOKUP($K38,[13]коммент!$B:$C,2,0),""),"")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8" s="135" t="s">
        <v>189</v>
      </c>
      <c r="N38" s="135"/>
      <c r="O38" s="135"/>
      <c r="P38" s="135"/>
      <c r="Q38" s="13"/>
      <c r="R38" s="13"/>
    </row>
    <row r="39" spans="1:18" s="14" customFormat="1" ht="126" x14ac:dyDescent="0.25">
      <c r="A39" s="135">
        <v>37</v>
      </c>
      <c r="B39" s="137">
        <v>44711</v>
      </c>
      <c r="C39" s="135" t="s">
        <v>490</v>
      </c>
      <c r="D39" s="136" t="s">
        <v>31</v>
      </c>
      <c r="E39" s="136"/>
      <c r="F39" s="142" t="s">
        <v>491</v>
      </c>
      <c r="G39" s="135" t="s">
        <v>492</v>
      </c>
      <c r="H39" s="135" t="s">
        <v>493</v>
      </c>
      <c r="I39" s="137">
        <v>44692</v>
      </c>
      <c r="J39" s="137" t="s">
        <v>134</v>
      </c>
      <c r="K39" s="135" t="s">
        <v>125</v>
      </c>
      <c r="L39" s="140" t="s">
        <v>162</v>
      </c>
      <c r="M39" s="135" t="s">
        <v>126</v>
      </c>
      <c r="N39" s="135"/>
      <c r="O39" s="135"/>
      <c r="P39" s="135"/>
      <c r="Q39" s="13"/>
      <c r="R39" s="13"/>
    </row>
    <row r="40" spans="1:18" s="14" customFormat="1" ht="94.5" x14ac:dyDescent="0.25">
      <c r="A40" s="135">
        <v>38</v>
      </c>
      <c r="B40" s="137">
        <v>44711</v>
      </c>
      <c r="C40" s="135" t="s">
        <v>490</v>
      </c>
      <c r="D40" s="130" t="s">
        <v>31</v>
      </c>
      <c r="E40" s="130"/>
      <c r="F40" s="129" t="s">
        <v>501</v>
      </c>
      <c r="G40" s="127" t="s">
        <v>502</v>
      </c>
      <c r="H40" s="127" t="s">
        <v>503</v>
      </c>
      <c r="I40" s="134">
        <v>44706</v>
      </c>
      <c r="J40" s="127" t="s">
        <v>180</v>
      </c>
      <c r="K40" s="127" t="s">
        <v>111</v>
      </c>
      <c r="L40" s="140" t="str">
        <f>IFERROR(_xlfn.IFNA(VLOOKUP($K40,[14]коммент!$B:$C,2,0),""),"")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0" s="135" t="s">
        <v>154</v>
      </c>
      <c r="N40" s="135"/>
      <c r="O40" s="135"/>
      <c r="P40" s="135"/>
      <c r="Q40" s="13"/>
      <c r="R40" s="13"/>
    </row>
    <row r="41" spans="1:18" s="14" customFormat="1" ht="126" x14ac:dyDescent="0.25">
      <c r="A41" s="135">
        <v>39</v>
      </c>
      <c r="B41" s="137">
        <v>44711</v>
      </c>
      <c r="C41" s="135" t="s">
        <v>490</v>
      </c>
      <c r="D41" s="130" t="s">
        <v>31</v>
      </c>
      <c r="E41" s="130"/>
      <c r="F41" s="131" t="s">
        <v>509</v>
      </c>
      <c r="G41" s="127" t="s">
        <v>510</v>
      </c>
      <c r="H41" s="127" t="s">
        <v>511</v>
      </c>
      <c r="I41" s="134">
        <v>44700</v>
      </c>
      <c r="J41" s="127" t="s">
        <v>134</v>
      </c>
      <c r="K41" s="127" t="s">
        <v>125</v>
      </c>
      <c r="L41" s="128" t="str">
        <f>IFERROR(_xlfn.IFNA(VLOOKUP($K41,[15]коммент!$B:$C,2,0),""),"")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1" s="127" t="s">
        <v>126</v>
      </c>
      <c r="N41" s="135"/>
      <c r="O41" s="135"/>
      <c r="P41" s="135"/>
      <c r="Q41" s="13"/>
      <c r="R41" s="13"/>
    </row>
    <row r="42" spans="1:18" s="14" customFormat="1" ht="94.5" x14ac:dyDescent="0.25">
      <c r="A42" s="135">
        <v>40</v>
      </c>
      <c r="B42" s="137">
        <v>44711</v>
      </c>
      <c r="C42" s="135" t="s">
        <v>490</v>
      </c>
      <c r="D42" s="130" t="s">
        <v>31</v>
      </c>
      <c r="E42" s="130"/>
      <c r="F42" s="129" t="s">
        <v>512</v>
      </c>
      <c r="G42" s="127" t="s">
        <v>513</v>
      </c>
      <c r="H42" s="127" t="s">
        <v>514</v>
      </c>
      <c r="I42" s="134">
        <v>44708</v>
      </c>
      <c r="J42" s="134" t="s">
        <v>180</v>
      </c>
      <c r="K42" s="135" t="s">
        <v>1</v>
      </c>
      <c r="L42" s="140" t="str">
        <f>IFERROR(_xlfn.IFNA(VLOOKUP($K42,[14]коммент!$B:$C,2,0),""),"")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2" s="135" t="s">
        <v>152</v>
      </c>
      <c r="N42" s="135"/>
      <c r="O42" s="135"/>
      <c r="P42" s="135"/>
      <c r="Q42" s="13"/>
      <c r="R42" s="13"/>
    </row>
    <row r="43" spans="1:18" s="14" customFormat="1" ht="126" x14ac:dyDescent="0.25">
      <c r="A43" s="135">
        <v>41</v>
      </c>
      <c r="B43" s="137">
        <v>44711</v>
      </c>
      <c r="C43" s="135" t="s">
        <v>490</v>
      </c>
      <c r="D43" s="136" t="s">
        <v>31</v>
      </c>
      <c r="E43" s="136"/>
      <c r="F43" s="133" t="s">
        <v>515</v>
      </c>
      <c r="G43" s="135" t="s">
        <v>516</v>
      </c>
      <c r="H43" s="135" t="s">
        <v>517</v>
      </c>
      <c r="I43" s="137">
        <v>44707</v>
      </c>
      <c r="J43" s="135" t="s">
        <v>180</v>
      </c>
      <c r="K43" s="135" t="s">
        <v>125</v>
      </c>
      <c r="L43" s="140" t="str">
        <f>IFERROR(_xlfn.IFNA(VLOOKUP($K43,[16]коммент!$B:$C,2,0),""),"")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3" s="135" t="s">
        <v>189</v>
      </c>
      <c r="N43" s="135"/>
      <c r="O43" s="135"/>
      <c r="P43" s="135"/>
      <c r="Q43" s="13"/>
      <c r="R43" s="13"/>
    </row>
    <row r="44" spans="1:18" s="14" customFormat="1" ht="31.5" x14ac:dyDescent="0.25">
      <c r="A44" s="135">
        <v>42</v>
      </c>
      <c r="B44" s="137">
        <v>44711</v>
      </c>
      <c r="C44" s="135" t="s">
        <v>490</v>
      </c>
      <c r="D44" s="136" t="s">
        <v>31</v>
      </c>
      <c r="E44" s="136"/>
      <c r="F44" s="133" t="s">
        <v>520</v>
      </c>
      <c r="G44" s="135" t="s">
        <v>521</v>
      </c>
      <c r="H44" s="135" t="s">
        <v>522</v>
      </c>
      <c r="I44" s="137">
        <v>44709</v>
      </c>
      <c r="J44" s="135" t="s">
        <v>180</v>
      </c>
      <c r="K44" s="135" t="s">
        <v>122</v>
      </c>
      <c r="L44" s="140" t="str">
        <f>IFERROR(_xlfn.IFNA(VLOOKUP($K44,[14]коммент!$B:$C,2,0),""),"")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44" s="135"/>
      <c r="N44" s="135"/>
      <c r="O44" s="135"/>
      <c r="P44" s="135"/>
      <c r="Q44" s="13"/>
      <c r="R44" s="13"/>
    </row>
    <row r="45" spans="1:18" s="14" customFormat="1" ht="126" x14ac:dyDescent="0.25">
      <c r="A45" s="135">
        <v>43</v>
      </c>
      <c r="B45" s="137">
        <v>44711</v>
      </c>
      <c r="C45" s="135" t="s">
        <v>590</v>
      </c>
      <c r="D45" s="136" t="s">
        <v>31</v>
      </c>
      <c r="E45" s="136"/>
      <c r="F45" s="133" t="s">
        <v>597</v>
      </c>
      <c r="G45" s="135">
        <v>9199601752</v>
      </c>
      <c r="H45" s="135"/>
      <c r="I45" s="137"/>
      <c r="J45" s="135" t="s">
        <v>134</v>
      </c>
      <c r="K45" s="135" t="s">
        <v>125</v>
      </c>
      <c r="L45" s="140" t="str">
        <f>IFERROR(_xlfn.IFNA(VLOOKUP($K45,[17]коммент!$B:$C,2,0),""),"")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5" s="135" t="s">
        <v>126</v>
      </c>
      <c r="N45" s="135"/>
      <c r="O45" s="135"/>
      <c r="P45" s="135" t="s">
        <v>598</v>
      </c>
      <c r="Q45" s="13"/>
      <c r="R45" s="13"/>
    </row>
    <row r="46" spans="1:18" s="14" customFormat="1" ht="31.5" x14ac:dyDescent="0.25">
      <c r="A46" s="135">
        <v>44</v>
      </c>
      <c r="B46" s="137">
        <v>44711</v>
      </c>
      <c r="C46" s="135" t="s">
        <v>590</v>
      </c>
      <c r="D46" s="136" t="s">
        <v>31</v>
      </c>
      <c r="E46" s="136"/>
      <c r="F46" s="133" t="s">
        <v>597</v>
      </c>
      <c r="G46" s="135">
        <v>9199601752</v>
      </c>
      <c r="H46" s="135" t="s">
        <v>599</v>
      </c>
      <c r="I46" s="137">
        <v>44706</v>
      </c>
      <c r="J46" s="135" t="s">
        <v>134</v>
      </c>
      <c r="K46" s="135" t="s">
        <v>122</v>
      </c>
      <c r="L46" s="140" t="str">
        <f>IFERROR(_xlfn.IFNA(VLOOKUP($K46,[17]коммент!$B:$C,2,0),""),"")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46" s="135"/>
      <c r="N46" s="135"/>
      <c r="O46" s="135"/>
      <c r="P46" s="135"/>
      <c r="Q46" s="13"/>
      <c r="R46" s="13"/>
    </row>
    <row r="47" spans="1:18" s="14" customFormat="1" ht="126" x14ac:dyDescent="0.25">
      <c r="A47" s="135">
        <v>45</v>
      </c>
      <c r="B47" s="137">
        <v>44711</v>
      </c>
      <c r="C47" s="135" t="s">
        <v>740</v>
      </c>
      <c r="D47" s="136" t="s">
        <v>31</v>
      </c>
      <c r="E47" s="136"/>
      <c r="F47" s="144" t="s">
        <v>760</v>
      </c>
      <c r="G47" s="143">
        <v>9267077973</v>
      </c>
      <c r="H47" s="135"/>
      <c r="I47" s="137">
        <v>44706</v>
      </c>
      <c r="J47" s="135" t="s">
        <v>180</v>
      </c>
      <c r="K47" s="135" t="s">
        <v>125</v>
      </c>
      <c r="L47" s="140" t="str">
        <f>IFERROR(_xlfn.IFNA(VLOOKUP($K47,[18]коммент!$B:$C,2,0),""),"")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7" s="135" t="s">
        <v>188</v>
      </c>
      <c r="N47" s="135"/>
      <c r="O47" s="135"/>
      <c r="P47" s="135"/>
      <c r="Q47" s="13"/>
      <c r="R47" s="13"/>
    </row>
    <row r="48" spans="1:18" s="14" customFormat="1" ht="94.5" x14ac:dyDescent="0.25">
      <c r="A48" s="135">
        <v>46</v>
      </c>
      <c r="B48" s="137">
        <v>44711</v>
      </c>
      <c r="C48" s="135" t="s">
        <v>796</v>
      </c>
      <c r="D48" s="136" t="s">
        <v>31</v>
      </c>
      <c r="E48" s="136"/>
      <c r="F48" s="142" t="s">
        <v>805</v>
      </c>
      <c r="G48" s="135">
        <v>9030164343</v>
      </c>
      <c r="H48" s="135" t="s">
        <v>806</v>
      </c>
      <c r="I48" s="137">
        <v>44728</v>
      </c>
      <c r="J48" s="135" t="s">
        <v>184</v>
      </c>
      <c r="K48" s="135" t="s">
        <v>1</v>
      </c>
      <c r="L48" s="140" t="str">
        <f>IFERROR(_xlfn.IFNA(VLOOKUP($K48,[19]коммент!$B:$C,2,0),""),"")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8" s="135" t="s">
        <v>132</v>
      </c>
      <c r="N48" s="135"/>
      <c r="O48" s="135"/>
      <c r="P48" s="135" t="s">
        <v>807</v>
      </c>
      <c r="Q48" s="13"/>
      <c r="R48" s="13"/>
    </row>
    <row r="49" spans="1:18" s="14" customFormat="1" ht="126" x14ac:dyDescent="0.25">
      <c r="A49" s="135">
        <v>47</v>
      </c>
      <c r="B49" s="137">
        <v>44711</v>
      </c>
      <c r="C49" s="163" t="s">
        <v>934</v>
      </c>
      <c r="D49" s="179" t="s">
        <v>31</v>
      </c>
      <c r="E49" s="179"/>
      <c r="F49" s="159" t="s">
        <v>935</v>
      </c>
      <c r="G49" s="142" t="s">
        <v>936</v>
      </c>
      <c r="H49" s="163"/>
      <c r="I49" s="132">
        <v>44707</v>
      </c>
      <c r="J49" s="163" t="s">
        <v>180</v>
      </c>
      <c r="K49" s="163" t="s">
        <v>125</v>
      </c>
      <c r="L49" s="140" t="str">
        <f>IFERROR(_xlfn.IFNA(VLOOKUP($K49,[20]коммент!$B:$C,2,0),""),"")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9" s="163" t="s">
        <v>189</v>
      </c>
      <c r="N49" s="163" t="s">
        <v>190</v>
      </c>
      <c r="O49" s="163"/>
      <c r="P49" s="163"/>
      <c r="Q49" s="13"/>
      <c r="R49" s="13"/>
    </row>
    <row r="50" spans="1:18" s="14" customFormat="1" ht="126" x14ac:dyDescent="0.25">
      <c r="A50" s="135">
        <v>48</v>
      </c>
      <c r="B50" s="137">
        <v>44711</v>
      </c>
      <c r="C50" s="163" t="s">
        <v>934</v>
      </c>
      <c r="D50" s="179" t="s">
        <v>31</v>
      </c>
      <c r="E50" s="179"/>
      <c r="F50" s="159" t="s">
        <v>949</v>
      </c>
      <c r="G50" s="160" t="s">
        <v>950</v>
      </c>
      <c r="H50" s="163"/>
      <c r="I50" s="132">
        <v>44701</v>
      </c>
      <c r="J50" s="163" t="s">
        <v>134</v>
      </c>
      <c r="K50" s="163" t="s">
        <v>125</v>
      </c>
      <c r="L50" s="140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63" t="s">
        <v>126</v>
      </c>
      <c r="N50" s="163"/>
      <c r="O50" s="163"/>
      <c r="P50" s="163"/>
      <c r="Q50" s="13"/>
      <c r="R50" s="13"/>
    </row>
    <row r="51" spans="1:18" s="14" customFormat="1" ht="126" x14ac:dyDescent="0.25">
      <c r="A51" s="135">
        <v>49</v>
      </c>
      <c r="B51" s="137">
        <v>44711</v>
      </c>
      <c r="C51" s="163" t="s">
        <v>934</v>
      </c>
      <c r="D51" s="179" t="s">
        <v>31</v>
      </c>
      <c r="E51" s="179"/>
      <c r="F51" s="159" t="s">
        <v>957</v>
      </c>
      <c r="G51" s="160" t="s">
        <v>958</v>
      </c>
      <c r="H51" s="163" t="s">
        <v>324</v>
      </c>
      <c r="I51" s="132">
        <v>44685</v>
      </c>
      <c r="J51" s="163" t="s">
        <v>134</v>
      </c>
      <c r="K51" s="163" t="s">
        <v>125</v>
      </c>
      <c r="L51" s="140" t="str">
        <f>IFERROR(_xlfn.IFNA(VLOOKUP($K51,[20]коммент!$B:$C,2,0),""),"")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1" s="163" t="s">
        <v>126</v>
      </c>
      <c r="N51" s="163"/>
      <c r="O51" s="163"/>
      <c r="P51" s="163"/>
      <c r="Q51" s="13"/>
      <c r="R51" s="13"/>
    </row>
    <row r="52" spans="1:18" s="14" customFormat="1" ht="110.25" x14ac:dyDescent="0.25">
      <c r="A52" s="135">
        <v>50</v>
      </c>
      <c r="B52" s="137">
        <v>44711</v>
      </c>
      <c r="C52" s="135" t="s">
        <v>986</v>
      </c>
      <c r="D52" s="136" t="s">
        <v>31</v>
      </c>
      <c r="E52" s="136"/>
      <c r="F52" s="133" t="s">
        <v>987</v>
      </c>
      <c r="G52" s="135">
        <v>89261416364</v>
      </c>
      <c r="H52" s="135" t="s">
        <v>557</v>
      </c>
      <c r="I52" s="137">
        <v>44698</v>
      </c>
      <c r="J52" s="135" t="s">
        <v>180</v>
      </c>
      <c r="K52" s="135" t="s">
        <v>113</v>
      </c>
      <c r="L52" s="140" t="s">
        <v>143</v>
      </c>
      <c r="M52" s="135"/>
      <c r="N52" s="135"/>
      <c r="O52" s="135"/>
      <c r="P52" s="135" t="s">
        <v>988</v>
      </c>
      <c r="Q52" s="13"/>
      <c r="R52" s="13"/>
    </row>
    <row r="53" spans="1:18" s="14" customFormat="1" ht="94.5" x14ac:dyDescent="0.25">
      <c r="A53" s="135">
        <v>51</v>
      </c>
      <c r="B53" s="137">
        <v>44711</v>
      </c>
      <c r="C53" s="135" t="s">
        <v>986</v>
      </c>
      <c r="D53" s="136" t="s">
        <v>31</v>
      </c>
      <c r="E53" s="136"/>
      <c r="F53" s="133" t="s">
        <v>1001</v>
      </c>
      <c r="G53" s="135">
        <v>89165515857</v>
      </c>
      <c r="H53" s="135" t="s">
        <v>1002</v>
      </c>
      <c r="I53" s="137">
        <v>44709</v>
      </c>
      <c r="J53" s="135" t="s">
        <v>180</v>
      </c>
      <c r="K53" s="135" t="s">
        <v>1</v>
      </c>
      <c r="L53" s="140" t="s">
        <v>166</v>
      </c>
      <c r="M53" s="135" t="s">
        <v>132</v>
      </c>
      <c r="N53" s="135"/>
      <c r="O53" s="135"/>
      <c r="P53" s="135" t="s">
        <v>1003</v>
      </c>
      <c r="Q53" s="13"/>
      <c r="R53" s="13"/>
    </row>
    <row r="54" spans="1:18" s="14" customFormat="1" ht="94.5" x14ac:dyDescent="0.25">
      <c r="A54" s="135">
        <v>52</v>
      </c>
      <c r="B54" s="137">
        <v>44711</v>
      </c>
      <c r="C54" s="135" t="s">
        <v>1112</v>
      </c>
      <c r="D54" s="136" t="s">
        <v>31</v>
      </c>
      <c r="E54" s="136"/>
      <c r="F54" s="133" t="s">
        <v>1113</v>
      </c>
      <c r="G54" s="135" t="s">
        <v>1114</v>
      </c>
      <c r="H54" s="135" t="s">
        <v>1115</v>
      </c>
      <c r="I54" s="137">
        <v>44706</v>
      </c>
      <c r="J54" s="135" t="s">
        <v>180</v>
      </c>
      <c r="K54" s="135" t="s">
        <v>111</v>
      </c>
      <c r="L54" s="140" t="s">
        <v>165</v>
      </c>
      <c r="M54" s="135" t="s">
        <v>133</v>
      </c>
      <c r="N54" s="135" t="s">
        <v>183</v>
      </c>
      <c r="O54" s="135" t="s">
        <v>31</v>
      </c>
      <c r="P54" s="135" t="s">
        <v>1116</v>
      </c>
      <c r="Q54" s="13"/>
      <c r="R54" s="13"/>
    </row>
    <row r="55" spans="1:18" s="14" customFormat="1" ht="126" x14ac:dyDescent="0.25">
      <c r="A55" s="135">
        <v>53</v>
      </c>
      <c r="B55" s="137">
        <v>44711</v>
      </c>
      <c r="C55" s="135" t="s">
        <v>1117</v>
      </c>
      <c r="D55" s="136" t="s">
        <v>31</v>
      </c>
      <c r="E55" s="136"/>
      <c r="F55" s="133" t="s">
        <v>1122</v>
      </c>
      <c r="G55" s="135">
        <v>9167165090</v>
      </c>
      <c r="H55" s="135" t="s">
        <v>783</v>
      </c>
      <c r="I55" s="137">
        <v>44711</v>
      </c>
      <c r="J55" s="135" t="s">
        <v>180</v>
      </c>
      <c r="K55" s="135" t="s">
        <v>125</v>
      </c>
      <c r="L55" s="140" t="s">
        <v>162</v>
      </c>
      <c r="M55" s="135" t="s">
        <v>189</v>
      </c>
      <c r="N55" s="135"/>
      <c r="O55" s="135"/>
      <c r="P55" s="135"/>
      <c r="Q55" s="13"/>
      <c r="R55" s="13"/>
    </row>
    <row r="56" spans="1:18" s="14" customFormat="1" ht="126" x14ac:dyDescent="0.25">
      <c r="A56" s="135">
        <v>54</v>
      </c>
      <c r="B56" s="137">
        <v>44711</v>
      </c>
      <c r="C56" s="135" t="s">
        <v>1165</v>
      </c>
      <c r="D56" s="136" t="s">
        <v>31</v>
      </c>
      <c r="E56" s="136"/>
      <c r="F56" s="164" t="s">
        <v>1173</v>
      </c>
      <c r="G56" s="163">
        <v>9104031854</v>
      </c>
      <c r="H56" s="163" t="s">
        <v>1174</v>
      </c>
      <c r="I56" s="132" t="s">
        <v>1175</v>
      </c>
      <c r="J56" s="163" t="s">
        <v>180</v>
      </c>
      <c r="K56" s="135" t="s">
        <v>125</v>
      </c>
      <c r="L56" s="140" t="s">
        <v>162</v>
      </c>
      <c r="M56" s="135" t="s">
        <v>189</v>
      </c>
      <c r="N56" s="135"/>
      <c r="O56" s="135"/>
      <c r="P56" s="135"/>
      <c r="Q56" s="13"/>
      <c r="R56" s="13"/>
    </row>
    <row r="57" spans="1:18" s="14" customFormat="1" ht="94.5" x14ac:dyDescent="0.25">
      <c r="A57" s="135">
        <v>55</v>
      </c>
      <c r="B57" s="137">
        <v>44711</v>
      </c>
      <c r="C57" s="127" t="s">
        <v>1297</v>
      </c>
      <c r="D57" s="130" t="s">
        <v>31</v>
      </c>
      <c r="E57" s="130"/>
      <c r="F57" s="131" t="s">
        <v>1310</v>
      </c>
      <c r="G57" s="127" t="s">
        <v>1311</v>
      </c>
      <c r="H57" s="127" t="s">
        <v>522</v>
      </c>
      <c r="I57" s="134">
        <v>44706</v>
      </c>
      <c r="J57" s="127" t="s">
        <v>180</v>
      </c>
      <c r="K57" s="127" t="s">
        <v>36</v>
      </c>
      <c r="L57" s="128" t="str">
        <f>IFERROR(_xlfn.IFNA(VLOOKUP($K57,[21]коммент!$B:$C,2,0),""),"")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7" s="127"/>
      <c r="N57" s="127" t="s">
        <v>114</v>
      </c>
      <c r="O57" s="127"/>
      <c r="P57" s="127" t="s">
        <v>1312</v>
      </c>
      <c r="Q57" s="13"/>
      <c r="R57" s="13"/>
    </row>
    <row r="58" spans="1:18" s="14" customFormat="1" ht="126" x14ac:dyDescent="0.25">
      <c r="A58" s="135">
        <v>56</v>
      </c>
      <c r="B58" s="137">
        <v>44711</v>
      </c>
      <c r="C58" s="135" t="s">
        <v>1313</v>
      </c>
      <c r="D58" s="136" t="s">
        <v>31</v>
      </c>
      <c r="E58" s="136"/>
      <c r="F58" s="133" t="s">
        <v>1317</v>
      </c>
      <c r="G58" s="135">
        <v>9647203707</v>
      </c>
      <c r="H58" s="135"/>
      <c r="I58" s="135"/>
      <c r="J58" s="135" t="s">
        <v>134</v>
      </c>
      <c r="K58" s="135" t="s">
        <v>125</v>
      </c>
      <c r="L58" s="140" t="str">
        <f>IFERROR(_xlfn.IFNA(VLOOKUP($K58,[22]коммент!$B:$C,2,0),""),"")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8" s="135" t="s">
        <v>188</v>
      </c>
      <c r="N58" s="135"/>
      <c r="O58" s="135"/>
      <c r="P58" s="135" t="s">
        <v>1318</v>
      </c>
      <c r="Q58" s="13"/>
      <c r="R58" s="13"/>
    </row>
    <row r="59" spans="1:18" s="14" customFormat="1" ht="94.5" x14ac:dyDescent="0.25">
      <c r="A59" s="135">
        <v>57</v>
      </c>
      <c r="B59" s="137">
        <v>44711</v>
      </c>
      <c r="C59" s="135" t="s">
        <v>208</v>
      </c>
      <c r="D59" s="136" t="s">
        <v>37</v>
      </c>
      <c r="E59" s="136"/>
      <c r="F59" s="133" t="s">
        <v>209</v>
      </c>
      <c r="G59" s="135">
        <v>89851134775</v>
      </c>
      <c r="H59" s="135" t="s">
        <v>210</v>
      </c>
      <c r="I59" s="137">
        <v>44698</v>
      </c>
      <c r="J59" s="135" t="s">
        <v>180</v>
      </c>
      <c r="K59" s="135" t="s">
        <v>110</v>
      </c>
      <c r="L59" s="140" t="str">
        <f>IFERROR(_xlfn.IFNA(VLOOKUP($K59,коммент!$B:$C,2,0),""),"")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9" s="135" t="s">
        <v>124</v>
      </c>
      <c r="N59" s="135"/>
      <c r="O59" s="135"/>
      <c r="P59" s="135" t="s">
        <v>211</v>
      </c>
      <c r="Q59" s="13"/>
      <c r="R59" s="13"/>
    </row>
    <row r="60" spans="1:18" s="14" customFormat="1" ht="94.5" x14ac:dyDescent="0.25">
      <c r="A60" s="135">
        <v>58</v>
      </c>
      <c r="B60" s="137">
        <v>44711</v>
      </c>
      <c r="C60" s="135" t="s">
        <v>208</v>
      </c>
      <c r="D60" s="136" t="s">
        <v>37</v>
      </c>
      <c r="E60" s="136"/>
      <c r="F60" s="133" t="s">
        <v>219</v>
      </c>
      <c r="G60" s="135">
        <v>89104690584</v>
      </c>
      <c r="H60" s="135" t="s">
        <v>220</v>
      </c>
      <c r="I60" s="137">
        <v>44705</v>
      </c>
      <c r="J60" s="135" t="s">
        <v>180</v>
      </c>
      <c r="K60" s="135" t="s">
        <v>111</v>
      </c>
      <c r="L60" s="140" t="str">
        <f>IFERROR(_xlfn.IFNA(VLOOKUP($K60,коммент!$B:$C,2,0),""),"")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35" t="s">
        <v>133</v>
      </c>
      <c r="N60" s="135" t="s">
        <v>114</v>
      </c>
      <c r="O60" s="135"/>
      <c r="P60" s="135"/>
      <c r="Q60" s="13"/>
      <c r="R60" s="13"/>
    </row>
    <row r="61" spans="1:18" s="14" customFormat="1" ht="94.5" x14ac:dyDescent="0.25">
      <c r="A61" s="135">
        <v>59</v>
      </c>
      <c r="B61" s="137">
        <v>44711</v>
      </c>
      <c r="C61" s="135" t="s">
        <v>208</v>
      </c>
      <c r="D61" s="136" t="s">
        <v>37</v>
      </c>
      <c r="E61" s="136"/>
      <c r="F61" s="133" t="s">
        <v>219</v>
      </c>
      <c r="G61" s="135">
        <v>89104690584</v>
      </c>
      <c r="H61" s="135" t="s">
        <v>220</v>
      </c>
      <c r="I61" s="137">
        <v>44705</v>
      </c>
      <c r="J61" s="135" t="s">
        <v>180</v>
      </c>
      <c r="K61" s="135" t="s">
        <v>1</v>
      </c>
      <c r="L61" s="140" t="str">
        <f>IFERROR(_xlfn.IFNA(VLOOKUP($K61,коммент!$B:$C,2,0),""),"")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61" s="135" t="s">
        <v>134</v>
      </c>
      <c r="N61" s="135"/>
      <c r="O61" s="135"/>
      <c r="P61" s="135" t="s">
        <v>221</v>
      </c>
      <c r="Q61" s="13"/>
      <c r="R61" s="13"/>
    </row>
    <row r="62" spans="1:18" s="14" customFormat="1" ht="126" x14ac:dyDescent="0.25">
      <c r="A62" s="135">
        <v>60</v>
      </c>
      <c r="B62" s="137">
        <v>44711</v>
      </c>
      <c r="C62" s="135" t="s">
        <v>321</v>
      </c>
      <c r="D62" s="136" t="s">
        <v>37</v>
      </c>
      <c r="E62" s="136"/>
      <c r="F62" s="146" t="s">
        <v>325</v>
      </c>
      <c r="G62" s="144" t="s">
        <v>326</v>
      </c>
      <c r="H62" s="135" t="s">
        <v>327</v>
      </c>
      <c r="I62" s="137">
        <v>44708</v>
      </c>
      <c r="J62" s="135" t="s">
        <v>179</v>
      </c>
      <c r="K62" s="135" t="s">
        <v>125</v>
      </c>
      <c r="L62" s="140" t="str">
        <f>IFERROR(_xlfn.IFNA(VLOOKUP($K62,[23]коммент!$B:$C,2,0),""),"")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2" s="135" t="s">
        <v>188</v>
      </c>
      <c r="N62" s="135"/>
      <c r="O62" s="135"/>
      <c r="P62" s="135"/>
      <c r="Q62" s="13"/>
      <c r="R62" s="13"/>
    </row>
    <row r="63" spans="1:18" s="14" customFormat="1" ht="94.5" x14ac:dyDescent="0.25">
      <c r="A63" s="135">
        <v>61</v>
      </c>
      <c r="B63" s="137">
        <v>44711</v>
      </c>
      <c r="C63" s="135" t="s">
        <v>423</v>
      </c>
      <c r="D63" s="136" t="s">
        <v>37</v>
      </c>
      <c r="E63" s="136"/>
      <c r="F63" s="133" t="s">
        <v>440</v>
      </c>
      <c r="G63" s="135">
        <v>9955078737</v>
      </c>
      <c r="H63" s="135" t="s">
        <v>441</v>
      </c>
      <c r="I63" s="137">
        <v>44686</v>
      </c>
      <c r="J63" s="135" t="s">
        <v>180</v>
      </c>
      <c r="K63" s="135" t="s">
        <v>110</v>
      </c>
      <c r="L63" s="140" t="str">
        <f>IFERROR(_xlfn.IFNA(VLOOKUP($K63,[24]коммент!$B:$C,2,0),""),"")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63" s="135" t="s">
        <v>124</v>
      </c>
      <c r="N63" s="135"/>
      <c r="O63" s="135"/>
      <c r="P63" s="135" t="s">
        <v>442</v>
      </c>
      <c r="Q63" s="13"/>
      <c r="R63" s="13"/>
    </row>
    <row r="64" spans="1:18" s="14" customFormat="1" ht="94.5" x14ac:dyDescent="0.25">
      <c r="A64" s="135">
        <v>62</v>
      </c>
      <c r="B64" s="137">
        <v>44711</v>
      </c>
      <c r="C64" s="127" t="s">
        <v>423</v>
      </c>
      <c r="D64" s="130" t="s">
        <v>37</v>
      </c>
      <c r="E64" s="130"/>
      <c r="F64" s="131" t="s">
        <v>447</v>
      </c>
      <c r="G64" s="127" t="s">
        <v>448</v>
      </c>
      <c r="H64" s="127" t="s">
        <v>449</v>
      </c>
      <c r="I64" s="134">
        <v>44699</v>
      </c>
      <c r="J64" s="127" t="s">
        <v>180</v>
      </c>
      <c r="K64" s="138" t="s">
        <v>111</v>
      </c>
      <c r="L64" s="139" t="str">
        <f>IFERROR(_xlfn.IFNA(VLOOKUP($K64,[25]коммент!$B:$C,2,0),""),"")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4" s="127" t="s">
        <v>133</v>
      </c>
      <c r="N64" s="127" t="s">
        <v>114</v>
      </c>
      <c r="O64" s="135"/>
      <c r="P64" s="135"/>
      <c r="Q64" s="13"/>
      <c r="R64" s="13"/>
    </row>
    <row r="65" spans="1:18" s="14" customFormat="1" ht="126" x14ac:dyDescent="0.25">
      <c r="A65" s="135">
        <v>63</v>
      </c>
      <c r="B65" s="137">
        <v>44711</v>
      </c>
      <c r="C65" s="135" t="s">
        <v>478</v>
      </c>
      <c r="D65" s="136" t="s">
        <v>37</v>
      </c>
      <c r="E65" s="136"/>
      <c r="F65" s="142" t="s">
        <v>480</v>
      </c>
      <c r="G65" s="135">
        <v>89135755351</v>
      </c>
      <c r="H65" s="135" t="s">
        <v>481</v>
      </c>
      <c r="I65" s="137">
        <v>44707</v>
      </c>
      <c r="J65" s="135" t="s">
        <v>180</v>
      </c>
      <c r="K65" s="135" t="s">
        <v>125</v>
      </c>
      <c r="L65" s="140" t="str">
        <f>IFERROR(_xlfn.IFNA(VLOOKUP($K65,[26]коммент!$B:$C,2,0),""),"")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5" s="135" t="s">
        <v>188</v>
      </c>
      <c r="N65" s="135"/>
      <c r="O65" s="135"/>
      <c r="P65" s="135"/>
      <c r="Q65" s="13"/>
      <c r="R65" s="13"/>
    </row>
    <row r="66" spans="1:18" s="14" customFormat="1" ht="94.5" x14ac:dyDescent="0.25">
      <c r="A66" s="135">
        <v>64</v>
      </c>
      <c r="B66" s="137">
        <v>44711</v>
      </c>
      <c r="C66" s="135" t="s">
        <v>490</v>
      </c>
      <c r="D66" s="136" t="s">
        <v>37</v>
      </c>
      <c r="E66" s="136"/>
      <c r="F66" s="133" t="s">
        <v>494</v>
      </c>
      <c r="G66" s="135" t="s">
        <v>495</v>
      </c>
      <c r="H66" s="135" t="s">
        <v>496</v>
      </c>
      <c r="I66" s="137">
        <v>44708</v>
      </c>
      <c r="J66" s="135" t="s">
        <v>134</v>
      </c>
      <c r="K66" s="135" t="s">
        <v>111</v>
      </c>
      <c r="L66" s="140" t="str">
        <f>IFERROR(_xlfn.IFNA(VLOOKUP($K66,[14]коммент!$B:$C,2,0),""),"")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6" s="135" t="s">
        <v>154</v>
      </c>
      <c r="N66" s="135"/>
      <c r="O66" s="135"/>
      <c r="P66" s="135"/>
      <c r="Q66" s="13"/>
      <c r="R66" s="13"/>
    </row>
    <row r="67" spans="1:18" s="14" customFormat="1" ht="94.5" x14ac:dyDescent="0.25">
      <c r="A67" s="135">
        <v>65</v>
      </c>
      <c r="B67" s="137">
        <v>44711</v>
      </c>
      <c r="C67" s="135" t="s">
        <v>490</v>
      </c>
      <c r="D67" s="136" t="s">
        <v>37</v>
      </c>
      <c r="E67" s="136"/>
      <c r="F67" s="133" t="s">
        <v>497</v>
      </c>
      <c r="G67" s="135" t="s">
        <v>498</v>
      </c>
      <c r="H67" s="135" t="s">
        <v>499</v>
      </c>
      <c r="I67" s="137">
        <v>44641</v>
      </c>
      <c r="J67" s="135" t="s">
        <v>179</v>
      </c>
      <c r="K67" s="135" t="s">
        <v>175</v>
      </c>
      <c r="L67" s="140" t="str">
        <f>IFERROR(_xlfn.IFNA(VLOOKUP($K67,[14]коммент!$B:$C,2,0),""),"")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67" s="135"/>
      <c r="N67" s="135" t="s">
        <v>190</v>
      </c>
      <c r="O67" s="135" t="s">
        <v>37</v>
      </c>
      <c r="P67" s="135" t="s">
        <v>500</v>
      </c>
      <c r="Q67" s="13"/>
      <c r="R67" s="13"/>
    </row>
    <row r="68" spans="1:18" s="14" customFormat="1" ht="94.5" x14ac:dyDescent="0.25">
      <c r="A68" s="135">
        <v>66</v>
      </c>
      <c r="B68" s="137">
        <v>44711</v>
      </c>
      <c r="C68" s="135" t="s">
        <v>490</v>
      </c>
      <c r="D68" s="136" t="s">
        <v>37</v>
      </c>
      <c r="E68" s="136"/>
      <c r="F68" s="133" t="s">
        <v>507</v>
      </c>
      <c r="G68" s="135" t="s">
        <v>508</v>
      </c>
      <c r="H68" s="135" t="s">
        <v>324</v>
      </c>
      <c r="I68" s="137">
        <v>44694</v>
      </c>
      <c r="J68" s="135" t="s">
        <v>134</v>
      </c>
      <c r="K68" s="135" t="s">
        <v>111</v>
      </c>
      <c r="L68" s="140" t="str">
        <f>IFERROR(_xlfn.IFNA(VLOOKUP($K68,[14]коммент!$B:$C,2,0),""),"")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35" t="s">
        <v>133</v>
      </c>
      <c r="N68" s="135" t="s">
        <v>114</v>
      </c>
      <c r="O68" s="135"/>
      <c r="P68" s="135"/>
      <c r="Q68" s="13"/>
      <c r="R68" s="13"/>
    </row>
    <row r="69" spans="1:18" s="14" customFormat="1" ht="94.5" x14ac:dyDescent="0.25">
      <c r="A69" s="135">
        <v>67</v>
      </c>
      <c r="B69" s="137">
        <v>44711</v>
      </c>
      <c r="C69" s="135" t="s">
        <v>490</v>
      </c>
      <c r="D69" s="136" t="s">
        <v>37</v>
      </c>
      <c r="E69" s="136"/>
      <c r="F69" s="133" t="s">
        <v>507</v>
      </c>
      <c r="G69" s="135" t="s">
        <v>508</v>
      </c>
      <c r="H69" s="135" t="s">
        <v>324</v>
      </c>
      <c r="I69" s="137">
        <v>44694</v>
      </c>
      <c r="J69" s="135" t="s">
        <v>134</v>
      </c>
      <c r="K69" s="135" t="s">
        <v>1</v>
      </c>
      <c r="L69" s="140" t="str">
        <f>IFERROR(_xlfn.IFNA(VLOOKUP($K69,[14]коммент!$B:$C,2,0),""),"")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69" s="135" t="s">
        <v>134</v>
      </c>
      <c r="N69" s="135"/>
      <c r="O69" s="135"/>
      <c r="P69" s="135"/>
      <c r="Q69" s="13"/>
      <c r="R69" s="13"/>
    </row>
    <row r="70" spans="1:18" s="14" customFormat="1" ht="94.5" x14ac:dyDescent="0.25">
      <c r="A70" s="135">
        <v>68</v>
      </c>
      <c r="B70" s="137">
        <v>44711</v>
      </c>
      <c r="C70" s="135" t="s">
        <v>563</v>
      </c>
      <c r="D70" s="136" t="s">
        <v>37</v>
      </c>
      <c r="E70" s="136"/>
      <c r="F70" s="142" t="s">
        <v>567</v>
      </c>
      <c r="G70" s="135">
        <v>9055530912</v>
      </c>
      <c r="H70" s="135" t="s">
        <v>324</v>
      </c>
      <c r="I70" s="137">
        <v>44672</v>
      </c>
      <c r="J70" s="156" t="s">
        <v>134</v>
      </c>
      <c r="K70" s="154" t="s">
        <v>111</v>
      </c>
      <c r="L70" s="155" t="s">
        <v>165</v>
      </c>
      <c r="M70" s="135" t="s">
        <v>133</v>
      </c>
      <c r="N70" s="135" t="s">
        <v>114</v>
      </c>
      <c r="O70" s="135"/>
      <c r="P70" s="135"/>
      <c r="Q70" s="13"/>
      <c r="R70" s="13"/>
    </row>
    <row r="71" spans="1:18" s="14" customFormat="1" ht="94.5" x14ac:dyDescent="0.25">
      <c r="A71" s="135">
        <v>69</v>
      </c>
      <c r="B71" s="137">
        <v>44711</v>
      </c>
      <c r="C71" s="135" t="s">
        <v>563</v>
      </c>
      <c r="D71" s="136" t="s">
        <v>37</v>
      </c>
      <c r="E71" s="136"/>
      <c r="F71" s="142" t="s">
        <v>568</v>
      </c>
      <c r="G71" s="142" t="s">
        <v>569</v>
      </c>
      <c r="H71" s="135" t="s">
        <v>570</v>
      </c>
      <c r="I71" s="137">
        <v>44694</v>
      </c>
      <c r="J71" s="154" t="s">
        <v>180</v>
      </c>
      <c r="K71" s="154" t="s">
        <v>111</v>
      </c>
      <c r="L71" s="155" t="str">
        <f>IFERROR(_xlfn.IFNA(VLOOKUP($K71,[27]коммент!$B:$C,2,0),""),"")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35" t="s">
        <v>133</v>
      </c>
      <c r="N71" s="135" t="s">
        <v>114</v>
      </c>
      <c r="O71" s="135"/>
      <c r="P71" s="135" t="s">
        <v>571</v>
      </c>
      <c r="Q71" s="13"/>
      <c r="R71" s="13"/>
    </row>
    <row r="72" spans="1:18" s="14" customFormat="1" ht="126" x14ac:dyDescent="0.25">
      <c r="A72" s="135">
        <v>70</v>
      </c>
      <c r="B72" s="137">
        <v>44711</v>
      </c>
      <c r="C72" s="135" t="s">
        <v>590</v>
      </c>
      <c r="D72" s="136" t="s">
        <v>37</v>
      </c>
      <c r="E72" s="136"/>
      <c r="F72" s="133" t="s">
        <v>592</v>
      </c>
      <c r="G72" s="135">
        <v>9152398100</v>
      </c>
      <c r="H72" s="135" t="s">
        <v>324</v>
      </c>
      <c r="I72" s="137">
        <v>44680</v>
      </c>
      <c r="J72" s="135" t="s">
        <v>134</v>
      </c>
      <c r="K72" s="135" t="s">
        <v>125</v>
      </c>
      <c r="L72" s="140" t="str">
        <f>IFERROR(_xlfn.IFNA(VLOOKUP($K72,[17]коммент!$B:$C,2,0),""),"")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35" t="s">
        <v>126</v>
      </c>
      <c r="N72" s="135"/>
      <c r="O72" s="135"/>
      <c r="P72" s="135" t="s">
        <v>593</v>
      </c>
      <c r="Q72" s="13"/>
      <c r="R72" s="13"/>
    </row>
    <row r="73" spans="1:18" s="14" customFormat="1" ht="126" x14ac:dyDescent="0.25">
      <c r="A73" s="135">
        <v>71</v>
      </c>
      <c r="B73" s="137">
        <v>44711</v>
      </c>
      <c r="C73" s="135" t="s">
        <v>590</v>
      </c>
      <c r="D73" s="136" t="s">
        <v>37</v>
      </c>
      <c r="E73" s="136"/>
      <c r="F73" s="133" t="s">
        <v>600</v>
      </c>
      <c r="G73" s="135" t="s">
        <v>601</v>
      </c>
      <c r="H73" s="135" t="s">
        <v>602</v>
      </c>
      <c r="I73" s="137">
        <v>44707</v>
      </c>
      <c r="J73" s="135" t="s">
        <v>180</v>
      </c>
      <c r="K73" s="135" t="s">
        <v>125</v>
      </c>
      <c r="L73" s="140" t="str">
        <f>IFERROR(_xlfn.IFNA(VLOOKUP($K73,[17]коммент!$B:$C,2,0),""),"")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3" s="135" t="s">
        <v>154</v>
      </c>
      <c r="N73" s="135"/>
      <c r="O73" s="135"/>
      <c r="P73" s="135" t="s">
        <v>603</v>
      </c>
      <c r="Q73" s="13"/>
      <c r="R73" s="13"/>
    </row>
    <row r="74" spans="1:18" s="14" customFormat="1" ht="94.5" x14ac:dyDescent="0.25">
      <c r="A74" s="135">
        <v>72</v>
      </c>
      <c r="B74" s="137">
        <v>44711</v>
      </c>
      <c r="C74" s="135" t="s">
        <v>604</v>
      </c>
      <c r="D74" s="136" t="s">
        <v>37</v>
      </c>
      <c r="E74" s="136"/>
      <c r="F74" s="133" t="s">
        <v>605</v>
      </c>
      <c r="G74" s="135" t="s">
        <v>606</v>
      </c>
      <c r="H74" s="135" t="s">
        <v>324</v>
      </c>
      <c r="I74" s="137">
        <v>44701</v>
      </c>
      <c r="J74" s="135" t="s">
        <v>134</v>
      </c>
      <c r="K74" s="135" t="s">
        <v>111</v>
      </c>
      <c r="L74" s="140" t="str">
        <f>IFERROR(_xlfn.IFNA(VLOOKUP($K74,[28]коммент!$B:$C,2,0),""),"")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35" t="s">
        <v>133</v>
      </c>
      <c r="N74" s="135" t="s">
        <v>114</v>
      </c>
      <c r="O74" s="135"/>
      <c r="P74" s="135"/>
      <c r="Q74" s="13"/>
      <c r="R74" s="13"/>
    </row>
    <row r="75" spans="1:18" s="14" customFormat="1" ht="94.5" x14ac:dyDescent="0.25">
      <c r="A75" s="135">
        <v>73</v>
      </c>
      <c r="B75" s="137">
        <v>44711</v>
      </c>
      <c r="C75" s="135" t="s">
        <v>641</v>
      </c>
      <c r="D75" s="136" t="s">
        <v>37</v>
      </c>
      <c r="E75" s="136"/>
      <c r="F75" s="157" t="s">
        <v>642</v>
      </c>
      <c r="G75" s="157" t="s">
        <v>643</v>
      </c>
      <c r="H75" s="127" t="s">
        <v>324</v>
      </c>
      <c r="I75" s="134">
        <v>44698</v>
      </c>
      <c r="J75" s="135" t="s">
        <v>134</v>
      </c>
      <c r="K75" s="154" t="s">
        <v>111</v>
      </c>
      <c r="L75" s="140" t="str">
        <f>IFERROR(_xlfn.IFNA(VLOOKUP($K75,[29]коммент!$B:$C,2,0),""),"")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5" s="135" t="s">
        <v>133</v>
      </c>
      <c r="N75" s="135" t="s">
        <v>114</v>
      </c>
      <c r="O75" s="135"/>
      <c r="P75" s="127" t="s">
        <v>644</v>
      </c>
      <c r="Q75" s="13"/>
      <c r="R75" s="13"/>
    </row>
    <row r="76" spans="1:18" s="14" customFormat="1" ht="126" x14ac:dyDescent="0.25">
      <c r="A76" s="135">
        <v>74</v>
      </c>
      <c r="B76" s="137">
        <v>44711</v>
      </c>
      <c r="C76" s="135" t="s">
        <v>740</v>
      </c>
      <c r="D76" s="136" t="s">
        <v>37</v>
      </c>
      <c r="E76" s="136"/>
      <c r="F76" s="146" t="s">
        <v>742</v>
      </c>
      <c r="G76" s="145" t="s">
        <v>743</v>
      </c>
      <c r="H76" s="137"/>
      <c r="I76" s="137">
        <v>44694</v>
      </c>
      <c r="J76" s="135" t="s">
        <v>179</v>
      </c>
      <c r="K76" s="135" t="s">
        <v>125</v>
      </c>
      <c r="L76" s="140" t="str">
        <f>IFERROR(_xlfn.IFNA(VLOOKUP($K76,[18]коммент!$B:$C,2,0),""),"")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6" s="135" t="s">
        <v>188</v>
      </c>
      <c r="N76" s="135"/>
      <c r="O76" s="135"/>
      <c r="P76" s="135" t="s">
        <v>744</v>
      </c>
      <c r="Q76" s="13"/>
      <c r="R76" s="13"/>
    </row>
    <row r="77" spans="1:18" s="14" customFormat="1" ht="94.5" x14ac:dyDescent="0.25">
      <c r="A77" s="135">
        <v>75</v>
      </c>
      <c r="B77" s="137">
        <v>44711</v>
      </c>
      <c r="C77" s="135" t="s">
        <v>762</v>
      </c>
      <c r="D77" s="136" t="s">
        <v>37</v>
      </c>
      <c r="E77" s="136"/>
      <c r="F77" s="133" t="s">
        <v>768</v>
      </c>
      <c r="G77" s="135">
        <v>4994783444</v>
      </c>
      <c r="H77" s="135" t="s">
        <v>324</v>
      </c>
      <c r="I77" s="137">
        <v>44704</v>
      </c>
      <c r="J77" s="135" t="s">
        <v>180</v>
      </c>
      <c r="K77" s="135" t="s">
        <v>111</v>
      </c>
      <c r="L77" s="140" t="str">
        <f>IFERROR(_xlfn.IFNA(VLOOKUP($K77,[9]коммент!$B:$C,2,0),""),"")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35" t="s">
        <v>133</v>
      </c>
      <c r="N77" s="135" t="s">
        <v>114</v>
      </c>
      <c r="O77" s="135"/>
      <c r="P77" s="135"/>
      <c r="Q77" s="13"/>
      <c r="R77" s="13"/>
    </row>
    <row r="78" spans="1:18" s="14" customFormat="1" ht="94.5" x14ac:dyDescent="0.25">
      <c r="A78" s="135">
        <v>76</v>
      </c>
      <c r="B78" s="137">
        <v>44711</v>
      </c>
      <c r="C78" s="135" t="s">
        <v>819</v>
      </c>
      <c r="D78" s="136" t="s">
        <v>37</v>
      </c>
      <c r="E78" s="136"/>
      <c r="F78" s="133" t="s">
        <v>820</v>
      </c>
      <c r="G78" s="135">
        <v>9115750879</v>
      </c>
      <c r="H78" s="137" t="s">
        <v>751</v>
      </c>
      <c r="I78" s="137">
        <v>44698</v>
      </c>
      <c r="J78" s="135" t="s">
        <v>180</v>
      </c>
      <c r="K78" s="135" t="s">
        <v>111</v>
      </c>
      <c r="L78" s="140" t="str">
        <f>IFERROR(_xlfn.IFNA(VLOOKUP($K78,[30]коммент!$B:$C,2,0),""),"")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35" t="s">
        <v>133</v>
      </c>
      <c r="N78" s="135" t="s">
        <v>114</v>
      </c>
      <c r="O78" s="135"/>
      <c r="P78" s="135"/>
      <c r="Q78" s="13"/>
      <c r="R78" s="13"/>
    </row>
    <row r="79" spans="1:18" s="14" customFormat="1" ht="94.5" x14ac:dyDescent="0.25">
      <c r="A79" s="135">
        <v>77</v>
      </c>
      <c r="B79" s="137">
        <v>44711</v>
      </c>
      <c r="C79" s="135" t="s">
        <v>819</v>
      </c>
      <c r="D79" s="136" t="s">
        <v>37</v>
      </c>
      <c r="E79" s="136"/>
      <c r="F79" s="133" t="s">
        <v>820</v>
      </c>
      <c r="G79" s="135">
        <v>9115750879</v>
      </c>
      <c r="H79" s="137" t="s">
        <v>751</v>
      </c>
      <c r="I79" s="137">
        <v>44698</v>
      </c>
      <c r="J79" s="135" t="s">
        <v>180</v>
      </c>
      <c r="K79" s="135" t="s">
        <v>1</v>
      </c>
      <c r="L79" s="140" t="str">
        <f>IFERROR(_xlfn.IFNA(VLOOKUP($K79,[30]коммент!$B:$C,2,0),""),"")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9" s="135" t="s">
        <v>133</v>
      </c>
      <c r="N79" s="135" t="s">
        <v>114</v>
      </c>
      <c r="O79" s="135"/>
      <c r="P79" s="135"/>
      <c r="Q79" s="13"/>
      <c r="R79" s="13"/>
    </row>
    <row r="80" spans="1:18" s="14" customFormat="1" ht="141.75" x14ac:dyDescent="0.25">
      <c r="A80" s="135">
        <v>78</v>
      </c>
      <c r="B80" s="137">
        <v>44711</v>
      </c>
      <c r="C80" s="135" t="s">
        <v>819</v>
      </c>
      <c r="D80" s="136" t="s">
        <v>37</v>
      </c>
      <c r="E80" s="136"/>
      <c r="F80" s="133" t="s">
        <v>821</v>
      </c>
      <c r="G80" s="135">
        <v>9168458647</v>
      </c>
      <c r="H80" s="135" t="s">
        <v>798</v>
      </c>
      <c r="I80" s="137">
        <v>44708</v>
      </c>
      <c r="J80" s="135" t="s">
        <v>134</v>
      </c>
      <c r="K80" s="135" t="s">
        <v>33</v>
      </c>
      <c r="L80" s="140" t="str">
        <f>IFERROR(_xlfn.IFNA(VLOOKUP($K80,[30]коммент!$B:$C,2,0),""),"")</f>
        <v>Формат уведомления. С целью проведения внутреннего контроля качества.</v>
      </c>
      <c r="M80" s="135"/>
      <c r="N80" s="135"/>
      <c r="O80" s="135"/>
      <c r="P80" s="135" t="s">
        <v>822</v>
      </c>
      <c r="Q80" s="13"/>
      <c r="R80" s="13"/>
    </row>
    <row r="81" spans="1:18" s="14" customFormat="1" ht="126" x14ac:dyDescent="0.25">
      <c r="A81" s="135">
        <v>79</v>
      </c>
      <c r="B81" s="137">
        <v>44711</v>
      </c>
      <c r="C81" s="135" t="s">
        <v>819</v>
      </c>
      <c r="D81" s="136" t="s">
        <v>37</v>
      </c>
      <c r="E81" s="136"/>
      <c r="F81" s="133" t="s">
        <v>825</v>
      </c>
      <c r="G81" s="135">
        <v>9155120777</v>
      </c>
      <c r="H81" s="135" t="s">
        <v>826</v>
      </c>
      <c r="I81" s="137">
        <v>44708</v>
      </c>
      <c r="J81" s="135" t="s">
        <v>134</v>
      </c>
      <c r="K81" s="135" t="s">
        <v>125</v>
      </c>
      <c r="L81" s="140" t="str">
        <f>IFERROR(_xlfn.IFNA(VLOOKUP($K81,[30]коммент!$B:$C,2,0),""),"")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1" s="135" t="s">
        <v>188</v>
      </c>
      <c r="N81" s="135"/>
      <c r="O81" s="135"/>
      <c r="P81" s="135" t="s">
        <v>827</v>
      </c>
      <c r="Q81" s="13"/>
      <c r="R81" s="13"/>
    </row>
    <row r="82" spans="1:18" s="14" customFormat="1" ht="126" x14ac:dyDescent="0.25">
      <c r="A82" s="135">
        <v>80</v>
      </c>
      <c r="B82" s="137">
        <v>44711</v>
      </c>
      <c r="C82" s="135" t="s">
        <v>832</v>
      </c>
      <c r="D82" s="136" t="s">
        <v>37</v>
      </c>
      <c r="E82" s="136"/>
      <c r="F82" s="142" t="s">
        <v>837</v>
      </c>
      <c r="G82" s="135">
        <v>9161484682</v>
      </c>
      <c r="H82" s="135"/>
      <c r="I82" s="135"/>
      <c r="J82" s="135" t="s">
        <v>180</v>
      </c>
      <c r="K82" s="135" t="s">
        <v>125</v>
      </c>
      <c r="L82" s="140" t="str">
        <f>IFERROR(_xlfn.IFNA(VLOOKUP($K82,[10]коммент!$B:$C,2,0),""),"")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2" s="135" t="s">
        <v>188</v>
      </c>
      <c r="N82" s="135"/>
      <c r="O82" s="135"/>
      <c r="P82" s="135" t="s">
        <v>838</v>
      </c>
      <c r="Q82" s="13"/>
      <c r="R82" s="13"/>
    </row>
    <row r="83" spans="1:18" s="14" customFormat="1" ht="47.25" x14ac:dyDescent="0.25">
      <c r="A83" s="135">
        <v>81</v>
      </c>
      <c r="B83" s="137">
        <v>44711</v>
      </c>
      <c r="C83" s="135" t="s">
        <v>885</v>
      </c>
      <c r="D83" s="136" t="s">
        <v>37</v>
      </c>
      <c r="E83" s="136"/>
      <c r="F83" s="133" t="s">
        <v>888</v>
      </c>
      <c r="G83" s="135">
        <v>89037620363</v>
      </c>
      <c r="H83" s="135"/>
      <c r="I83" s="135"/>
      <c r="J83" s="135" t="s">
        <v>180</v>
      </c>
      <c r="K83" s="135" t="s">
        <v>85</v>
      </c>
      <c r="L83" s="140" t="str">
        <f>IFERROR(_xlfn.IFNA(VLOOKUP($K83,[11]коммент!$B:$C,2,0),""),"")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83" s="135" t="s">
        <v>129</v>
      </c>
      <c r="N83" s="135"/>
      <c r="O83" s="135"/>
      <c r="P83" s="135"/>
      <c r="Q83" s="13"/>
      <c r="R83" s="13"/>
    </row>
    <row r="84" spans="1:18" s="14" customFormat="1" ht="94.5" x14ac:dyDescent="0.25">
      <c r="A84" s="135">
        <v>82</v>
      </c>
      <c r="B84" s="137">
        <v>44711</v>
      </c>
      <c r="C84" s="135" t="s">
        <v>885</v>
      </c>
      <c r="D84" s="136" t="s">
        <v>37</v>
      </c>
      <c r="E84" s="136"/>
      <c r="F84" s="133" t="s">
        <v>894</v>
      </c>
      <c r="G84" s="135">
        <v>89163429390</v>
      </c>
      <c r="H84" s="135" t="s">
        <v>895</v>
      </c>
      <c r="I84" s="137">
        <v>44708</v>
      </c>
      <c r="J84" s="135" t="s">
        <v>180</v>
      </c>
      <c r="K84" s="135" t="s">
        <v>111</v>
      </c>
      <c r="L84" s="140" t="str">
        <f>IFERROR(_xlfn.IFNA(VLOOKUP($K84,[11]коммент!$B:$C,2,0),""),"")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4" s="135" t="s">
        <v>154</v>
      </c>
      <c r="N84" s="135"/>
      <c r="O84" s="135"/>
      <c r="P84" s="135"/>
      <c r="Q84" s="13"/>
      <c r="R84" s="13"/>
    </row>
    <row r="85" spans="1:18" s="14" customFormat="1" ht="31.5" x14ac:dyDescent="0.25">
      <c r="A85" s="135">
        <v>83</v>
      </c>
      <c r="B85" s="137">
        <v>44711</v>
      </c>
      <c r="C85" s="135" t="s">
        <v>896</v>
      </c>
      <c r="D85" s="136" t="s">
        <v>37</v>
      </c>
      <c r="E85" s="136"/>
      <c r="F85" s="142" t="s">
        <v>905</v>
      </c>
      <c r="G85" s="135">
        <v>89153644757</v>
      </c>
      <c r="H85" s="135" t="s">
        <v>694</v>
      </c>
      <c r="I85" s="137">
        <v>44701</v>
      </c>
      <c r="J85" s="135" t="s">
        <v>179</v>
      </c>
      <c r="K85" s="135" t="s">
        <v>122</v>
      </c>
      <c r="L85" s="140" t="str">
        <f>IFERROR(_xlfn.IFNA(VLOOKUP($K85,[12]коммент!$B:$C,2,0),""),"")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5" s="135"/>
      <c r="N85" s="135"/>
      <c r="O85" s="135"/>
      <c r="P85" s="135"/>
      <c r="Q85" s="13"/>
      <c r="R85" s="13"/>
    </row>
    <row r="86" spans="1:18" s="14" customFormat="1" ht="94.5" x14ac:dyDescent="0.25">
      <c r="A86" s="135">
        <v>84</v>
      </c>
      <c r="B86" s="137">
        <v>44711</v>
      </c>
      <c r="C86" s="135" t="s">
        <v>896</v>
      </c>
      <c r="D86" s="136" t="s">
        <v>37</v>
      </c>
      <c r="E86" s="136"/>
      <c r="F86" s="142" t="s">
        <v>911</v>
      </c>
      <c r="G86" s="135">
        <v>84993738349</v>
      </c>
      <c r="H86" s="135" t="s">
        <v>220</v>
      </c>
      <c r="I86" s="137">
        <v>44676</v>
      </c>
      <c r="J86" s="135" t="s">
        <v>180</v>
      </c>
      <c r="K86" s="135" t="s">
        <v>111</v>
      </c>
      <c r="L86" s="140" t="s">
        <v>165</v>
      </c>
      <c r="M86" s="135" t="s">
        <v>133</v>
      </c>
      <c r="N86" s="135" t="s">
        <v>114</v>
      </c>
      <c r="O86" s="135"/>
      <c r="P86" s="135"/>
      <c r="Q86" s="13"/>
      <c r="R86" s="13"/>
    </row>
    <row r="87" spans="1:18" s="14" customFormat="1" ht="63" x14ac:dyDescent="0.25">
      <c r="A87" s="135">
        <v>85</v>
      </c>
      <c r="B87" s="137">
        <v>44711</v>
      </c>
      <c r="C87" s="135" t="s">
        <v>896</v>
      </c>
      <c r="D87" s="136" t="s">
        <v>37</v>
      </c>
      <c r="E87" s="136"/>
      <c r="F87" s="142" t="s">
        <v>918</v>
      </c>
      <c r="G87" s="135" t="s">
        <v>919</v>
      </c>
      <c r="H87" s="135" t="s">
        <v>324</v>
      </c>
      <c r="I87" s="137">
        <v>44685</v>
      </c>
      <c r="J87" s="135" t="s">
        <v>134</v>
      </c>
      <c r="K87" s="135" t="s">
        <v>113</v>
      </c>
      <c r="L87" s="140" t="str">
        <f>IFERROR(_xlfn.IFNA(VLOOKUP($K87,[12]коммент!$B:$C,2,0),""),"")</f>
        <v>Формат уведомления. С целью проведения внутреннего контроля качества.</v>
      </c>
      <c r="M87" s="135"/>
      <c r="N87" s="135"/>
      <c r="O87" s="135"/>
      <c r="P87" s="135" t="s">
        <v>920</v>
      </c>
      <c r="Q87" s="13"/>
      <c r="R87" s="13"/>
    </row>
    <row r="88" spans="1:18" s="14" customFormat="1" ht="126" x14ac:dyDescent="0.25">
      <c r="A88" s="135">
        <v>86</v>
      </c>
      <c r="B88" s="137">
        <v>44711</v>
      </c>
      <c r="C88" s="163" t="s">
        <v>934</v>
      </c>
      <c r="D88" s="179" t="s">
        <v>37</v>
      </c>
      <c r="E88" s="179"/>
      <c r="F88" s="159" t="s">
        <v>940</v>
      </c>
      <c r="G88" s="160" t="s">
        <v>941</v>
      </c>
      <c r="H88" s="163"/>
      <c r="I88" s="132">
        <v>44699</v>
      </c>
      <c r="J88" s="163" t="s">
        <v>134</v>
      </c>
      <c r="K88" s="163" t="s">
        <v>125</v>
      </c>
      <c r="L88" s="140" t="str">
        <f>IFERROR(_xlfn.IFNA(VLOOKUP($K88,[20]коммент!$B:$C,2,0),""),"")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8" s="163" t="s">
        <v>126</v>
      </c>
      <c r="N88" s="163"/>
      <c r="O88" s="163"/>
      <c r="P88" s="163"/>
      <c r="Q88" s="13"/>
      <c r="R88" s="13"/>
    </row>
    <row r="89" spans="1:18" s="14" customFormat="1" ht="126" x14ac:dyDescent="0.25">
      <c r="A89" s="135">
        <v>87</v>
      </c>
      <c r="B89" s="137">
        <v>44711</v>
      </c>
      <c r="C89" s="163" t="s">
        <v>934</v>
      </c>
      <c r="D89" s="179" t="s">
        <v>37</v>
      </c>
      <c r="E89" s="179"/>
      <c r="F89" s="159" t="s">
        <v>942</v>
      </c>
      <c r="G89" s="160" t="s">
        <v>943</v>
      </c>
      <c r="H89" s="163" t="s">
        <v>570</v>
      </c>
      <c r="I89" s="132">
        <v>44699</v>
      </c>
      <c r="J89" s="163" t="s">
        <v>134</v>
      </c>
      <c r="K89" s="163" t="s">
        <v>125</v>
      </c>
      <c r="L89" s="140" t="str">
        <f>IFERROR(_xlfn.IFNA(VLOOKUP($K89,[20]коммент!$B:$C,2,0),""),"")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9" s="163" t="s">
        <v>126</v>
      </c>
      <c r="N89" s="163"/>
      <c r="O89" s="163"/>
      <c r="P89" s="163" t="s">
        <v>944</v>
      </c>
      <c r="Q89" s="13"/>
      <c r="R89" s="13"/>
    </row>
    <row r="90" spans="1:18" s="14" customFormat="1" ht="47.25" x14ac:dyDescent="0.25">
      <c r="A90" s="135">
        <v>88</v>
      </c>
      <c r="B90" s="137">
        <v>44711</v>
      </c>
      <c r="C90" s="163" t="s">
        <v>934</v>
      </c>
      <c r="D90" s="179" t="s">
        <v>37</v>
      </c>
      <c r="E90" s="179"/>
      <c r="F90" s="159" t="s">
        <v>951</v>
      </c>
      <c r="G90" s="160" t="s">
        <v>952</v>
      </c>
      <c r="H90" s="163" t="s">
        <v>953</v>
      </c>
      <c r="I90" s="132">
        <v>43112</v>
      </c>
      <c r="J90" s="163" t="s">
        <v>179</v>
      </c>
      <c r="K90" s="163" t="s">
        <v>122</v>
      </c>
      <c r="L90" s="140" t="str">
        <f>IFERROR(_xlfn.IFNA(VLOOKUP($K90,[20]коммент!$B:$C,2,0),""),"")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90" s="163"/>
      <c r="N90" s="163"/>
      <c r="O90" s="163"/>
      <c r="P90" s="163" t="s">
        <v>954</v>
      </c>
      <c r="Q90" s="13"/>
      <c r="R90" s="13"/>
    </row>
    <row r="91" spans="1:18" s="14" customFormat="1" ht="94.5" x14ac:dyDescent="0.25">
      <c r="A91" s="135">
        <v>89</v>
      </c>
      <c r="B91" s="137">
        <v>44711</v>
      </c>
      <c r="C91" s="163" t="s">
        <v>934</v>
      </c>
      <c r="D91" s="179" t="s">
        <v>37</v>
      </c>
      <c r="E91" s="179"/>
      <c r="F91" s="159" t="s">
        <v>955</v>
      </c>
      <c r="G91" s="160" t="s">
        <v>956</v>
      </c>
      <c r="H91" s="163" t="s">
        <v>324</v>
      </c>
      <c r="I91" s="132">
        <v>44707</v>
      </c>
      <c r="J91" s="163" t="s">
        <v>180</v>
      </c>
      <c r="K91" s="163" t="s">
        <v>111</v>
      </c>
      <c r="L91" s="140" t="str">
        <f>IFERROR(_xlfn.IFNA(VLOOKUP($K91,[20]коммент!$B:$C,2,0),""),"")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63" t="s">
        <v>133</v>
      </c>
      <c r="N91" s="163" t="s">
        <v>114</v>
      </c>
      <c r="O91" s="163"/>
      <c r="P91" s="163"/>
      <c r="Q91" s="13"/>
      <c r="R91" s="13"/>
    </row>
    <row r="92" spans="1:18" s="14" customFormat="1" ht="94.5" x14ac:dyDescent="0.25">
      <c r="A92" s="135">
        <v>90</v>
      </c>
      <c r="B92" s="137">
        <v>44711</v>
      </c>
      <c r="C92" s="135" t="s">
        <v>923</v>
      </c>
      <c r="D92" s="179" t="s">
        <v>37</v>
      </c>
      <c r="E92" s="179"/>
      <c r="F92" s="181" t="s">
        <v>961</v>
      </c>
      <c r="G92" s="171" t="s">
        <v>962</v>
      </c>
      <c r="H92" s="171" t="s">
        <v>694</v>
      </c>
      <c r="I92" s="180">
        <v>44704</v>
      </c>
      <c r="J92" s="163" t="s">
        <v>134</v>
      </c>
      <c r="K92" s="163" t="s">
        <v>36</v>
      </c>
      <c r="L92" s="140" t="str">
        <f>IFERROR(_xlfn.IFNA(VLOOKUP($K92,[20]коммент!$B:$C,2,0),""),"")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2" s="163"/>
      <c r="N92" s="163"/>
      <c r="O92" s="163"/>
      <c r="P92" s="163" t="s">
        <v>963</v>
      </c>
      <c r="Q92" s="13"/>
      <c r="R92" s="13"/>
    </row>
    <row r="93" spans="1:18" s="14" customFormat="1" ht="126" x14ac:dyDescent="0.25">
      <c r="A93" s="135">
        <v>91</v>
      </c>
      <c r="B93" s="137">
        <v>44711</v>
      </c>
      <c r="C93" s="135" t="s">
        <v>967</v>
      </c>
      <c r="D93" s="136" t="s">
        <v>37</v>
      </c>
      <c r="E93" s="136"/>
      <c r="F93" s="133" t="s">
        <v>979</v>
      </c>
      <c r="G93" s="135" t="s">
        <v>980</v>
      </c>
      <c r="H93" s="135" t="s">
        <v>324</v>
      </c>
      <c r="I93" s="137">
        <v>44694</v>
      </c>
      <c r="J93" s="135" t="s">
        <v>180</v>
      </c>
      <c r="K93" s="135" t="s">
        <v>125</v>
      </c>
      <c r="L93" s="140" t="str">
        <f>IFERROR(_xlfn.IFNA(VLOOKUP($K93,[31]коммент!$B:$C,2,0),""),"")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3" s="135" t="s">
        <v>126</v>
      </c>
      <c r="N93" s="135"/>
      <c r="O93" s="135"/>
      <c r="P93" s="135" t="s">
        <v>981</v>
      </c>
      <c r="Q93" s="13"/>
      <c r="R93" s="13"/>
    </row>
    <row r="94" spans="1:18" s="14" customFormat="1" ht="94.5" x14ac:dyDescent="0.25">
      <c r="A94" s="135">
        <v>92</v>
      </c>
      <c r="B94" s="137">
        <v>44711</v>
      </c>
      <c r="C94" s="135" t="s">
        <v>1165</v>
      </c>
      <c r="D94" s="161" t="s">
        <v>37</v>
      </c>
      <c r="E94" s="162"/>
      <c r="F94" s="141" t="s">
        <v>1166</v>
      </c>
      <c r="G94" s="127">
        <v>9032398387</v>
      </c>
      <c r="H94" s="127" t="s">
        <v>1167</v>
      </c>
      <c r="I94" s="134">
        <v>44708</v>
      </c>
      <c r="J94" s="127" t="s">
        <v>180</v>
      </c>
      <c r="K94" s="135" t="s">
        <v>111</v>
      </c>
      <c r="L94" s="140" t="s">
        <v>165</v>
      </c>
      <c r="M94" s="135" t="s">
        <v>154</v>
      </c>
      <c r="N94" s="127"/>
      <c r="O94" s="127"/>
      <c r="P94" s="127"/>
      <c r="Q94" s="13"/>
      <c r="R94" s="13"/>
    </row>
    <row r="95" spans="1:18" s="14" customFormat="1" ht="94.5" x14ac:dyDescent="0.25">
      <c r="A95" s="135">
        <v>93</v>
      </c>
      <c r="B95" s="137">
        <v>44711</v>
      </c>
      <c r="C95" s="135" t="s">
        <v>1183</v>
      </c>
      <c r="D95" s="136" t="s">
        <v>37</v>
      </c>
      <c r="E95" s="136"/>
      <c r="F95" s="133" t="s">
        <v>1194</v>
      </c>
      <c r="G95" s="135">
        <v>89296656060</v>
      </c>
      <c r="H95" s="135" t="s">
        <v>449</v>
      </c>
      <c r="I95" s="137">
        <v>44708</v>
      </c>
      <c r="J95" s="135" t="s">
        <v>180</v>
      </c>
      <c r="K95" s="150" t="s">
        <v>111</v>
      </c>
      <c r="L95" s="170" t="s">
        <v>165</v>
      </c>
      <c r="M95" s="135" t="s">
        <v>154</v>
      </c>
      <c r="N95" s="135" t="s">
        <v>114</v>
      </c>
      <c r="O95" s="135"/>
      <c r="P95" s="135"/>
      <c r="Q95" s="13"/>
      <c r="R95" s="13"/>
    </row>
    <row r="96" spans="1:18" s="14" customFormat="1" ht="126" x14ac:dyDescent="0.25">
      <c r="A96" s="135">
        <v>94</v>
      </c>
      <c r="B96" s="137">
        <v>44711</v>
      </c>
      <c r="C96" s="135" t="s">
        <v>1313</v>
      </c>
      <c r="D96" s="136" t="s">
        <v>37</v>
      </c>
      <c r="E96" s="136"/>
      <c r="F96" s="133" t="s">
        <v>1314</v>
      </c>
      <c r="G96" s="135">
        <v>9258044897</v>
      </c>
      <c r="H96" s="135" t="s">
        <v>1315</v>
      </c>
      <c r="I96" s="137">
        <v>44708</v>
      </c>
      <c r="J96" s="135" t="s">
        <v>180</v>
      </c>
      <c r="K96" s="135" t="s">
        <v>125</v>
      </c>
      <c r="L96" s="140" t="str">
        <f>IFERROR(_xlfn.IFNA(VLOOKUP($K96,[22]коммент!$B:$C,2,0),""),"")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5" t="s">
        <v>188</v>
      </c>
      <c r="N96" s="135"/>
      <c r="O96" s="135"/>
      <c r="P96" s="135" t="s">
        <v>1316</v>
      </c>
      <c r="Q96" s="13"/>
      <c r="R96" s="13"/>
    </row>
    <row r="97" spans="1:18" s="14" customFormat="1" ht="31.5" x14ac:dyDescent="0.25">
      <c r="A97" s="135">
        <v>95</v>
      </c>
      <c r="B97" s="137">
        <v>44711</v>
      </c>
      <c r="C97" s="127" t="s">
        <v>239</v>
      </c>
      <c r="D97" s="136" t="s">
        <v>39</v>
      </c>
      <c r="E97" s="136"/>
      <c r="F97" s="133" t="s">
        <v>246</v>
      </c>
      <c r="G97" s="135" t="s">
        <v>247</v>
      </c>
      <c r="H97" s="135" t="s">
        <v>248</v>
      </c>
      <c r="I97" s="137">
        <v>44708</v>
      </c>
      <c r="J97" s="127" t="s">
        <v>179</v>
      </c>
      <c r="K97" s="135" t="s">
        <v>122</v>
      </c>
      <c r="L97" s="140" t="str">
        <f>IFERROR(_xlfn.IFNA(VLOOKUP($K97,[32]коммент!$B:$C,2,0),""),"")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97" s="135"/>
      <c r="N97" s="135"/>
      <c r="O97" s="135"/>
      <c r="P97" s="135"/>
      <c r="Q97" s="13"/>
      <c r="R97" s="13"/>
    </row>
    <row r="98" spans="1:18" s="14" customFormat="1" ht="126" x14ac:dyDescent="0.25">
      <c r="A98" s="135">
        <v>96</v>
      </c>
      <c r="B98" s="137">
        <v>44711</v>
      </c>
      <c r="C98" s="127" t="s">
        <v>262</v>
      </c>
      <c r="D98" s="130" t="s">
        <v>39</v>
      </c>
      <c r="E98" s="136"/>
      <c r="F98" s="131" t="s">
        <v>263</v>
      </c>
      <c r="G98" s="127">
        <v>89151818856</v>
      </c>
      <c r="H98" s="127" t="s">
        <v>264</v>
      </c>
      <c r="I98" s="134">
        <v>44704</v>
      </c>
      <c r="J98" s="135" t="s">
        <v>180</v>
      </c>
      <c r="K98" s="135" t="s">
        <v>125</v>
      </c>
      <c r="L98" s="140" t="str">
        <f>IFERROR(_xlfn.IFNA(VLOOKUP($K98,[33]коммент!$B:$C,2,0),""),"")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35" t="s">
        <v>189</v>
      </c>
      <c r="N98" s="135"/>
      <c r="O98" s="135"/>
      <c r="P98" s="135" t="s">
        <v>265</v>
      </c>
      <c r="Q98" s="13"/>
      <c r="R98" s="13"/>
    </row>
    <row r="99" spans="1:18" s="14" customFormat="1" ht="94.5" x14ac:dyDescent="0.25">
      <c r="A99" s="135">
        <v>97</v>
      </c>
      <c r="B99" s="137">
        <v>44711</v>
      </c>
      <c r="C99" s="127" t="s">
        <v>262</v>
      </c>
      <c r="D99" s="130" t="s">
        <v>39</v>
      </c>
      <c r="E99" s="136"/>
      <c r="F99" s="133" t="s">
        <v>266</v>
      </c>
      <c r="G99" s="135">
        <v>9258218314</v>
      </c>
      <c r="H99" s="135" t="s">
        <v>248</v>
      </c>
      <c r="I99" s="137">
        <v>44699</v>
      </c>
      <c r="J99" s="135" t="s">
        <v>180</v>
      </c>
      <c r="K99" s="135" t="s">
        <v>111</v>
      </c>
      <c r="L99" s="140" t="str">
        <f>IFERROR(_xlfn.IFNA(VLOOKUP($K99,[33]коммент!$B:$C,2,0),""),"")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9" s="135" t="s">
        <v>133</v>
      </c>
      <c r="N99" s="135" t="s">
        <v>183</v>
      </c>
      <c r="O99" s="135" t="s">
        <v>39</v>
      </c>
      <c r="P99" s="135"/>
      <c r="Q99" s="13"/>
      <c r="R99" s="13"/>
    </row>
    <row r="100" spans="1:18" s="14" customFormat="1" ht="94.5" x14ac:dyDescent="0.25">
      <c r="A100" s="135">
        <v>98</v>
      </c>
      <c r="B100" s="137">
        <v>44711</v>
      </c>
      <c r="C100" s="135" t="s">
        <v>302</v>
      </c>
      <c r="D100" s="136" t="s">
        <v>39</v>
      </c>
      <c r="E100" s="136"/>
      <c r="F100" s="142" t="s">
        <v>314</v>
      </c>
      <c r="G100" s="135">
        <v>9161749495</v>
      </c>
      <c r="H100" s="135" t="s">
        <v>315</v>
      </c>
      <c r="I100" s="137">
        <v>44707</v>
      </c>
      <c r="J100" s="135" t="s">
        <v>180</v>
      </c>
      <c r="K100" s="135" t="s">
        <v>111</v>
      </c>
      <c r="L100" s="140" t="str">
        <f>IFERROR(_xlfn.IFNA(VLOOKUP($K100,[34]коммент!$B:$C,2,0),""),"")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0" s="135" t="s">
        <v>133</v>
      </c>
      <c r="N100" s="135"/>
      <c r="O100" s="135"/>
      <c r="P100" s="135"/>
      <c r="Q100" s="13"/>
      <c r="R100" s="13"/>
    </row>
    <row r="101" spans="1:18" s="14" customFormat="1" ht="94.5" x14ac:dyDescent="0.25">
      <c r="A101" s="135">
        <v>99</v>
      </c>
      <c r="B101" s="137">
        <v>44711</v>
      </c>
      <c r="C101" s="135" t="s">
        <v>346</v>
      </c>
      <c r="D101" s="136" t="s">
        <v>39</v>
      </c>
      <c r="E101" s="136"/>
      <c r="F101" s="131" t="s">
        <v>353</v>
      </c>
      <c r="G101" s="127">
        <v>9191021354</v>
      </c>
      <c r="H101" s="147" t="s">
        <v>324</v>
      </c>
      <c r="I101" s="148">
        <v>44676</v>
      </c>
      <c r="J101" s="149" t="s">
        <v>180</v>
      </c>
      <c r="K101" s="149" t="s">
        <v>111</v>
      </c>
      <c r="L101" s="140" t="str">
        <f>IFERROR(_xlfn.IFNA(VLOOKUP($K101,[35]коммент!$B:$C,2,0),""),"")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1" s="135" t="s">
        <v>133</v>
      </c>
      <c r="N101" s="135"/>
      <c r="O101" s="135"/>
      <c r="P101" s="135"/>
      <c r="Q101" s="13"/>
      <c r="R101" s="13"/>
    </row>
    <row r="102" spans="1:18" s="14" customFormat="1" ht="126" x14ac:dyDescent="0.25">
      <c r="A102" s="135">
        <v>100</v>
      </c>
      <c r="B102" s="137">
        <v>44711</v>
      </c>
      <c r="C102" s="135" t="s">
        <v>423</v>
      </c>
      <c r="D102" s="136" t="s">
        <v>39</v>
      </c>
      <c r="E102" s="136"/>
      <c r="F102" s="133" t="s">
        <v>453</v>
      </c>
      <c r="G102" s="135">
        <v>9060824665</v>
      </c>
      <c r="H102" s="135" t="s">
        <v>454</v>
      </c>
      <c r="I102" s="137">
        <v>44700</v>
      </c>
      <c r="J102" s="135" t="s">
        <v>180</v>
      </c>
      <c r="K102" s="135" t="s">
        <v>125</v>
      </c>
      <c r="L102" s="140" t="str">
        <f>IFERROR(_xlfn.IFNA(VLOOKUP($K102,[36]коммент!$B:$C,2,0),""),"")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35" t="s">
        <v>128</v>
      </c>
      <c r="N102" s="135"/>
      <c r="O102" s="135"/>
      <c r="P102" s="135"/>
      <c r="Q102" s="13"/>
      <c r="R102" s="13"/>
    </row>
    <row r="103" spans="1:18" s="14" customFormat="1" ht="94.5" x14ac:dyDescent="0.25">
      <c r="A103" s="135">
        <v>101</v>
      </c>
      <c r="B103" s="137">
        <v>44711</v>
      </c>
      <c r="C103" s="135" t="s">
        <v>478</v>
      </c>
      <c r="D103" s="136" t="s">
        <v>39</v>
      </c>
      <c r="E103" s="136"/>
      <c r="F103" s="144" t="s">
        <v>485</v>
      </c>
      <c r="G103" s="135">
        <v>89036132794</v>
      </c>
      <c r="H103" s="135" t="s">
        <v>324</v>
      </c>
      <c r="I103" s="137">
        <v>44701</v>
      </c>
      <c r="J103" s="135" t="s">
        <v>134</v>
      </c>
      <c r="K103" s="135" t="s">
        <v>111</v>
      </c>
      <c r="L103" s="140" t="str">
        <f>IFERROR(_xlfn.IFNA(VLOOKUP($K103,[26]коммент!$B:$C,2,0),""),"")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3" s="135" t="s">
        <v>133</v>
      </c>
      <c r="N103" s="135" t="s">
        <v>114</v>
      </c>
      <c r="O103" s="135"/>
      <c r="P103" s="135" t="s">
        <v>486</v>
      </c>
      <c r="Q103" s="13"/>
      <c r="R103" s="13"/>
    </row>
    <row r="104" spans="1:18" s="14" customFormat="1" ht="47.25" x14ac:dyDescent="0.25">
      <c r="A104" s="135">
        <v>102</v>
      </c>
      <c r="B104" s="137">
        <v>44711</v>
      </c>
      <c r="C104" s="135" t="s">
        <v>677</v>
      </c>
      <c r="D104" s="136" t="s">
        <v>39</v>
      </c>
      <c r="E104" s="136"/>
      <c r="F104" s="133" t="s">
        <v>687</v>
      </c>
      <c r="G104" s="135" t="s">
        <v>688</v>
      </c>
      <c r="H104" s="135" t="s">
        <v>689</v>
      </c>
      <c r="I104" s="137">
        <v>44708</v>
      </c>
      <c r="J104" s="135" t="s">
        <v>179</v>
      </c>
      <c r="K104" s="135" t="s">
        <v>36</v>
      </c>
      <c r="L104" s="140" t="str">
        <f>IFERROR(_xlfn.IFNA(VLOOKUP($K104,[37]коммент!$B:$C,2,0),""),"")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4" s="135"/>
      <c r="N104" s="135"/>
      <c r="O104" s="135"/>
      <c r="P104" s="135" t="s">
        <v>690</v>
      </c>
      <c r="Q104" s="13"/>
      <c r="R104" s="13"/>
    </row>
    <row r="105" spans="1:18" s="14" customFormat="1" ht="126" x14ac:dyDescent="0.25">
      <c r="A105" s="135">
        <v>103</v>
      </c>
      <c r="B105" s="137">
        <v>44711</v>
      </c>
      <c r="C105" s="135" t="s">
        <v>740</v>
      </c>
      <c r="D105" s="136" t="s">
        <v>39</v>
      </c>
      <c r="E105" s="136"/>
      <c r="F105" s="142" t="s">
        <v>753</v>
      </c>
      <c r="G105" s="142">
        <v>9859856049</v>
      </c>
      <c r="H105" s="135"/>
      <c r="I105" s="135"/>
      <c r="J105" s="135" t="s">
        <v>180</v>
      </c>
      <c r="K105" s="135" t="s">
        <v>125</v>
      </c>
      <c r="L105" s="140" t="str">
        <f>IFERROR(_xlfn.IFNA(VLOOKUP($K105,[18]коммент!$B:$C,2,0),""),"")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5" s="135" t="s">
        <v>128</v>
      </c>
      <c r="N105" s="135"/>
      <c r="O105" s="135"/>
      <c r="P105" s="135"/>
      <c r="Q105" s="13"/>
      <c r="R105" s="13"/>
    </row>
    <row r="106" spans="1:18" s="14" customFormat="1" ht="94.5" x14ac:dyDescent="0.25">
      <c r="A106" s="135">
        <v>104</v>
      </c>
      <c r="B106" s="137">
        <v>44711</v>
      </c>
      <c r="C106" s="135" t="s">
        <v>740</v>
      </c>
      <c r="D106" s="136" t="s">
        <v>39</v>
      </c>
      <c r="E106" s="136"/>
      <c r="F106" s="144" t="s">
        <v>754</v>
      </c>
      <c r="G106" s="143">
        <v>9151147704</v>
      </c>
      <c r="H106" s="135" t="s">
        <v>248</v>
      </c>
      <c r="I106" s="137">
        <v>44708</v>
      </c>
      <c r="J106" s="135" t="s">
        <v>180</v>
      </c>
      <c r="K106" s="135" t="s">
        <v>111</v>
      </c>
      <c r="L106" s="140" t="str">
        <f>IFERROR(_xlfn.IFNA(VLOOKUP($K106,[18]коммент!$B:$C,2,0),""),"")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6" s="135" t="s">
        <v>133</v>
      </c>
      <c r="N106" s="135" t="s">
        <v>114</v>
      </c>
      <c r="O106" s="135"/>
      <c r="P106" s="135"/>
      <c r="Q106" s="13"/>
      <c r="R106" s="13"/>
    </row>
    <row r="107" spans="1:18" s="14" customFormat="1" ht="126" x14ac:dyDescent="0.25">
      <c r="A107" s="135">
        <v>105</v>
      </c>
      <c r="B107" s="137">
        <v>44711</v>
      </c>
      <c r="C107" s="135" t="s">
        <v>819</v>
      </c>
      <c r="D107" s="136" t="s">
        <v>39</v>
      </c>
      <c r="E107" s="136"/>
      <c r="F107" s="133" t="s">
        <v>823</v>
      </c>
      <c r="G107" s="135">
        <v>9776852322</v>
      </c>
      <c r="H107" s="135" t="s">
        <v>824</v>
      </c>
      <c r="I107" s="137">
        <v>44701</v>
      </c>
      <c r="J107" s="135" t="s">
        <v>180</v>
      </c>
      <c r="K107" s="135" t="s">
        <v>125</v>
      </c>
      <c r="L107" s="140" t="str">
        <f>IFERROR(_xlfn.IFNA(VLOOKUP($K107,[30]коммент!$B:$C,2,0),""),"")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7" s="135" t="s">
        <v>128</v>
      </c>
      <c r="N107" s="135" t="s">
        <v>114</v>
      </c>
      <c r="O107" s="135"/>
      <c r="P107" s="135"/>
      <c r="Q107" s="13"/>
      <c r="R107" s="13"/>
    </row>
    <row r="108" spans="1:18" s="14" customFormat="1" ht="47.25" x14ac:dyDescent="0.25">
      <c r="A108" s="135">
        <v>106</v>
      </c>
      <c r="B108" s="137">
        <v>44711</v>
      </c>
      <c r="C108" s="135" t="s">
        <v>896</v>
      </c>
      <c r="D108" s="136" t="s">
        <v>39</v>
      </c>
      <c r="E108" s="136"/>
      <c r="F108" s="142" t="s">
        <v>899</v>
      </c>
      <c r="G108" s="135">
        <v>89160414117</v>
      </c>
      <c r="H108" s="135" t="s">
        <v>758</v>
      </c>
      <c r="I108" s="137">
        <v>44694</v>
      </c>
      <c r="J108" s="135" t="s">
        <v>180</v>
      </c>
      <c r="K108" s="135" t="s">
        <v>85</v>
      </c>
      <c r="L108" s="140" t="str">
        <f>IFERROR(_xlfn.IFNA(VLOOKUP($K108,[12]коммент!$B:$C,2,0),""),"")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08" s="135" t="s">
        <v>129</v>
      </c>
      <c r="N108" s="135" t="s">
        <v>114</v>
      </c>
      <c r="O108" s="135"/>
      <c r="P108" s="135"/>
      <c r="Q108" s="13"/>
      <c r="R108" s="13"/>
    </row>
    <row r="109" spans="1:18" s="14" customFormat="1" ht="94.5" x14ac:dyDescent="0.25">
      <c r="A109" s="135">
        <v>107</v>
      </c>
      <c r="B109" s="137">
        <v>44711</v>
      </c>
      <c r="C109" s="135" t="s">
        <v>896</v>
      </c>
      <c r="D109" s="136" t="s">
        <v>39</v>
      </c>
      <c r="E109" s="136"/>
      <c r="F109" s="142" t="s">
        <v>906</v>
      </c>
      <c r="G109" s="135">
        <v>89055321598</v>
      </c>
      <c r="H109" s="135" t="s">
        <v>248</v>
      </c>
      <c r="I109" s="137">
        <v>44708</v>
      </c>
      <c r="J109" s="135" t="s">
        <v>180</v>
      </c>
      <c r="K109" s="135" t="s">
        <v>111</v>
      </c>
      <c r="L109" s="140" t="str">
        <f>IFERROR(_xlfn.IFNA(VLOOKUP($K109,[12]коммент!$B:$C,2,0),""),"")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9" s="135" t="s">
        <v>133</v>
      </c>
      <c r="N109" s="135" t="s">
        <v>114</v>
      </c>
      <c r="O109" s="135"/>
      <c r="P109" s="135"/>
      <c r="Q109" s="13"/>
      <c r="R109" s="13"/>
    </row>
    <row r="110" spans="1:18" s="14" customFormat="1" ht="94.5" x14ac:dyDescent="0.25">
      <c r="A110" s="135">
        <v>108</v>
      </c>
      <c r="B110" s="137">
        <v>44711</v>
      </c>
      <c r="C110" s="135" t="s">
        <v>896</v>
      </c>
      <c r="D110" s="130" t="s">
        <v>39</v>
      </c>
      <c r="E110" s="130"/>
      <c r="F110" s="129" t="s">
        <v>907</v>
      </c>
      <c r="G110" s="127">
        <v>89060470007</v>
      </c>
      <c r="H110" s="135" t="s">
        <v>324</v>
      </c>
      <c r="I110" s="137">
        <v>44697</v>
      </c>
      <c r="J110" s="135" t="s">
        <v>180</v>
      </c>
      <c r="K110" s="135" t="s">
        <v>111</v>
      </c>
      <c r="L110" s="140" t="str">
        <f>IFERROR(_xlfn.IFNA(VLOOKUP($K110,[38]коммент!$B:$C,2,0),""),"")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0" s="135" t="s">
        <v>133</v>
      </c>
      <c r="N110" s="135" t="s">
        <v>114</v>
      </c>
      <c r="O110" s="135"/>
      <c r="P110" s="135"/>
      <c r="Q110" s="13"/>
      <c r="R110" s="13"/>
    </row>
    <row r="111" spans="1:18" s="14" customFormat="1" ht="94.5" x14ac:dyDescent="0.25">
      <c r="A111" s="135">
        <v>109</v>
      </c>
      <c r="B111" s="137">
        <v>44711</v>
      </c>
      <c r="C111" s="135" t="s">
        <v>896</v>
      </c>
      <c r="D111" s="130" t="s">
        <v>39</v>
      </c>
      <c r="E111" s="130"/>
      <c r="F111" s="129" t="s">
        <v>912</v>
      </c>
      <c r="G111" s="127">
        <v>89163084707</v>
      </c>
      <c r="H111" s="127" t="s">
        <v>324</v>
      </c>
      <c r="I111" s="134">
        <v>44694</v>
      </c>
      <c r="J111" s="127" t="s">
        <v>180</v>
      </c>
      <c r="K111" s="127" t="s">
        <v>1</v>
      </c>
      <c r="L111" s="128" t="str">
        <f>IFERROR(_xlfn.IFNA(VLOOKUP($K111,[39]коммент!$B:$C,2,0),""),"")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1" s="135" t="s">
        <v>133</v>
      </c>
      <c r="N111" s="127" t="s">
        <v>114</v>
      </c>
      <c r="O111" s="135"/>
      <c r="P111" s="135"/>
      <c r="Q111" s="13"/>
      <c r="R111" s="13"/>
    </row>
    <row r="112" spans="1:18" s="14" customFormat="1" ht="126" x14ac:dyDescent="0.25">
      <c r="A112" s="135">
        <v>110</v>
      </c>
      <c r="B112" s="137">
        <v>44711</v>
      </c>
      <c r="C112" s="135" t="s">
        <v>896</v>
      </c>
      <c r="D112" s="136" t="s">
        <v>39</v>
      </c>
      <c r="E112" s="136"/>
      <c r="F112" s="142" t="s">
        <v>917</v>
      </c>
      <c r="G112" s="135">
        <v>89035664909</v>
      </c>
      <c r="H112" s="135" t="s">
        <v>324</v>
      </c>
      <c r="I112" s="137">
        <v>44684</v>
      </c>
      <c r="J112" s="174" t="s">
        <v>180</v>
      </c>
      <c r="K112" s="174" t="s">
        <v>111</v>
      </c>
      <c r="L112" s="140" t="s">
        <v>162</v>
      </c>
      <c r="M112" s="135" t="s">
        <v>133</v>
      </c>
      <c r="N112" s="135" t="s">
        <v>114</v>
      </c>
      <c r="O112" s="135"/>
      <c r="P112" s="135"/>
      <c r="Q112" s="13"/>
      <c r="R112" s="13"/>
    </row>
    <row r="113" spans="1:18" s="14" customFormat="1" ht="94.5" x14ac:dyDescent="0.25">
      <c r="A113" s="135">
        <v>111</v>
      </c>
      <c r="B113" s="137">
        <v>44711</v>
      </c>
      <c r="C113" s="135" t="s">
        <v>1183</v>
      </c>
      <c r="D113" s="136" t="s">
        <v>99</v>
      </c>
      <c r="E113" s="136"/>
      <c r="F113" s="133" t="s">
        <v>1188</v>
      </c>
      <c r="G113" s="133" t="s">
        <v>1189</v>
      </c>
      <c r="H113" s="135" t="s">
        <v>1190</v>
      </c>
      <c r="I113" s="137">
        <v>44708</v>
      </c>
      <c r="J113" s="135" t="s">
        <v>134</v>
      </c>
      <c r="K113" s="150" t="s">
        <v>111</v>
      </c>
      <c r="L113" s="170" t="s">
        <v>165</v>
      </c>
      <c r="M113" s="135" t="s">
        <v>154</v>
      </c>
      <c r="N113" s="135" t="s">
        <v>114</v>
      </c>
      <c r="O113" s="135"/>
      <c r="P113" s="135"/>
      <c r="Q113" s="13"/>
      <c r="R113" s="13"/>
    </row>
    <row r="114" spans="1:18" s="14" customFormat="1" ht="126" x14ac:dyDescent="0.25">
      <c r="A114" s="135">
        <v>112</v>
      </c>
      <c r="B114" s="137">
        <v>44711</v>
      </c>
      <c r="C114" s="135" t="s">
        <v>1183</v>
      </c>
      <c r="D114" s="136" t="s">
        <v>99</v>
      </c>
      <c r="E114" s="136"/>
      <c r="F114" s="133" t="s">
        <v>1191</v>
      </c>
      <c r="G114" s="135">
        <v>89169920767</v>
      </c>
      <c r="H114" s="135" t="s">
        <v>1192</v>
      </c>
      <c r="I114" s="137">
        <v>44707</v>
      </c>
      <c r="J114" s="135" t="s">
        <v>134</v>
      </c>
      <c r="K114" s="150" t="s">
        <v>125</v>
      </c>
      <c r="L114" s="170" t="s">
        <v>162</v>
      </c>
      <c r="M114" s="135" t="s">
        <v>188</v>
      </c>
      <c r="N114" s="135" t="s">
        <v>183</v>
      </c>
      <c r="O114" s="135" t="s">
        <v>99</v>
      </c>
      <c r="P114" s="135"/>
      <c r="Q114" s="13"/>
      <c r="R114" s="13"/>
    </row>
    <row r="115" spans="1:18" s="14" customFormat="1" ht="126" x14ac:dyDescent="0.25">
      <c r="A115" s="135">
        <v>113</v>
      </c>
      <c r="B115" s="137">
        <v>44711</v>
      </c>
      <c r="C115" s="131" t="s">
        <v>215</v>
      </c>
      <c r="D115" s="130" t="s">
        <v>84</v>
      </c>
      <c r="E115" s="130"/>
      <c r="F115" s="129" t="s">
        <v>214</v>
      </c>
      <c r="G115" s="127" t="s">
        <v>213</v>
      </c>
      <c r="H115" s="127"/>
      <c r="I115" s="127"/>
      <c r="J115" s="127" t="s">
        <v>179</v>
      </c>
      <c r="K115" s="127" t="s">
        <v>125</v>
      </c>
      <c r="L115" s="128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27" t="s">
        <v>188</v>
      </c>
      <c r="N115" s="127"/>
      <c r="O115" s="127"/>
      <c r="P115" s="127" t="s">
        <v>212</v>
      </c>
      <c r="Q115" s="13"/>
      <c r="R115" s="13"/>
    </row>
    <row r="116" spans="1:18" s="14" customFormat="1" ht="126" x14ac:dyDescent="0.25">
      <c r="A116" s="135">
        <v>114</v>
      </c>
      <c r="B116" s="137">
        <v>44711</v>
      </c>
      <c r="C116" s="135" t="s">
        <v>208</v>
      </c>
      <c r="D116" s="136" t="s">
        <v>84</v>
      </c>
      <c r="E116" s="136"/>
      <c r="F116" s="133" t="s">
        <v>232</v>
      </c>
      <c r="G116" s="135">
        <v>89031141693</v>
      </c>
      <c r="H116" s="135"/>
      <c r="I116" s="135"/>
      <c r="J116" s="135" t="s">
        <v>134</v>
      </c>
      <c r="K116" s="135" t="s">
        <v>125</v>
      </c>
      <c r="L116" s="140" t="str">
        <f>IFERROR(_xlfn.IFNA(VLOOKUP($K116,коммент!$B:$C,2,0),""),"")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6" s="135" t="s">
        <v>189</v>
      </c>
      <c r="N116" s="135"/>
      <c r="O116" s="135"/>
      <c r="P116" s="135" t="s">
        <v>233</v>
      </c>
      <c r="Q116" s="13"/>
      <c r="R116" s="13"/>
    </row>
    <row r="117" spans="1:18" s="14" customFormat="1" ht="126" x14ac:dyDescent="0.25">
      <c r="A117" s="135">
        <v>115</v>
      </c>
      <c r="B117" s="137">
        <v>44711</v>
      </c>
      <c r="C117" s="127" t="s">
        <v>208</v>
      </c>
      <c r="D117" s="136" t="s">
        <v>84</v>
      </c>
      <c r="E117" s="136"/>
      <c r="F117" s="133" t="s">
        <v>234</v>
      </c>
      <c r="G117" s="135">
        <v>89032771466</v>
      </c>
      <c r="H117" s="135"/>
      <c r="I117" s="137">
        <v>44711</v>
      </c>
      <c r="J117" s="135" t="s">
        <v>180</v>
      </c>
      <c r="K117" s="135" t="s">
        <v>125</v>
      </c>
      <c r="L117" s="140" t="str">
        <f>IFERROR(_xlfn.IFNA(VLOOKUP($K117,коммент!$B:$C,2,0),""),"")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35" t="s">
        <v>189</v>
      </c>
      <c r="N117" s="135"/>
      <c r="O117" s="135"/>
      <c r="P117" s="135" t="s">
        <v>235</v>
      </c>
      <c r="Q117" s="13"/>
      <c r="R117" s="13"/>
    </row>
    <row r="118" spans="1:18" s="14" customFormat="1" ht="126" x14ac:dyDescent="0.25">
      <c r="A118" s="135">
        <v>116</v>
      </c>
      <c r="B118" s="137">
        <v>44711</v>
      </c>
      <c r="C118" s="135" t="s">
        <v>208</v>
      </c>
      <c r="D118" s="136" t="s">
        <v>84</v>
      </c>
      <c r="E118" s="136"/>
      <c r="F118" s="133" t="s">
        <v>237</v>
      </c>
      <c r="G118" s="135">
        <v>89165678754</v>
      </c>
      <c r="H118" s="135" t="s">
        <v>238</v>
      </c>
      <c r="I118" s="137">
        <v>44666</v>
      </c>
      <c r="J118" s="135" t="s">
        <v>180</v>
      </c>
      <c r="K118" s="135" t="s">
        <v>125</v>
      </c>
      <c r="L118" s="140" t="str">
        <f>IFERROR(_xlfn.IFNA(VLOOKUP($K118,коммент!$B:$C,2,0),""),"")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35" t="s">
        <v>126</v>
      </c>
      <c r="N118" s="135"/>
      <c r="O118" s="135"/>
      <c r="P118" s="135"/>
      <c r="Q118" s="13"/>
      <c r="R118" s="13"/>
    </row>
    <row r="119" spans="1:18" s="14" customFormat="1" ht="94.5" x14ac:dyDescent="0.25">
      <c r="A119" s="135">
        <v>117</v>
      </c>
      <c r="B119" s="137">
        <v>44711</v>
      </c>
      <c r="C119" s="127" t="s">
        <v>239</v>
      </c>
      <c r="D119" s="130" t="s">
        <v>84</v>
      </c>
      <c r="E119" s="130"/>
      <c r="F119" s="131" t="s">
        <v>240</v>
      </c>
      <c r="G119" s="127">
        <v>9166006759</v>
      </c>
      <c r="H119" s="127" t="s">
        <v>241</v>
      </c>
      <c r="I119" s="134">
        <v>44703</v>
      </c>
      <c r="J119" s="127" t="s">
        <v>134</v>
      </c>
      <c r="K119" s="138" t="s">
        <v>111</v>
      </c>
      <c r="L119" s="139" t="str">
        <f>IFERROR(_xlfn.IFNA(VLOOKUP($K119,[41]коммент!$B:$C,2,0),""),"")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9" s="127" t="s">
        <v>154</v>
      </c>
      <c r="N119" s="127" t="s">
        <v>114</v>
      </c>
      <c r="O119" s="127"/>
      <c r="P119" s="127"/>
      <c r="Q119" s="13"/>
      <c r="R119" s="13"/>
    </row>
    <row r="120" spans="1:18" s="14" customFormat="1" ht="94.5" x14ac:dyDescent="0.25">
      <c r="A120" s="135">
        <v>118</v>
      </c>
      <c r="B120" s="137">
        <v>44711</v>
      </c>
      <c r="C120" s="135" t="s">
        <v>346</v>
      </c>
      <c r="D120" s="136" t="s">
        <v>84</v>
      </c>
      <c r="E120" s="136"/>
      <c r="F120" s="133" t="s">
        <v>354</v>
      </c>
      <c r="G120" s="135">
        <v>9057477072</v>
      </c>
      <c r="H120" s="135" t="s">
        <v>220</v>
      </c>
      <c r="I120" s="137">
        <v>44669</v>
      </c>
      <c r="J120" s="135" t="s">
        <v>180</v>
      </c>
      <c r="K120" s="135" t="s">
        <v>111</v>
      </c>
      <c r="L120" s="140" t="str">
        <f>IFERROR(_xlfn.IFNA(VLOOKUP($K120,[35]коммент!$B:$C,2,0),""),"")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0" s="135" t="s">
        <v>133</v>
      </c>
      <c r="N120" s="135"/>
      <c r="O120" s="135"/>
      <c r="P120" s="135"/>
      <c r="Q120" s="13"/>
      <c r="R120" s="13"/>
    </row>
    <row r="121" spans="1:18" s="14" customFormat="1" ht="126" x14ac:dyDescent="0.25">
      <c r="A121" s="135">
        <v>119</v>
      </c>
      <c r="B121" s="137">
        <v>44711</v>
      </c>
      <c r="C121" s="135" t="s">
        <v>365</v>
      </c>
      <c r="D121" s="136" t="s">
        <v>84</v>
      </c>
      <c r="E121" s="136"/>
      <c r="F121" s="133" t="s">
        <v>368</v>
      </c>
      <c r="G121" s="135" t="s">
        <v>369</v>
      </c>
      <c r="H121" s="135" t="s">
        <v>370</v>
      </c>
      <c r="I121" s="137"/>
      <c r="J121" s="135" t="s">
        <v>180</v>
      </c>
      <c r="K121" s="135" t="s">
        <v>125</v>
      </c>
      <c r="L121" s="140" t="str">
        <f>IFERROR(_xlfn.IFNA(VLOOKUP($K121,[1]коммент!$B:$C,2,0),""),"")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1" s="135" t="s">
        <v>189</v>
      </c>
      <c r="N121" s="135"/>
      <c r="O121" s="135"/>
      <c r="P121" s="135"/>
      <c r="Q121" s="13"/>
      <c r="R121" s="13"/>
    </row>
    <row r="122" spans="1:18" s="14" customFormat="1" ht="126" x14ac:dyDescent="0.25">
      <c r="A122" s="135">
        <v>120</v>
      </c>
      <c r="B122" s="137">
        <v>44711</v>
      </c>
      <c r="C122" s="135" t="s">
        <v>387</v>
      </c>
      <c r="D122" s="130" t="s">
        <v>84</v>
      </c>
      <c r="E122" s="136"/>
      <c r="F122" s="133" t="s">
        <v>392</v>
      </c>
      <c r="G122" s="135" t="s">
        <v>393</v>
      </c>
      <c r="H122" s="135" t="s">
        <v>394</v>
      </c>
      <c r="I122" s="135" t="s">
        <v>395</v>
      </c>
      <c r="J122" s="135" t="s">
        <v>180</v>
      </c>
      <c r="K122" s="135" t="s">
        <v>125</v>
      </c>
      <c r="L122" s="140" t="str">
        <f>IFERROR(_xlfn.IFNA(VLOOKUP($K122,[13]коммент!$B:$C,2,0),""),"")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2" s="135" t="s">
        <v>189</v>
      </c>
      <c r="N122" s="135"/>
      <c r="O122" s="135"/>
      <c r="P122" s="135"/>
      <c r="Q122" s="13"/>
      <c r="R122" s="13"/>
    </row>
    <row r="123" spans="1:18" s="14" customFormat="1" ht="126" x14ac:dyDescent="0.25">
      <c r="A123" s="135">
        <v>121</v>
      </c>
      <c r="B123" s="137">
        <v>44711</v>
      </c>
      <c r="C123" s="135" t="s">
        <v>490</v>
      </c>
      <c r="D123" s="130" t="s">
        <v>84</v>
      </c>
      <c r="E123" s="130"/>
      <c r="F123" s="129" t="s">
        <v>504</v>
      </c>
      <c r="G123" s="127" t="s">
        <v>505</v>
      </c>
      <c r="H123" s="127" t="s">
        <v>506</v>
      </c>
      <c r="I123" s="134">
        <v>44706</v>
      </c>
      <c r="J123" s="127" t="s">
        <v>180</v>
      </c>
      <c r="K123" s="127" t="s">
        <v>125</v>
      </c>
      <c r="L123" s="128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27" t="s">
        <v>189</v>
      </c>
      <c r="N123" s="135"/>
      <c r="O123" s="135"/>
      <c r="P123" s="135"/>
      <c r="Q123" s="13"/>
      <c r="R123" s="13"/>
    </row>
    <row r="124" spans="1:18" s="14" customFormat="1" ht="126" x14ac:dyDescent="0.25">
      <c r="A124" s="135">
        <v>122</v>
      </c>
      <c r="B124" s="137">
        <v>44711</v>
      </c>
      <c r="C124" s="135" t="s">
        <v>700</v>
      </c>
      <c r="D124" s="136" t="s">
        <v>84</v>
      </c>
      <c r="E124" s="136"/>
      <c r="F124" s="165" t="s">
        <v>704</v>
      </c>
      <c r="G124" s="150">
        <v>9269199451</v>
      </c>
      <c r="H124" s="150" t="s">
        <v>705</v>
      </c>
      <c r="I124" s="153"/>
      <c r="J124" s="150" t="s">
        <v>180</v>
      </c>
      <c r="K124" s="150" t="s">
        <v>125</v>
      </c>
      <c r="L124" s="170" t="str">
        <f>IFERROR(_xlfn.IFNA(VLOOKUP($K124,[8]коммент!$B:$C,2,0),""),"")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5" t="s">
        <v>189</v>
      </c>
      <c r="N124" s="135"/>
      <c r="O124" s="135"/>
      <c r="P124" s="135" t="s">
        <v>706</v>
      </c>
      <c r="Q124" s="13"/>
      <c r="R124" s="13"/>
    </row>
    <row r="125" spans="1:18" s="14" customFormat="1" ht="126" x14ac:dyDescent="0.25">
      <c r="A125" s="135">
        <v>123</v>
      </c>
      <c r="B125" s="137">
        <v>44711</v>
      </c>
      <c r="C125" s="135" t="s">
        <v>700</v>
      </c>
      <c r="D125" s="136" t="s">
        <v>84</v>
      </c>
      <c r="E125" s="136"/>
      <c r="F125" s="165" t="s">
        <v>717</v>
      </c>
      <c r="G125" s="150">
        <v>9035214076</v>
      </c>
      <c r="H125" s="150" t="s">
        <v>718</v>
      </c>
      <c r="I125" s="153">
        <v>44708</v>
      </c>
      <c r="J125" s="150" t="s">
        <v>180</v>
      </c>
      <c r="K125" s="150" t="s">
        <v>125</v>
      </c>
      <c r="L125" s="170" t="str">
        <f>IFERROR(_xlfn.IFNA(VLOOKUP($K125,[8]коммент!$B:$C,2,0),""),"")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5" s="135" t="s">
        <v>189</v>
      </c>
      <c r="N125" s="135"/>
      <c r="O125" s="135"/>
      <c r="P125" s="135"/>
      <c r="Q125" s="13"/>
      <c r="R125" s="13"/>
    </row>
    <row r="126" spans="1:18" s="14" customFormat="1" ht="126" x14ac:dyDescent="0.25">
      <c r="A126" s="135">
        <v>124</v>
      </c>
      <c r="B126" s="137">
        <v>44711</v>
      </c>
      <c r="C126" s="171" t="s">
        <v>781</v>
      </c>
      <c r="D126" s="136" t="s">
        <v>84</v>
      </c>
      <c r="E126" s="136"/>
      <c r="F126" s="142" t="s">
        <v>782</v>
      </c>
      <c r="G126" s="171">
        <v>9263358861</v>
      </c>
      <c r="H126" s="171" t="s">
        <v>783</v>
      </c>
      <c r="I126" s="180"/>
      <c r="J126" s="171" t="s">
        <v>134</v>
      </c>
      <c r="K126" s="171" t="s">
        <v>125</v>
      </c>
      <c r="L126" s="175" t="str">
        <f>IFERROR(_xlfn.IFNA(VLOOKUP($K126,[43]коммент!$B:$C,2,0),""),"")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6" s="135" t="s">
        <v>189</v>
      </c>
      <c r="N126" s="135"/>
      <c r="O126" s="135"/>
      <c r="P126" s="135" t="s">
        <v>784</v>
      </c>
      <c r="Q126" s="13"/>
      <c r="R126" s="13"/>
    </row>
    <row r="127" spans="1:18" s="14" customFormat="1" ht="126" x14ac:dyDescent="0.25">
      <c r="A127" s="135">
        <v>125</v>
      </c>
      <c r="B127" s="137">
        <v>44711</v>
      </c>
      <c r="C127" s="171" t="s">
        <v>781</v>
      </c>
      <c r="D127" s="136" t="s">
        <v>84</v>
      </c>
      <c r="E127" s="136"/>
      <c r="F127" s="142" t="s">
        <v>785</v>
      </c>
      <c r="G127" s="135">
        <v>9067947713</v>
      </c>
      <c r="H127" s="135" t="s">
        <v>786</v>
      </c>
      <c r="I127" s="137">
        <v>44706</v>
      </c>
      <c r="J127" s="135" t="s">
        <v>180</v>
      </c>
      <c r="K127" s="135" t="s">
        <v>125</v>
      </c>
      <c r="L127" s="140" t="str">
        <f>IFERROR(_xlfn.IFNA(VLOOKUP($K127,[44]коммент!$B:$C,2,0),""),"")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7" s="135" t="s">
        <v>128</v>
      </c>
      <c r="N127" s="135"/>
      <c r="O127" s="135"/>
      <c r="P127" s="135" t="s">
        <v>787</v>
      </c>
      <c r="Q127" s="13"/>
      <c r="R127" s="13"/>
    </row>
    <row r="128" spans="1:18" s="14" customFormat="1" ht="94.5" x14ac:dyDescent="0.25">
      <c r="A128" s="135">
        <v>126</v>
      </c>
      <c r="B128" s="137">
        <v>44711</v>
      </c>
      <c r="C128" s="171" t="s">
        <v>781</v>
      </c>
      <c r="D128" s="136" t="s">
        <v>84</v>
      </c>
      <c r="E128" s="136"/>
      <c r="F128" s="142" t="s">
        <v>785</v>
      </c>
      <c r="G128" s="135">
        <v>9067947713</v>
      </c>
      <c r="H128" s="135" t="s">
        <v>786</v>
      </c>
      <c r="I128" s="137">
        <v>44706</v>
      </c>
      <c r="J128" s="135" t="s">
        <v>180</v>
      </c>
      <c r="K128" s="135" t="s">
        <v>111</v>
      </c>
      <c r="L128" s="140" t="str">
        <f>IFERROR(_xlfn.IFNA(VLOOKUP($K128,[44]коммент!$B:$C,2,0),""),"")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8" s="135" t="s">
        <v>133</v>
      </c>
      <c r="N128" s="135" t="s">
        <v>183</v>
      </c>
      <c r="O128" s="135" t="s">
        <v>84</v>
      </c>
      <c r="P128" s="135"/>
      <c r="Q128" s="13"/>
      <c r="R128" s="13"/>
    </row>
    <row r="129" spans="1:18" s="14" customFormat="1" ht="94.5" x14ac:dyDescent="0.25">
      <c r="A129" s="135">
        <v>127</v>
      </c>
      <c r="B129" s="137">
        <v>44711</v>
      </c>
      <c r="C129" s="171" t="s">
        <v>781</v>
      </c>
      <c r="D129" s="136" t="s">
        <v>84</v>
      </c>
      <c r="E129" s="136"/>
      <c r="F129" s="142" t="s">
        <v>793</v>
      </c>
      <c r="G129" s="135">
        <v>9099678115</v>
      </c>
      <c r="H129" s="135" t="s">
        <v>794</v>
      </c>
      <c r="I129" s="137">
        <v>44673</v>
      </c>
      <c r="J129" s="135" t="s">
        <v>180</v>
      </c>
      <c r="K129" s="135" t="s">
        <v>1</v>
      </c>
      <c r="L129" s="140" t="str">
        <f>IFERROR(_xlfn.IFNA(VLOOKUP($K129,[43]коммент!$B:$C,2,0),""),"")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29" s="135" t="s">
        <v>154</v>
      </c>
      <c r="N129" s="135"/>
      <c r="O129" s="135"/>
      <c r="P129" s="135" t="s">
        <v>795</v>
      </c>
      <c r="Q129" s="13"/>
      <c r="R129" s="13"/>
    </row>
    <row r="130" spans="1:18" s="14" customFormat="1" ht="126" x14ac:dyDescent="0.25">
      <c r="A130" s="135">
        <v>128</v>
      </c>
      <c r="B130" s="137">
        <v>44711</v>
      </c>
      <c r="C130" s="171" t="s">
        <v>781</v>
      </c>
      <c r="D130" s="136" t="s">
        <v>84</v>
      </c>
      <c r="E130" s="136"/>
      <c r="F130" s="142" t="s">
        <v>808</v>
      </c>
      <c r="G130" s="135">
        <v>9091572728</v>
      </c>
      <c r="H130" s="135" t="s">
        <v>788</v>
      </c>
      <c r="I130" s="137">
        <v>44708</v>
      </c>
      <c r="J130" s="135" t="s">
        <v>180</v>
      </c>
      <c r="K130" s="135" t="s">
        <v>125</v>
      </c>
      <c r="L130" s="140" t="str">
        <f>IFERROR(_xlfn.IFNA(VLOOKUP($K130,[43]коммент!$B:$C,2,0),""),"")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0" s="135" t="s">
        <v>188</v>
      </c>
      <c r="N130" s="135"/>
      <c r="O130" s="135"/>
      <c r="P130" s="135" t="s">
        <v>809</v>
      </c>
      <c r="Q130" s="13"/>
      <c r="R130" s="13"/>
    </row>
    <row r="131" spans="1:18" s="14" customFormat="1" ht="126" x14ac:dyDescent="0.25">
      <c r="A131" s="135">
        <v>129</v>
      </c>
      <c r="B131" s="137">
        <v>44711</v>
      </c>
      <c r="C131" s="135" t="s">
        <v>839</v>
      </c>
      <c r="D131" s="136" t="s">
        <v>84</v>
      </c>
      <c r="E131" s="136"/>
      <c r="F131" s="142" t="s">
        <v>840</v>
      </c>
      <c r="G131" s="135">
        <v>9169155985</v>
      </c>
      <c r="H131" s="135" t="s">
        <v>841</v>
      </c>
      <c r="I131" s="135" t="s">
        <v>404</v>
      </c>
      <c r="J131" s="135" t="s">
        <v>180</v>
      </c>
      <c r="K131" s="135" t="s">
        <v>125</v>
      </c>
      <c r="L131" s="140" t="str">
        <f>IFERROR(_xlfn.IFNA(VLOOKUP($K131,[45]коммент!$B:$C,2,0),""),"")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1" s="135" t="s">
        <v>189</v>
      </c>
      <c r="N131" s="135"/>
      <c r="O131" s="135"/>
      <c r="P131" s="135" t="s">
        <v>842</v>
      </c>
      <c r="Q131" s="13"/>
      <c r="R131" s="13"/>
    </row>
    <row r="132" spans="1:18" s="14" customFormat="1" ht="94.5" x14ac:dyDescent="0.25">
      <c r="A132" s="135">
        <v>130</v>
      </c>
      <c r="B132" s="137">
        <v>44711</v>
      </c>
      <c r="C132" s="135" t="s">
        <v>839</v>
      </c>
      <c r="D132" s="136" t="s">
        <v>84</v>
      </c>
      <c r="E132" s="136"/>
      <c r="F132" s="142" t="s">
        <v>843</v>
      </c>
      <c r="G132" s="135">
        <v>89261863540</v>
      </c>
      <c r="H132" s="135" t="s">
        <v>844</v>
      </c>
      <c r="I132" s="137">
        <v>44680</v>
      </c>
      <c r="J132" s="135" t="s">
        <v>180</v>
      </c>
      <c r="K132" s="135" t="s">
        <v>111</v>
      </c>
      <c r="L132" s="140" t="str">
        <f>IFERROR(_xlfn.IFNA(VLOOKUP($K132,[45]коммент!$B:$C,2,0),""),"")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32" s="135" t="s">
        <v>133</v>
      </c>
      <c r="N132" s="135" t="s">
        <v>114</v>
      </c>
      <c r="O132" s="135"/>
      <c r="P132" s="135" t="s">
        <v>845</v>
      </c>
      <c r="Q132" s="13"/>
      <c r="R132" s="13"/>
    </row>
    <row r="133" spans="1:18" s="14" customFormat="1" ht="126" x14ac:dyDescent="0.25">
      <c r="A133" s="135">
        <v>131</v>
      </c>
      <c r="B133" s="137">
        <v>44711</v>
      </c>
      <c r="C133" s="135" t="s">
        <v>839</v>
      </c>
      <c r="D133" s="136" t="s">
        <v>84</v>
      </c>
      <c r="E133" s="136"/>
      <c r="F133" s="142" t="s">
        <v>846</v>
      </c>
      <c r="G133" s="135">
        <v>9296445513</v>
      </c>
      <c r="H133" s="135" t="s">
        <v>847</v>
      </c>
      <c r="I133" s="137">
        <v>44701</v>
      </c>
      <c r="J133" s="135" t="s">
        <v>180</v>
      </c>
      <c r="K133" s="135" t="s">
        <v>125</v>
      </c>
      <c r="L133" s="140" t="str">
        <f>IFERROR(_xlfn.IFNA(VLOOKUP($K133,[45]коммент!$B:$C,2,0),""),"")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35" t="s">
        <v>189</v>
      </c>
      <c r="N133" s="135"/>
      <c r="O133" s="135"/>
      <c r="P133" s="135" t="s">
        <v>848</v>
      </c>
      <c r="Q133" s="13"/>
      <c r="R133" s="13"/>
    </row>
    <row r="134" spans="1:18" s="14" customFormat="1" ht="157.5" x14ac:dyDescent="0.25">
      <c r="A134" s="135">
        <v>132</v>
      </c>
      <c r="B134" s="137">
        <v>44711</v>
      </c>
      <c r="C134" s="135" t="s">
        <v>839</v>
      </c>
      <c r="D134" s="136" t="s">
        <v>84</v>
      </c>
      <c r="E134" s="136"/>
      <c r="F134" s="142" t="s">
        <v>846</v>
      </c>
      <c r="G134" s="135">
        <v>9296445513</v>
      </c>
      <c r="H134" s="135" t="s">
        <v>847</v>
      </c>
      <c r="I134" s="137">
        <v>44701</v>
      </c>
      <c r="J134" s="135" t="s">
        <v>180</v>
      </c>
      <c r="K134" s="135" t="s">
        <v>36</v>
      </c>
      <c r="L134" s="140" t="str">
        <f>IFERROR(_xlfn.IFNA(VLOOKUP($K134,[45]коммент!$B:$C,2,0),""),"")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34" s="135"/>
      <c r="N134" s="135"/>
      <c r="O134" s="135"/>
      <c r="P134" s="135" t="s">
        <v>849</v>
      </c>
      <c r="Q134" s="13"/>
      <c r="R134" s="13"/>
    </row>
    <row r="135" spans="1:18" s="14" customFormat="1" ht="94.5" x14ac:dyDescent="0.25">
      <c r="A135" s="135">
        <v>133</v>
      </c>
      <c r="B135" s="137">
        <v>44711</v>
      </c>
      <c r="C135" s="135" t="s">
        <v>839</v>
      </c>
      <c r="D135" s="136" t="s">
        <v>84</v>
      </c>
      <c r="E135" s="136"/>
      <c r="F135" s="142" t="s">
        <v>850</v>
      </c>
      <c r="G135" s="135" t="s">
        <v>851</v>
      </c>
      <c r="H135" s="135" t="s">
        <v>244</v>
      </c>
      <c r="I135" s="137">
        <v>44709</v>
      </c>
      <c r="J135" s="135" t="s">
        <v>180</v>
      </c>
      <c r="K135" s="135" t="s">
        <v>1</v>
      </c>
      <c r="L135" s="140" t="str">
        <f>IFERROR(_xlfn.IFNA(VLOOKUP($K135,[45]коммент!$B:$C,2,0),""),"")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5" s="135" t="s">
        <v>152</v>
      </c>
      <c r="N135" s="135"/>
      <c r="O135" s="135"/>
      <c r="P135" s="135" t="s">
        <v>852</v>
      </c>
      <c r="Q135" s="13"/>
      <c r="R135" s="13"/>
    </row>
    <row r="136" spans="1:18" s="14" customFormat="1" ht="110.25" x14ac:dyDescent="0.25">
      <c r="A136" s="135">
        <v>134</v>
      </c>
      <c r="B136" s="137">
        <v>44711</v>
      </c>
      <c r="C136" s="135" t="s">
        <v>839</v>
      </c>
      <c r="D136" s="136" t="s">
        <v>84</v>
      </c>
      <c r="E136" s="136"/>
      <c r="F136" s="142" t="s">
        <v>853</v>
      </c>
      <c r="G136" s="135" t="s">
        <v>854</v>
      </c>
      <c r="H136" s="135" t="s">
        <v>241</v>
      </c>
      <c r="I136" s="137">
        <v>44710</v>
      </c>
      <c r="J136" s="135" t="s">
        <v>180</v>
      </c>
      <c r="K136" s="135" t="s">
        <v>36</v>
      </c>
      <c r="L136" s="140" t="str">
        <f>IFERROR(_xlfn.IFNA(VLOOKUP($K136,[45]коммент!$B:$C,2,0),""),"")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36" s="135"/>
      <c r="N136" s="135"/>
      <c r="O136" s="135"/>
      <c r="P136" s="135" t="s">
        <v>855</v>
      </c>
      <c r="Q136" s="13"/>
      <c r="R136" s="13"/>
    </row>
    <row r="137" spans="1:18" s="14" customFormat="1" ht="31.5" x14ac:dyDescent="0.25">
      <c r="A137" s="135">
        <v>135</v>
      </c>
      <c r="B137" s="137">
        <v>44711</v>
      </c>
      <c r="C137" s="135" t="s">
        <v>839</v>
      </c>
      <c r="D137" s="136" t="s">
        <v>84</v>
      </c>
      <c r="E137" s="136"/>
      <c r="F137" s="142" t="s">
        <v>856</v>
      </c>
      <c r="G137" s="135">
        <v>9037844562</v>
      </c>
      <c r="H137" s="135" t="s">
        <v>254</v>
      </c>
      <c r="I137" s="137">
        <v>44708</v>
      </c>
      <c r="J137" s="135" t="s">
        <v>180</v>
      </c>
      <c r="K137" s="135" t="s">
        <v>113</v>
      </c>
      <c r="L137" s="140" t="str">
        <f>IFERROR(_xlfn.IFNA(VLOOKUP($K137,[45]коммент!$B:$C,2,0),""),"")</f>
        <v>Формат уведомления. С целью проведения внутреннего контроля качества.</v>
      </c>
      <c r="M137" s="135"/>
      <c r="N137" s="135"/>
      <c r="O137" s="135"/>
      <c r="P137" s="135" t="s">
        <v>857</v>
      </c>
      <c r="Q137" s="13"/>
      <c r="R137" s="13"/>
    </row>
    <row r="138" spans="1:18" s="14" customFormat="1" ht="94.5" x14ac:dyDescent="0.25">
      <c r="A138" s="135">
        <v>136</v>
      </c>
      <c r="B138" s="137">
        <v>44711</v>
      </c>
      <c r="C138" s="135" t="s">
        <v>839</v>
      </c>
      <c r="D138" s="136" t="s">
        <v>84</v>
      </c>
      <c r="E138" s="136"/>
      <c r="F138" s="142" t="s">
        <v>858</v>
      </c>
      <c r="G138" s="135" t="s">
        <v>859</v>
      </c>
      <c r="H138" s="135" t="s">
        <v>860</v>
      </c>
      <c r="I138" s="135" t="s">
        <v>861</v>
      </c>
      <c r="J138" s="135" t="s">
        <v>180</v>
      </c>
      <c r="K138" s="135" t="s">
        <v>1</v>
      </c>
      <c r="L138" s="140" t="str">
        <f>IFERROR(_xlfn.IFNA(VLOOKUP($K138,[45]коммент!$B:$C,2,0),""),"")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8" s="135" t="s">
        <v>132</v>
      </c>
      <c r="N138" s="135"/>
      <c r="O138" s="135"/>
      <c r="P138" s="135" t="s">
        <v>862</v>
      </c>
      <c r="Q138" s="13"/>
      <c r="R138" s="13"/>
    </row>
    <row r="139" spans="1:18" s="14" customFormat="1" ht="126" x14ac:dyDescent="0.25">
      <c r="A139" s="135">
        <v>137</v>
      </c>
      <c r="B139" s="137">
        <v>44711</v>
      </c>
      <c r="C139" s="135" t="s">
        <v>839</v>
      </c>
      <c r="D139" s="136" t="s">
        <v>84</v>
      </c>
      <c r="E139" s="136"/>
      <c r="F139" s="142" t="s">
        <v>863</v>
      </c>
      <c r="G139" s="135" t="s">
        <v>864</v>
      </c>
      <c r="H139" s="135" t="s">
        <v>788</v>
      </c>
      <c r="I139" s="137">
        <v>44708</v>
      </c>
      <c r="J139" s="135" t="s">
        <v>180</v>
      </c>
      <c r="K139" s="135" t="s">
        <v>125</v>
      </c>
      <c r="L139" s="140" t="str">
        <f>IFERROR(_xlfn.IFNA(VLOOKUP($K139,[45]коммент!$B:$C,2,0),""),"")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35" t="s">
        <v>188</v>
      </c>
      <c r="N139" s="135"/>
      <c r="O139" s="135"/>
      <c r="P139" s="135" t="s">
        <v>865</v>
      </c>
      <c r="Q139" s="13"/>
      <c r="R139" s="13"/>
    </row>
    <row r="140" spans="1:18" s="14" customFormat="1" ht="78.75" x14ac:dyDescent="0.25">
      <c r="A140" s="135">
        <v>138</v>
      </c>
      <c r="B140" s="137">
        <v>44711</v>
      </c>
      <c r="C140" s="135" t="s">
        <v>839</v>
      </c>
      <c r="D140" s="136" t="s">
        <v>84</v>
      </c>
      <c r="E140" s="136"/>
      <c r="F140" s="142" t="s">
        <v>866</v>
      </c>
      <c r="G140" s="177" t="s">
        <v>867</v>
      </c>
      <c r="H140" s="135" t="s">
        <v>868</v>
      </c>
      <c r="I140" s="137">
        <v>44701</v>
      </c>
      <c r="J140" s="135" t="s">
        <v>179</v>
      </c>
      <c r="K140" s="168" t="s">
        <v>113</v>
      </c>
      <c r="L140" s="178" t="str">
        <f>IFERROR(_xlfn.IFNA(VLOOKUP($K140,[45]коммент!$B:$C,2,0),""),"")</f>
        <v>Формат уведомления. С целью проведения внутреннего контроля качества.</v>
      </c>
      <c r="M140" s="135" t="s">
        <v>130</v>
      </c>
      <c r="N140" s="135" t="s">
        <v>183</v>
      </c>
      <c r="O140" s="135" t="s">
        <v>80</v>
      </c>
      <c r="P140" s="135" t="s">
        <v>869</v>
      </c>
      <c r="Q140" s="13"/>
      <c r="R140" s="13"/>
    </row>
    <row r="141" spans="1:18" s="14" customFormat="1" ht="78.75" x14ac:dyDescent="0.25">
      <c r="A141" s="135">
        <v>139</v>
      </c>
      <c r="B141" s="137">
        <v>44711</v>
      </c>
      <c r="C141" s="135" t="s">
        <v>839</v>
      </c>
      <c r="D141" s="136" t="s">
        <v>84</v>
      </c>
      <c r="E141" s="136"/>
      <c r="F141" s="142" t="s">
        <v>870</v>
      </c>
      <c r="G141" s="135">
        <v>9537276109</v>
      </c>
      <c r="H141" s="135" t="s">
        <v>871</v>
      </c>
      <c r="I141" s="137">
        <v>44693</v>
      </c>
      <c r="J141" s="135" t="s">
        <v>134</v>
      </c>
      <c r="K141" s="168" t="s">
        <v>113</v>
      </c>
      <c r="L141" s="178" t="str">
        <f>IFERROR(_xlfn.IFNA(VLOOKUP($K141,[45]коммент!$B:$C,2,0),""),"")</f>
        <v>Формат уведомления. С целью проведения внутреннего контроля качества.</v>
      </c>
      <c r="M141" s="135" t="s">
        <v>130</v>
      </c>
      <c r="N141" s="135" t="s">
        <v>183</v>
      </c>
      <c r="O141" s="135" t="s">
        <v>79</v>
      </c>
      <c r="P141" s="135" t="s">
        <v>872</v>
      </c>
      <c r="Q141" s="13"/>
      <c r="R141" s="13"/>
    </row>
    <row r="142" spans="1:18" s="14" customFormat="1" ht="47.25" x14ac:dyDescent="0.25">
      <c r="A142" s="135">
        <v>140</v>
      </c>
      <c r="B142" s="137">
        <v>44711</v>
      </c>
      <c r="C142" s="135" t="s">
        <v>839</v>
      </c>
      <c r="D142" s="136" t="s">
        <v>84</v>
      </c>
      <c r="E142" s="136"/>
      <c r="F142" s="144" t="s">
        <v>877</v>
      </c>
      <c r="G142" s="135">
        <v>9261824446</v>
      </c>
      <c r="H142" s="135" t="s">
        <v>878</v>
      </c>
      <c r="I142" s="135" t="s">
        <v>404</v>
      </c>
      <c r="J142" s="135" t="s">
        <v>179</v>
      </c>
      <c r="K142" s="135" t="s">
        <v>113</v>
      </c>
      <c r="L142" s="140" t="str">
        <f>IFERROR(_xlfn.IFNA(VLOOKUP($K142,[45]коммент!$B:$C,2,0),""),"")</f>
        <v>Формат уведомления. С целью проведения внутреннего контроля качества.</v>
      </c>
      <c r="M142" s="135" t="s">
        <v>188</v>
      </c>
      <c r="N142" s="135"/>
      <c r="O142" s="135"/>
      <c r="P142" s="135" t="s">
        <v>1321</v>
      </c>
      <c r="Q142" s="13"/>
      <c r="R142" s="13"/>
    </row>
    <row r="143" spans="1:18" s="14" customFormat="1" ht="110.25" x14ac:dyDescent="0.25">
      <c r="A143" s="135">
        <v>141</v>
      </c>
      <c r="B143" s="137">
        <v>44711</v>
      </c>
      <c r="C143" s="135" t="s">
        <v>839</v>
      </c>
      <c r="D143" s="136" t="s">
        <v>84</v>
      </c>
      <c r="E143" s="136"/>
      <c r="F143" s="144" t="s">
        <v>879</v>
      </c>
      <c r="G143" s="135" t="s">
        <v>880</v>
      </c>
      <c r="H143" s="135" t="s">
        <v>881</v>
      </c>
      <c r="I143" s="137">
        <v>44706</v>
      </c>
      <c r="J143" s="135" t="s">
        <v>180</v>
      </c>
      <c r="K143" s="135" t="s">
        <v>1</v>
      </c>
      <c r="L143" s="140" t="str">
        <f>IFERROR(_xlfn.IFNA(VLOOKUP($K143,[45]коммент!$B:$C,2,0),""),"")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43" s="135" t="s">
        <v>132</v>
      </c>
      <c r="N143" s="135"/>
      <c r="O143" s="135"/>
      <c r="P143" s="135" t="s">
        <v>882</v>
      </c>
      <c r="Q143" s="13"/>
      <c r="R143" s="13"/>
    </row>
    <row r="144" spans="1:18" s="14" customFormat="1" ht="126" x14ac:dyDescent="0.25">
      <c r="A144" s="135">
        <v>142</v>
      </c>
      <c r="B144" s="137">
        <v>44711</v>
      </c>
      <c r="C144" s="135" t="s">
        <v>967</v>
      </c>
      <c r="D144" s="136" t="s">
        <v>84</v>
      </c>
      <c r="E144" s="136"/>
      <c r="F144" s="133" t="s">
        <v>973</v>
      </c>
      <c r="G144" s="135" t="s">
        <v>974</v>
      </c>
      <c r="H144" s="135" t="s">
        <v>638</v>
      </c>
      <c r="I144" s="137">
        <v>44698</v>
      </c>
      <c r="J144" s="135" t="s">
        <v>180</v>
      </c>
      <c r="K144" s="135" t="s">
        <v>125</v>
      </c>
      <c r="L144" s="140" t="str">
        <f>IFERROR(_xlfn.IFNA(VLOOKUP($K144,[31]коммент!$B:$C,2,0),""),"")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4" s="135" t="s">
        <v>189</v>
      </c>
      <c r="N144" s="135"/>
      <c r="O144" s="135"/>
      <c r="P144" s="135"/>
      <c r="Q144" s="13"/>
      <c r="R144" s="13"/>
    </row>
    <row r="145" spans="1:18" s="14" customFormat="1" ht="126" x14ac:dyDescent="0.25">
      <c r="A145" s="135">
        <v>143</v>
      </c>
      <c r="B145" s="137">
        <v>44711</v>
      </c>
      <c r="C145" s="135" t="s">
        <v>967</v>
      </c>
      <c r="D145" s="136" t="s">
        <v>84</v>
      </c>
      <c r="E145" s="136"/>
      <c r="F145" s="133" t="s">
        <v>975</v>
      </c>
      <c r="G145" s="135" t="s">
        <v>976</v>
      </c>
      <c r="H145" s="135" t="s">
        <v>972</v>
      </c>
      <c r="I145" s="137">
        <v>44708</v>
      </c>
      <c r="J145" s="135" t="s">
        <v>134</v>
      </c>
      <c r="K145" s="135" t="s">
        <v>125</v>
      </c>
      <c r="L145" s="140" t="str">
        <f>IFERROR(_xlfn.IFNA(VLOOKUP($K145,[31]коммент!$B:$C,2,0),""),"")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45" s="135" t="s">
        <v>189</v>
      </c>
      <c r="N145" s="135"/>
      <c r="O145" s="135"/>
      <c r="P145" s="135"/>
      <c r="Q145" s="13"/>
      <c r="R145" s="13"/>
    </row>
    <row r="146" spans="1:18" s="14" customFormat="1" ht="94.5" x14ac:dyDescent="0.25">
      <c r="A146" s="135">
        <v>144</v>
      </c>
      <c r="B146" s="137">
        <v>44711</v>
      </c>
      <c r="C146" s="135" t="s">
        <v>1006</v>
      </c>
      <c r="D146" s="136" t="s">
        <v>84</v>
      </c>
      <c r="E146" s="136"/>
      <c r="F146" s="133" t="s">
        <v>1008</v>
      </c>
      <c r="G146" s="135">
        <v>9161368629</v>
      </c>
      <c r="H146" s="135" t="s">
        <v>982</v>
      </c>
      <c r="I146" s="137">
        <v>44686</v>
      </c>
      <c r="J146" s="135" t="s">
        <v>134</v>
      </c>
      <c r="K146" s="154" t="s">
        <v>111</v>
      </c>
      <c r="L146" s="155" t="s">
        <v>165</v>
      </c>
      <c r="M146" s="135" t="s">
        <v>133</v>
      </c>
      <c r="N146" s="135" t="s">
        <v>114</v>
      </c>
      <c r="O146" s="135"/>
      <c r="P146" s="135"/>
      <c r="Q146" s="13"/>
      <c r="R146" s="13"/>
    </row>
    <row r="147" spans="1:18" s="14" customFormat="1" ht="126" x14ac:dyDescent="0.25">
      <c r="A147" s="135">
        <v>145</v>
      </c>
      <c r="B147" s="137">
        <v>44711</v>
      </c>
      <c r="C147" s="135" t="s">
        <v>1006</v>
      </c>
      <c r="D147" s="136" t="s">
        <v>84</v>
      </c>
      <c r="E147" s="136"/>
      <c r="F147" s="133" t="s">
        <v>1009</v>
      </c>
      <c r="G147" s="135">
        <v>9153457408</v>
      </c>
      <c r="H147" s="135" t="s">
        <v>324</v>
      </c>
      <c r="I147" s="137">
        <v>44694</v>
      </c>
      <c r="J147" s="135" t="s">
        <v>134</v>
      </c>
      <c r="K147" s="154" t="s">
        <v>125</v>
      </c>
      <c r="L147" s="155" t="s">
        <v>162</v>
      </c>
      <c r="M147" s="135" t="s">
        <v>128</v>
      </c>
      <c r="N147" s="135"/>
      <c r="O147" s="135"/>
      <c r="P147" s="135" t="s">
        <v>1010</v>
      </c>
      <c r="Q147" s="13"/>
      <c r="R147" s="13"/>
    </row>
    <row r="148" spans="1:18" s="14" customFormat="1" ht="94.5" x14ac:dyDescent="0.25">
      <c r="A148" s="135">
        <v>146</v>
      </c>
      <c r="B148" s="137">
        <v>44711</v>
      </c>
      <c r="C148" s="135" t="s">
        <v>1006</v>
      </c>
      <c r="D148" s="136" t="s">
        <v>84</v>
      </c>
      <c r="E148" s="136"/>
      <c r="F148" s="133" t="s">
        <v>1011</v>
      </c>
      <c r="G148" s="135">
        <v>9859804990</v>
      </c>
      <c r="H148" s="135" t="s">
        <v>871</v>
      </c>
      <c r="I148" s="137">
        <v>18382</v>
      </c>
      <c r="J148" s="135" t="s">
        <v>179</v>
      </c>
      <c r="K148" s="135" t="s">
        <v>113</v>
      </c>
      <c r="L148" s="140" t="s">
        <v>143</v>
      </c>
      <c r="M148" s="135"/>
      <c r="N148" s="135"/>
      <c r="O148" s="135"/>
      <c r="P148" s="135" t="s">
        <v>1012</v>
      </c>
      <c r="Q148" s="13"/>
      <c r="R148" s="13"/>
    </row>
    <row r="149" spans="1:18" s="14" customFormat="1" ht="78.75" x14ac:dyDescent="0.25">
      <c r="A149" s="135">
        <v>147</v>
      </c>
      <c r="B149" s="137">
        <v>44711</v>
      </c>
      <c r="C149" s="135" t="s">
        <v>1006</v>
      </c>
      <c r="D149" s="136" t="s">
        <v>84</v>
      </c>
      <c r="E149" s="136"/>
      <c r="F149" s="133" t="s">
        <v>1013</v>
      </c>
      <c r="G149" s="135" t="s">
        <v>1014</v>
      </c>
      <c r="H149" s="135"/>
      <c r="I149" s="137"/>
      <c r="J149" s="135" t="s">
        <v>180</v>
      </c>
      <c r="K149" s="135" t="s">
        <v>113</v>
      </c>
      <c r="L149" s="140" t="s">
        <v>143</v>
      </c>
      <c r="M149" s="135"/>
      <c r="N149" s="135"/>
      <c r="O149" s="135"/>
      <c r="P149" s="135" t="s">
        <v>1015</v>
      </c>
      <c r="Q149" s="13"/>
      <c r="R149" s="13"/>
    </row>
    <row r="150" spans="1:18" s="14" customFormat="1" ht="63" x14ac:dyDescent="0.25">
      <c r="A150" s="135">
        <v>148</v>
      </c>
      <c r="B150" s="137">
        <v>44711</v>
      </c>
      <c r="C150" s="135" t="s">
        <v>1006</v>
      </c>
      <c r="D150" s="136" t="s">
        <v>84</v>
      </c>
      <c r="E150" s="136"/>
      <c r="F150" s="133" t="s">
        <v>1016</v>
      </c>
      <c r="G150" s="135">
        <v>9067860041</v>
      </c>
      <c r="H150" s="135"/>
      <c r="I150" s="137"/>
      <c r="J150" s="135" t="s">
        <v>179</v>
      </c>
      <c r="K150" s="135" t="s">
        <v>113</v>
      </c>
      <c r="L150" s="140" t="s">
        <v>143</v>
      </c>
      <c r="M150" s="135"/>
      <c r="N150" s="135"/>
      <c r="O150" s="135"/>
      <c r="P150" s="135" t="s">
        <v>1017</v>
      </c>
      <c r="Q150" s="13"/>
      <c r="R150" s="13"/>
    </row>
    <row r="151" spans="1:18" s="14" customFormat="1" ht="126" x14ac:dyDescent="0.25">
      <c r="A151" s="135">
        <v>149</v>
      </c>
      <c r="B151" s="137">
        <v>44711</v>
      </c>
      <c r="C151" s="135" t="s">
        <v>1006</v>
      </c>
      <c r="D151" s="136" t="s">
        <v>84</v>
      </c>
      <c r="E151" s="136"/>
      <c r="F151" s="133" t="s">
        <v>1018</v>
      </c>
      <c r="G151" s="135">
        <v>9858344763</v>
      </c>
      <c r="H151" s="135" t="s">
        <v>117</v>
      </c>
      <c r="I151" s="137">
        <v>44708</v>
      </c>
      <c r="J151" s="135" t="s">
        <v>180</v>
      </c>
      <c r="K151" s="135" t="s">
        <v>125</v>
      </c>
      <c r="L151" s="140" t="s">
        <v>162</v>
      </c>
      <c r="M151" s="135" t="s">
        <v>189</v>
      </c>
      <c r="N151" s="135"/>
      <c r="O151" s="135"/>
      <c r="P151" s="135"/>
      <c r="Q151" s="13"/>
      <c r="R151" s="13"/>
    </row>
    <row r="152" spans="1:18" s="14" customFormat="1" ht="126" x14ac:dyDescent="0.25">
      <c r="A152" s="135">
        <v>150</v>
      </c>
      <c r="B152" s="137">
        <v>44711</v>
      </c>
      <c r="C152" s="135" t="s">
        <v>1006</v>
      </c>
      <c r="D152" s="136" t="s">
        <v>84</v>
      </c>
      <c r="E152" s="136"/>
      <c r="F152" s="133" t="s">
        <v>1019</v>
      </c>
      <c r="G152" s="135">
        <v>9162495674</v>
      </c>
      <c r="H152" s="135" t="s">
        <v>117</v>
      </c>
      <c r="I152" s="137">
        <v>44708</v>
      </c>
      <c r="J152" s="135" t="s">
        <v>180</v>
      </c>
      <c r="K152" s="135" t="s">
        <v>125</v>
      </c>
      <c r="L152" s="140" t="s">
        <v>162</v>
      </c>
      <c r="M152" s="135" t="s">
        <v>189</v>
      </c>
      <c r="N152" s="135"/>
      <c r="O152" s="135"/>
      <c r="P152" s="135"/>
      <c r="Q152" s="13"/>
      <c r="R152" s="13"/>
    </row>
    <row r="153" spans="1:18" s="14" customFormat="1" ht="94.5" x14ac:dyDescent="0.25">
      <c r="A153" s="135">
        <v>151</v>
      </c>
      <c r="B153" s="137">
        <v>44711</v>
      </c>
      <c r="C153" s="135" t="s">
        <v>1035</v>
      </c>
      <c r="D153" s="136" t="s">
        <v>84</v>
      </c>
      <c r="E153" s="136"/>
      <c r="F153" s="133" t="s">
        <v>1041</v>
      </c>
      <c r="G153" s="135">
        <v>9258610015</v>
      </c>
      <c r="H153" s="135" t="s">
        <v>788</v>
      </c>
      <c r="I153" s="137">
        <v>44708</v>
      </c>
      <c r="J153" s="135" t="s">
        <v>180</v>
      </c>
      <c r="K153" s="135" t="s">
        <v>1</v>
      </c>
      <c r="L153" s="140" t="s">
        <v>166</v>
      </c>
      <c r="M153" s="135" t="s">
        <v>132</v>
      </c>
      <c r="N153" s="135"/>
      <c r="O153" s="135"/>
      <c r="P153" s="135" t="s">
        <v>1042</v>
      </c>
      <c r="Q153" s="13"/>
      <c r="R153" s="13"/>
    </row>
    <row r="154" spans="1:18" s="14" customFormat="1" ht="126" x14ac:dyDescent="0.25">
      <c r="A154" s="135">
        <v>152</v>
      </c>
      <c r="B154" s="137">
        <v>44711</v>
      </c>
      <c r="C154" s="135" t="s">
        <v>1048</v>
      </c>
      <c r="D154" s="136" t="s">
        <v>84</v>
      </c>
      <c r="E154" s="136"/>
      <c r="F154" s="133" t="s">
        <v>1062</v>
      </c>
      <c r="G154" s="135" t="s">
        <v>1063</v>
      </c>
      <c r="H154" s="135"/>
      <c r="I154" s="137"/>
      <c r="J154" s="135" t="s">
        <v>180</v>
      </c>
      <c r="K154" s="135" t="s">
        <v>125</v>
      </c>
      <c r="L154" s="140" t="s">
        <v>162</v>
      </c>
      <c r="M154" s="135" t="s">
        <v>189</v>
      </c>
      <c r="N154" s="135"/>
      <c r="O154" s="135"/>
      <c r="P154" s="135" t="s">
        <v>1064</v>
      </c>
      <c r="Q154" s="13"/>
      <c r="R154" s="13"/>
    </row>
    <row r="155" spans="1:18" s="14" customFormat="1" ht="126" x14ac:dyDescent="0.25">
      <c r="A155" s="135">
        <v>153</v>
      </c>
      <c r="B155" s="137">
        <v>44711</v>
      </c>
      <c r="C155" s="135" t="s">
        <v>1076</v>
      </c>
      <c r="D155" s="136" t="s">
        <v>84</v>
      </c>
      <c r="E155" s="136"/>
      <c r="F155" s="133" t="s">
        <v>1081</v>
      </c>
      <c r="G155" s="135" t="s">
        <v>1082</v>
      </c>
      <c r="H155" s="135" t="s">
        <v>506</v>
      </c>
      <c r="I155" s="137" t="s">
        <v>1083</v>
      </c>
      <c r="J155" s="135" t="s">
        <v>180</v>
      </c>
      <c r="K155" s="154" t="s">
        <v>125</v>
      </c>
      <c r="L155" s="155" t="s">
        <v>162</v>
      </c>
      <c r="M155" s="135" t="s">
        <v>189</v>
      </c>
      <c r="N155" s="135"/>
      <c r="O155" s="135"/>
      <c r="P155" s="135"/>
      <c r="Q155" s="13"/>
      <c r="R155" s="13"/>
    </row>
    <row r="156" spans="1:18" s="14" customFormat="1" ht="78.75" x14ac:dyDescent="0.25">
      <c r="A156" s="135">
        <v>154</v>
      </c>
      <c r="B156" s="137">
        <v>44711</v>
      </c>
      <c r="C156" s="135" t="s">
        <v>1076</v>
      </c>
      <c r="D156" s="136" t="s">
        <v>84</v>
      </c>
      <c r="E156" s="136"/>
      <c r="F156" s="133" t="s">
        <v>1084</v>
      </c>
      <c r="G156" s="135" t="s">
        <v>1085</v>
      </c>
      <c r="H156" s="135" t="s">
        <v>788</v>
      </c>
      <c r="I156" s="137">
        <v>44708</v>
      </c>
      <c r="J156" s="135" t="s">
        <v>180</v>
      </c>
      <c r="K156" s="135" t="s">
        <v>36</v>
      </c>
      <c r="L156" s="140" t="s">
        <v>157</v>
      </c>
      <c r="M156" s="135"/>
      <c r="N156" s="135"/>
      <c r="O156" s="135"/>
      <c r="P156" s="135" t="s">
        <v>1086</v>
      </c>
      <c r="Q156" s="13"/>
      <c r="R156" s="13"/>
    </row>
    <row r="157" spans="1:18" s="14" customFormat="1" ht="94.5" x14ac:dyDescent="0.25">
      <c r="A157" s="135">
        <v>155</v>
      </c>
      <c r="B157" s="137">
        <v>44711</v>
      </c>
      <c r="C157" s="135" t="s">
        <v>1076</v>
      </c>
      <c r="D157" s="136" t="s">
        <v>84</v>
      </c>
      <c r="E157" s="136"/>
      <c r="F157" s="133" t="s">
        <v>1087</v>
      </c>
      <c r="G157" s="135">
        <v>9252087967</v>
      </c>
      <c r="H157" s="135" t="s">
        <v>1088</v>
      </c>
      <c r="I157" s="137">
        <v>44701</v>
      </c>
      <c r="J157" s="135" t="s">
        <v>180</v>
      </c>
      <c r="K157" s="154" t="s">
        <v>111</v>
      </c>
      <c r="L157" s="155" t="s">
        <v>165</v>
      </c>
      <c r="M157" s="135" t="s">
        <v>154</v>
      </c>
      <c r="N157" s="135" t="s">
        <v>114</v>
      </c>
      <c r="O157" s="135"/>
      <c r="P157" s="135"/>
      <c r="Q157" s="13"/>
      <c r="R157" s="13"/>
    </row>
    <row r="158" spans="1:18" s="14" customFormat="1" ht="126" x14ac:dyDescent="0.25">
      <c r="A158" s="135">
        <v>156</v>
      </c>
      <c r="B158" s="137">
        <v>44711</v>
      </c>
      <c r="C158" s="135" t="s">
        <v>1076</v>
      </c>
      <c r="D158" s="136" t="s">
        <v>84</v>
      </c>
      <c r="E158" s="136"/>
      <c r="F158" s="133" t="s">
        <v>1105</v>
      </c>
      <c r="G158" s="135" t="s">
        <v>1106</v>
      </c>
      <c r="H158" s="135" t="s">
        <v>506</v>
      </c>
      <c r="I158" s="137">
        <v>44711</v>
      </c>
      <c r="J158" s="135" t="s">
        <v>180</v>
      </c>
      <c r="K158" s="135" t="s">
        <v>125</v>
      </c>
      <c r="L158" s="140" t="s">
        <v>162</v>
      </c>
      <c r="M158" s="135" t="s">
        <v>189</v>
      </c>
      <c r="N158" s="135"/>
      <c r="O158" s="135"/>
      <c r="P158" s="135"/>
      <c r="Q158" s="13"/>
      <c r="R158" s="13"/>
    </row>
    <row r="159" spans="1:18" s="14" customFormat="1" ht="78.75" x14ac:dyDescent="0.25">
      <c r="A159" s="135">
        <v>157</v>
      </c>
      <c r="B159" s="137">
        <v>44711</v>
      </c>
      <c r="C159" s="135" t="s">
        <v>1076</v>
      </c>
      <c r="D159" s="136" t="s">
        <v>84</v>
      </c>
      <c r="E159" s="136"/>
      <c r="F159" s="133" t="s">
        <v>1105</v>
      </c>
      <c r="G159" s="135" t="s">
        <v>1106</v>
      </c>
      <c r="H159" s="135" t="s">
        <v>506</v>
      </c>
      <c r="I159" s="137">
        <v>44711</v>
      </c>
      <c r="J159" s="135" t="s">
        <v>180</v>
      </c>
      <c r="K159" s="135" t="s">
        <v>113</v>
      </c>
      <c r="L159" s="140" t="s">
        <v>143</v>
      </c>
      <c r="M159" s="135"/>
      <c r="N159" s="135"/>
      <c r="O159" s="135"/>
      <c r="P159" s="135" t="s">
        <v>1107</v>
      </c>
      <c r="Q159" s="13"/>
      <c r="R159" s="13"/>
    </row>
    <row r="160" spans="1:18" s="14" customFormat="1" ht="78.75" x14ac:dyDescent="0.25">
      <c r="A160" s="135">
        <v>158</v>
      </c>
      <c r="B160" s="137">
        <v>44711</v>
      </c>
      <c r="C160" s="135" t="s">
        <v>1117</v>
      </c>
      <c r="D160" s="136" t="s">
        <v>84</v>
      </c>
      <c r="E160" s="136"/>
      <c r="F160" s="133" t="s">
        <v>1118</v>
      </c>
      <c r="G160" s="135">
        <v>9670276122</v>
      </c>
      <c r="H160" s="135"/>
      <c r="I160" s="137"/>
      <c r="J160" s="135" t="s">
        <v>180</v>
      </c>
      <c r="K160" s="135" t="s">
        <v>113</v>
      </c>
      <c r="L160" s="140" t="s">
        <v>143</v>
      </c>
      <c r="M160" s="135"/>
      <c r="N160" s="135"/>
      <c r="O160" s="135"/>
      <c r="P160" s="135" t="s">
        <v>1119</v>
      </c>
      <c r="Q160" s="13"/>
      <c r="R160" s="13"/>
    </row>
    <row r="161" spans="1:18" s="14" customFormat="1" ht="126" x14ac:dyDescent="0.25">
      <c r="A161" s="135">
        <v>159</v>
      </c>
      <c r="B161" s="137">
        <v>44711</v>
      </c>
      <c r="C161" s="135" t="s">
        <v>1150</v>
      </c>
      <c r="D161" s="136" t="s">
        <v>84</v>
      </c>
      <c r="E161" s="136"/>
      <c r="F161" s="133" t="s">
        <v>1151</v>
      </c>
      <c r="G161" s="135" t="s">
        <v>1152</v>
      </c>
      <c r="H161" s="135" t="s">
        <v>990</v>
      </c>
      <c r="I161" s="137">
        <v>44679</v>
      </c>
      <c r="J161" s="135" t="s">
        <v>180</v>
      </c>
      <c r="K161" s="135" t="s">
        <v>125</v>
      </c>
      <c r="L161" s="140" t="str">
        <f>IFERROR(_xlfn.IFNA(VLOOKUP($K161,[46]коммент!$B:$C,2,0),""),"")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5" t="s">
        <v>189</v>
      </c>
      <c r="N161" s="135"/>
      <c r="O161" s="135"/>
      <c r="P161" s="135" t="s">
        <v>1153</v>
      </c>
      <c r="Q161" s="13"/>
      <c r="R161" s="13"/>
    </row>
    <row r="162" spans="1:18" s="14" customFormat="1" ht="126" x14ac:dyDescent="0.25">
      <c r="A162" s="135">
        <v>160</v>
      </c>
      <c r="B162" s="137">
        <v>44711</v>
      </c>
      <c r="C162" s="135" t="s">
        <v>1183</v>
      </c>
      <c r="D162" s="136" t="s">
        <v>84</v>
      </c>
      <c r="E162" s="136"/>
      <c r="F162" s="133" t="s">
        <v>1184</v>
      </c>
      <c r="G162" s="135">
        <v>89264516229</v>
      </c>
      <c r="H162" s="135"/>
      <c r="I162" s="137"/>
      <c r="J162" s="135" t="s">
        <v>180</v>
      </c>
      <c r="K162" s="150" t="s">
        <v>125</v>
      </c>
      <c r="L162" s="170" t="s">
        <v>162</v>
      </c>
      <c r="M162" s="135" t="s">
        <v>126</v>
      </c>
      <c r="N162" s="135" t="s">
        <v>114</v>
      </c>
      <c r="O162" s="135"/>
      <c r="P162" s="135" t="s">
        <v>1185</v>
      </c>
      <c r="Q162" s="13"/>
      <c r="R162" s="13"/>
    </row>
    <row r="163" spans="1:18" s="14" customFormat="1" ht="126" x14ac:dyDescent="0.25">
      <c r="A163" s="135">
        <v>161</v>
      </c>
      <c r="B163" s="137">
        <v>44711</v>
      </c>
      <c r="C163" s="135" t="s">
        <v>1196</v>
      </c>
      <c r="D163" s="130" t="s">
        <v>84</v>
      </c>
      <c r="E163" s="130"/>
      <c r="F163" s="131" t="s">
        <v>1209</v>
      </c>
      <c r="G163" s="127" t="s">
        <v>1210</v>
      </c>
      <c r="H163" s="127" t="s">
        <v>324</v>
      </c>
      <c r="I163" s="134">
        <v>44672</v>
      </c>
      <c r="J163" s="127" t="s">
        <v>134</v>
      </c>
      <c r="K163" s="127" t="s">
        <v>125</v>
      </c>
      <c r="L163" s="128" t="s">
        <v>162</v>
      </c>
      <c r="M163" s="127" t="s">
        <v>126</v>
      </c>
      <c r="N163" s="135"/>
      <c r="O163" s="135"/>
      <c r="P163" s="135" t="s">
        <v>1211</v>
      </c>
      <c r="Q163" s="13"/>
      <c r="R163" s="13"/>
    </row>
    <row r="164" spans="1:18" s="14" customFormat="1" ht="94.5" x14ac:dyDescent="0.25">
      <c r="A164" s="135">
        <v>162</v>
      </c>
      <c r="B164" s="137">
        <v>44711</v>
      </c>
      <c r="C164" s="135" t="s">
        <v>1226</v>
      </c>
      <c r="D164" s="136" t="s">
        <v>84</v>
      </c>
      <c r="E164" s="136"/>
      <c r="F164" s="133" t="s">
        <v>1227</v>
      </c>
      <c r="G164" s="135">
        <v>9166535436</v>
      </c>
      <c r="H164" s="135" t="s">
        <v>1228</v>
      </c>
      <c r="I164" s="137">
        <v>44711</v>
      </c>
      <c r="J164" s="135" t="s">
        <v>134</v>
      </c>
      <c r="K164" s="135" t="s">
        <v>1</v>
      </c>
      <c r="L164" s="140" t="str">
        <f>IFERROR(_xlfn.IFNA(VLOOKUP($K164,коммент!$B:$C,2,0),""),"")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4" s="135" t="s">
        <v>132</v>
      </c>
      <c r="N164" s="135" t="s">
        <v>183</v>
      </c>
      <c r="O164" s="135" t="s">
        <v>84</v>
      </c>
      <c r="P164" s="135" t="s">
        <v>1229</v>
      </c>
      <c r="Q164" s="13"/>
      <c r="R164" s="13"/>
    </row>
    <row r="165" spans="1:18" s="14" customFormat="1" ht="126" x14ac:dyDescent="0.25">
      <c r="A165" s="135">
        <v>163</v>
      </c>
      <c r="B165" s="137">
        <v>44711</v>
      </c>
      <c r="C165" s="135" t="s">
        <v>1226</v>
      </c>
      <c r="D165" s="136" t="s">
        <v>84</v>
      </c>
      <c r="E165" s="136"/>
      <c r="F165" s="133" t="s">
        <v>1235</v>
      </c>
      <c r="G165" s="135">
        <v>9166022183</v>
      </c>
      <c r="H165" s="135" t="s">
        <v>1236</v>
      </c>
      <c r="I165" s="137">
        <v>44706</v>
      </c>
      <c r="J165" s="135" t="s">
        <v>134</v>
      </c>
      <c r="K165" s="135" t="s">
        <v>125</v>
      </c>
      <c r="L165" s="140" t="s">
        <v>162</v>
      </c>
      <c r="M165" s="135" t="s">
        <v>188</v>
      </c>
      <c r="N165" s="135"/>
      <c r="O165" s="135"/>
      <c r="P165" s="135" t="s">
        <v>1237</v>
      </c>
      <c r="Q165" s="13"/>
      <c r="R165" s="13"/>
    </row>
    <row r="166" spans="1:18" s="14" customFormat="1" ht="126" x14ac:dyDescent="0.25">
      <c r="A166" s="135">
        <v>164</v>
      </c>
      <c r="B166" s="137">
        <v>44711</v>
      </c>
      <c r="C166" s="135" t="s">
        <v>1226</v>
      </c>
      <c r="D166" s="136" t="s">
        <v>84</v>
      </c>
      <c r="E166" s="136"/>
      <c r="F166" s="133" t="s">
        <v>1240</v>
      </c>
      <c r="G166" s="135">
        <v>9035980329</v>
      </c>
      <c r="H166" s="135" t="s">
        <v>506</v>
      </c>
      <c r="I166" s="135" t="s">
        <v>1241</v>
      </c>
      <c r="J166" s="135" t="s">
        <v>180</v>
      </c>
      <c r="K166" s="135" t="s">
        <v>125</v>
      </c>
      <c r="L166" s="140" t="s">
        <v>162</v>
      </c>
      <c r="M166" s="135" t="s">
        <v>189</v>
      </c>
      <c r="N166" s="135"/>
      <c r="O166" s="135"/>
      <c r="P166" s="135" t="s">
        <v>1242</v>
      </c>
      <c r="Q166" s="13"/>
      <c r="R166" s="13"/>
    </row>
    <row r="167" spans="1:18" s="14" customFormat="1" ht="126" x14ac:dyDescent="0.25">
      <c r="A167" s="135">
        <v>165</v>
      </c>
      <c r="B167" s="137">
        <v>44711</v>
      </c>
      <c r="C167" s="135" t="s">
        <v>1251</v>
      </c>
      <c r="D167" s="130" t="s">
        <v>84</v>
      </c>
      <c r="E167" s="130"/>
      <c r="F167" s="142" t="s">
        <v>1252</v>
      </c>
      <c r="G167" s="135" t="s">
        <v>1253</v>
      </c>
      <c r="H167" s="135"/>
      <c r="I167" s="135"/>
      <c r="J167" s="135" t="s">
        <v>180</v>
      </c>
      <c r="K167" s="135" t="s">
        <v>125</v>
      </c>
      <c r="L167" s="140" t="s">
        <v>162</v>
      </c>
      <c r="M167" s="135" t="s">
        <v>189</v>
      </c>
      <c r="N167" s="135"/>
      <c r="O167" s="135"/>
      <c r="P167" s="127" t="s">
        <v>1254</v>
      </c>
      <c r="Q167" s="13"/>
      <c r="R167" s="13"/>
    </row>
    <row r="168" spans="1:18" s="14" customFormat="1" ht="78.75" x14ac:dyDescent="0.25">
      <c r="A168" s="135">
        <v>166</v>
      </c>
      <c r="B168" s="137">
        <v>44711</v>
      </c>
      <c r="C168" s="135" t="s">
        <v>1251</v>
      </c>
      <c r="D168" s="130" t="s">
        <v>84</v>
      </c>
      <c r="E168" s="130"/>
      <c r="F168" s="142" t="s">
        <v>1255</v>
      </c>
      <c r="G168" s="135" t="s">
        <v>1256</v>
      </c>
      <c r="H168" s="135"/>
      <c r="I168" s="135"/>
      <c r="J168" s="135" t="s">
        <v>179</v>
      </c>
      <c r="K168" s="135" t="s">
        <v>113</v>
      </c>
      <c r="L168" s="140" t="s">
        <v>143</v>
      </c>
      <c r="M168" s="135"/>
      <c r="N168" s="135"/>
      <c r="O168" s="135"/>
      <c r="P168" s="135" t="s">
        <v>1257</v>
      </c>
      <c r="Q168" s="13"/>
      <c r="R168" s="13"/>
    </row>
    <row r="169" spans="1:18" s="14" customFormat="1" ht="126" x14ac:dyDescent="0.25">
      <c r="A169" s="135">
        <v>167</v>
      </c>
      <c r="B169" s="137">
        <v>44711</v>
      </c>
      <c r="C169" s="135" t="s">
        <v>1258</v>
      </c>
      <c r="D169" s="130" t="s">
        <v>84</v>
      </c>
      <c r="E169" s="130"/>
      <c r="F169" s="131" t="s">
        <v>1259</v>
      </c>
      <c r="G169" s="127">
        <v>9262187220</v>
      </c>
      <c r="H169" s="127" t="s">
        <v>1260</v>
      </c>
      <c r="I169" s="166">
        <v>44707</v>
      </c>
      <c r="J169" s="168" t="s">
        <v>180</v>
      </c>
      <c r="K169" s="150" t="s">
        <v>125</v>
      </c>
      <c r="L169" s="140" t="s">
        <v>162</v>
      </c>
      <c r="M169" s="135" t="s">
        <v>128</v>
      </c>
      <c r="N169" s="127"/>
      <c r="O169" s="127"/>
      <c r="P169" s="127"/>
      <c r="Q169" s="13"/>
      <c r="R169" s="13"/>
    </row>
    <row r="170" spans="1:18" s="14" customFormat="1" ht="126" x14ac:dyDescent="0.25">
      <c r="A170" s="135">
        <v>168</v>
      </c>
      <c r="B170" s="137">
        <v>44711</v>
      </c>
      <c r="C170" s="135" t="s">
        <v>1258</v>
      </c>
      <c r="D170" s="130" t="s">
        <v>84</v>
      </c>
      <c r="E170" s="136"/>
      <c r="F170" s="133" t="s">
        <v>1265</v>
      </c>
      <c r="G170" s="135">
        <v>9036283507</v>
      </c>
      <c r="H170" s="135" t="s">
        <v>982</v>
      </c>
      <c r="I170" s="137">
        <v>44694</v>
      </c>
      <c r="J170" s="135" t="s">
        <v>134</v>
      </c>
      <c r="K170" s="150" t="s">
        <v>125</v>
      </c>
      <c r="L170" s="140" t="s">
        <v>162</v>
      </c>
      <c r="M170" s="135" t="s">
        <v>126</v>
      </c>
      <c r="N170" s="135"/>
      <c r="O170" s="135"/>
      <c r="P170" s="135" t="s">
        <v>1266</v>
      </c>
      <c r="Q170" s="13"/>
      <c r="R170" s="13"/>
    </row>
    <row r="171" spans="1:18" s="14" customFormat="1" ht="94.5" x14ac:dyDescent="0.25">
      <c r="A171" s="135">
        <v>169</v>
      </c>
      <c r="B171" s="137">
        <v>44711</v>
      </c>
      <c r="C171" s="135" t="s">
        <v>208</v>
      </c>
      <c r="D171" s="136" t="s">
        <v>38</v>
      </c>
      <c r="E171" s="136"/>
      <c r="F171" s="133" t="s">
        <v>216</v>
      </c>
      <c r="G171" s="135">
        <v>89099349038</v>
      </c>
      <c r="H171" s="135" t="s">
        <v>217</v>
      </c>
      <c r="I171" s="137">
        <v>44709</v>
      </c>
      <c r="J171" s="135" t="s">
        <v>134</v>
      </c>
      <c r="K171" s="135" t="s">
        <v>111</v>
      </c>
      <c r="L171" s="140" t="str">
        <f>IFERROR(_xlfn.IFNA(VLOOKUP($K171,коммент!$B:$C,2,0),""),"")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1" s="135" t="s">
        <v>133</v>
      </c>
      <c r="N171" s="135" t="s">
        <v>183</v>
      </c>
      <c r="O171" s="135" t="s">
        <v>38</v>
      </c>
      <c r="P171" s="135"/>
      <c r="Q171" s="13"/>
      <c r="R171" s="13"/>
    </row>
    <row r="172" spans="1:18" s="14" customFormat="1" ht="94.5" x14ac:dyDescent="0.25">
      <c r="A172" s="135">
        <v>170</v>
      </c>
      <c r="B172" s="137">
        <v>44711</v>
      </c>
      <c r="C172" s="135" t="s">
        <v>208</v>
      </c>
      <c r="D172" s="136" t="s">
        <v>38</v>
      </c>
      <c r="E172" s="136"/>
      <c r="F172" s="133" t="s">
        <v>222</v>
      </c>
      <c r="G172" s="135">
        <v>89687557785</v>
      </c>
      <c r="H172" s="135" t="s">
        <v>223</v>
      </c>
      <c r="I172" s="137">
        <v>44708</v>
      </c>
      <c r="J172" s="135" t="s">
        <v>134</v>
      </c>
      <c r="K172" s="135" t="s">
        <v>111</v>
      </c>
      <c r="L172" s="140" t="str">
        <f>IFERROR(_xlfn.IFNA(VLOOKUP($K172,коммент!$B:$C,2,0),""),"")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35" t="s">
        <v>154</v>
      </c>
      <c r="N172" s="135"/>
      <c r="O172" s="135"/>
      <c r="P172" s="135"/>
      <c r="Q172" s="13"/>
      <c r="R172" s="13"/>
    </row>
    <row r="173" spans="1:18" s="14" customFormat="1" ht="94.5" x14ac:dyDescent="0.25">
      <c r="A173" s="135">
        <v>171</v>
      </c>
      <c r="B173" s="137">
        <v>44711</v>
      </c>
      <c r="C173" s="127" t="s">
        <v>208</v>
      </c>
      <c r="D173" s="130" t="s">
        <v>38</v>
      </c>
      <c r="E173" s="130"/>
      <c r="F173" s="131" t="s">
        <v>227</v>
      </c>
      <c r="G173" s="127">
        <v>89166317993</v>
      </c>
      <c r="H173" s="127" t="s">
        <v>228</v>
      </c>
      <c r="I173" s="134">
        <v>44706</v>
      </c>
      <c r="J173" s="127" t="s">
        <v>180</v>
      </c>
      <c r="K173" s="172" t="s">
        <v>111</v>
      </c>
      <c r="L173" s="173" t="s">
        <v>165</v>
      </c>
      <c r="M173" s="127" t="s">
        <v>154</v>
      </c>
      <c r="N173" s="127"/>
      <c r="O173" s="127"/>
      <c r="P173" s="127"/>
      <c r="Q173" s="13"/>
      <c r="R173" s="13"/>
    </row>
    <row r="174" spans="1:18" s="14" customFormat="1" ht="94.5" x14ac:dyDescent="0.25">
      <c r="A174" s="135">
        <v>172</v>
      </c>
      <c r="B174" s="137">
        <v>44711</v>
      </c>
      <c r="C174" s="135" t="s">
        <v>387</v>
      </c>
      <c r="D174" s="130" t="s">
        <v>38</v>
      </c>
      <c r="E174" s="136"/>
      <c r="F174" s="133" t="s">
        <v>405</v>
      </c>
      <c r="G174" s="135" t="s">
        <v>406</v>
      </c>
      <c r="H174" s="135" t="s">
        <v>407</v>
      </c>
      <c r="I174" s="137">
        <v>44708</v>
      </c>
      <c r="J174" s="135" t="s">
        <v>134</v>
      </c>
      <c r="K174" s="135" t="s">
        <v>111</v>
      </c>
      <c r="L174" s="140" t="str">
        <f>IFERROR(_xlfn.IFNA(VLOOKUP($K174,[13]коммент!$B:$C,2,0),""),"")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4" s="135" t="s">
        <v>154</v>
      </c>
      <c r="N174" s="135" t="s">
        <v>114</v>
      </c>
      <c r="O174" s="135"/>
      <c r="P174" s="135"/>
      <c r="Q174" s="13"/>
      <c r="R174" s="13"/>
    </row>
    <row r="175" spans="1:18" s="14" customFormat="1" ht="94.5" x14ac:dyDescent="0.25">
      <c r="A175" s="135">
        <v>173</v>
      </c>
      <c r="B175" s="137">
        <v>44711</v>
      </c>
      <c r="C175" s="127" t="s">
        <v>423</v>
      </c>
      <c r="D175" s="136" t="s">
        <v>38</v>
      </c>
      <c r="E175" s="136"/>
      <c r="F175" s="133" t="s">
        <v>458</v>
      </c>
      <c r="G175" s="135">
        <v>9037560972</v>
      </c>
      <c r="H175" s="135" t="s">
        <v>459</v>
      </c>
      <c r="I175" s="137">
        <v>44708</v>
      </c>
      <c r="J175" s="135" t="s">
        <v>179</v>
      </c>
      <c r="K175" s="135" t="s">
        <v>111</v>
      </c>
      <c r="L175" s="140" t="str">
        <f>IFERROR(_xlfn.IFNA(VLOOKUP($K175,[24]коммент!$B:$C,2,0),""),"")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5" s="135" t="s">
        <v>154</v>
      </c>
      <c r="N175" s="135" t="s">
        <v>114</v>
      </c>
      <c r="O175" s="135"/>
      <c r="P175" s="135"/>
      <c r="Q175" s="13"/>
      <c r="R175" s="13"/>
    </row>
    <row r="176" spans="1:18" s="14" customFormat="1" ht="94.5" x14ac:dyDescent="0.25">
      <c r="A176" s="135">
        <v>174</v>
      </c>
      <c r="B176" s="137">
        <v>44711</v>
      </c>
      <c r="C176" s="135" t="s">
        <v>641</v>
      </c>
      <c r="D176" s="136" t="s">
        <v>38</v>
      </c>
      <c r="E176" s="136"/>
      <c r="F176" s="144" t="s">
        <v>405</v>
      </c>
      <c r="G176" s="144" t="s">
        <v>649</v>
      </c>
      <c r="H176" s="135" t="s">
        <v>650</v>
      </c>
      <c r="I176" s="137">
        <v>44708</v>
      </c>
      <c r="J176" s="135" t="s">
        <v>134</v>
      </c>
      <c r="K176" s="150" t="s">
        <v>111</v>
      </c>
      <c r="L176" s="140" t="str">
        <f>IFERROR(_xlfn.IFNA(VLOOKUP($K176,[29]коммент!$B:$C,2,0),""),"")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6" s="135" t="s">
        <v>154</v>
      </c>
      <c r="N176" s="135"/>
      <c r="O176" s="135"/>
      <c r="P176" s="135" t="s">
        <v>651</v>
      </c>
      <c r="Q176" s="13"/>
      <c r="R176" s="13"/>
    </row>
    <row r="177" spans="1:18" s="14" customFormat="1" ht="94.5" x14ac:dyDescent="0.25">
      <c r="A177" s="135">
        <v>175</v>
      </c>
      <c r="B177" s="137">
        <v>44711</v>
      </c>
      <c r="C177" s="135" t="s">
        <v>762</v>
      </c>
      <c r="D177" s="136" t="s">
        <v>38</v>
      </c>
      <c r="E177" s="136"/>
      <c r="F177" s="133" t="s">
        <v>771</v>
      </c>
      <c r="G177" s="135">
        <v>9058546594</v>
      </c>
      <c r="H177" s="135" t="s">
        <v>772</v>
      </c>
      <c r="I177" s="137">
        <v>44708</v>
      </c>
      <c r="J177" s="135" t="s">
        <v>134</v>
      </c>
      <c r="K177" s="135" t="s">
        <v>111</v>
      </c>
      <c r="L177" s="140" t="str">
        <f>IFERROR(_xlfn.IFNA(VLOOKUP($K177,[9]коммент!$B:$C,2,0),""),"")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35" t="s">
        <v>154</v>
      </c>
      <c r="N177" s="135" t="s">
        <v>114</v>
      </c>
      <c r="O177" s="135"/>
      <c r="P177" s="135"/>
      <c r="Q177" s="13"/>
      <c r="R177" s="13"/>
    </row>
    <row r="178" spans="1:18" s="14" customFormat="1" ht="94.5" x14ac:dyDescent="0.25">
      <c r="A178" s="135">
        <v>176</v>
      </c>
      <c r="B178" s="137">
        <v>44711</v>
      </c>
      <c r="C178" s="135" t="s">
        <v>896</v>
      </c>
      <c r="D178" s="130" t="s">
        <v>38</v>
      </c>
      <c r="E178" s="130"/>
      <c r="F178" s="129" t="s">
        <v>901</v>
      </c>
      <c r="G178" s="127" t="s">
        <v>902</v>
      </c>
      <c r="H178" s="127" t="s">
        <v>903</v>
      </c>
      <c r="I178" s="134">
        <v>44705</v>
      </c>
      <c r="J178" s="127" t="s">
        <v>180</v>
      </c>
      <c r="K178" s="127" t="s">
        <v>111</v>
      </c>
      <c r="L178" s="128" t="str">
        <f>IFERROR(_xlfn.IFNA(VLOOKUP($K178,[39]коммент!$B:$C,2,0),""),"")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133</v>
      </c>
      <c r="N178" s="135" t="s">
        <v>114</v>
      </c>
      <c r="O178" s="135"/>
      <c r="P178" s="135" t="s">
        <v>904</v>
      </c>
      <c r="Q178" s="13"/>
      <c r="R178" s="13"/>
    </row>
    <row r="179" spans="1:18" s="14" customFormat="1" ht="94.5" x14ac:dyDescent="0.25">
      <c r="A179" s="135">
        <v>177</v>
      </c>
      <c r="B179" s="137">
        <v>44711</v>
      </c>
      <c r="C179" s="135" t="s">
        <v>896</v>
      </c>
      <c r="D179" s="130" t="s">
        <v>38</v>
      </c>
      <c r="E179" s="130"/>
      <c r="F179" s="129" t="s">
        <v>908</v>
      </c>
      <c r="G179" s="127">
        <v>89263641773</v>
      </c>
      <c r="H179" s="127" t="s">
        <v>909</v>
      </c>
      <c r="I179" s="134">
        <v>44705</v>
      </c>
      <c r="J179" s="127" t="s">
        <v>180</v>
      </c>
      <c r="K179" s="127" t="s">
        <v>1</v>
      </c>
      <c r="L179" s="128" t="str">
        <f>IFERROR(_xlfn.IFNA(VLOOKUP($K179,[39]коммент!$B:$C,2,0),""),"")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9" s="135" t="s">
        <v>152</v>
      </c>
      <c r="N179" s="127" t="s">
        <v>114</v>
      </c>
      <c r="O179" s="135"/>
      <c r="P179" s="135" t="s">
        <v>910</v>
      </c>
      <c r="Q179" s="13"/>
      <c r="R179" s="13"/>
    </row>
    <row r="180" spans="1:18" s="14" customFormat="1" ht="94.5" x14ac:dyDescent="0.25">
      <c r="A180" s="135">
        <v>178</v>
      </c>
      <c r="B180" s="137">
        <v>44711</v>
      </c>
      <c r="C180" s="135" t="s">
        <v>896</v>
      </c>
      <c r="D180" s="136" t="s">
        <v>38</v>
      </c>
      <c r="E180" s="136"/>
      <c r="F180" s="142" t="s">
        <v>913</v>
      </c>
      <c r="G180" s="135">
        <v>89169344063</v>
      </c>
      <c r="H180" s="135" t="s">
        <v>324</v>
      </c>
      <c r="I180" s="137">
        <v>44701</v>
      </c>
      <c r="J180" s="135" t="s">
        <v>180</v>
      </c>
      <c r="K180" s="135" t="s">
        <v>111</v>
      </c>
      <c r="L180" s="140" t="str">
        <f>IFERROR(_xlfn.IFNA(VLOOKUP($K180,[47]коммент!$B:$C,2,0),""),"")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0" s="135" t="s">
        <v>133</v>
      </c>
      <c r="N180" s="135" t="s">
        <v>114</v>
      </c>
      <c r="O180" s="135"/>
      <c r="P180" s="135"/>
      <c r="Q180" s="13"/>
      <c r="R180" s="13"/>
    </row>
    <row r="181" spans="1:18" s="14" customFormat="1" ht="126" x14ac:dyDescent="0.25">
      <c r="A181" s="135">
        <v>179</v>
      </c>
      <c r="B181" s="137">
        <v>44711</v>
      </c>
      <c r="C181" s="135" t="s">
        <v>896</v>
      </c>
      <c r="D181" s="136" t="s">
        <v>38</v>
      </c>
      <c r="E181" s="136"/>
      <c r="F181" s="142" t="s">
        <v>916</v>
      </c>
      <c r="G181" s="135">
        <v>8925164957</v>
      </c>
      <c r="H181" s="135" t="s">
        <v>324</v>
      </c>
      <c r="I181" s="137">
        <v>44670</v>
      </c>
      <c r="J181" s="135" t="s">
        <v>180</v>
      </c>
      <c r="K181" s="135" t="s">
        <v>125</v>
      </c>
      <c r="L181" s="140" t="str">
        <f>IFERROR(_xlfn.IFNA(VLOOKUP($K181,[12]коммент!$B:$C,2,0),""),"")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1" s="135" t="s">
        <v>126</v>
      </c>
      <c r="N181" s="135"/>
      <c r="O181" s="135"/>
      <c r="P181" s="135"/>
      <c r="Q181" s="13"/>
      <c r="R181" s="13"/>
    </row>
    <row r="182" spans="1:18" s="14" customFormat="1" ht="94.5" x14ac:dyDescent="0.25">
      <c r="A182" s="135">
        <v>180</v>
      </c>
      <c r="B182" s="137">
        <v>44711</v>
      </c>
      <c r="C182" s="135" t="s">
        <v>986</v>
      </c>
      <c r="D182" s="136" t="s">
        <v>38</v>
      </c>
      <c r="E182" s="136"/>
      <c r="F182" s="133" t="s">
        <v>989</v>
      </c>
      <c r="G182" s="135">
        <v>89154855953</v>
      </c>
      <c r="H182" s="135" t="s">
        <v>990</v>
      </c>
      <c r="I182" s="137">
        <v>44708</v>
      </c>
      <c r="J182" s="135" t="s">
        <v>180</v>
      </c>
      <c r="K182" s="135" t="s">
        <v>111</v>
      </c>
      <c r="L182" s="140" t="s">
        <v>165</v>
      </c>
      <c r="M182" s="135" t="s">
        <v>154</v>
      </c>
      <c r="N182" s="135" t="s">
        <v>114</v>
      </c>
      <c r="O182" s="135"/>
      <c r="P182" s="135"/>
      <c r="Q182" s="13"/>
      <c r="R182" s="13"/>
    </row>
    <row r="183" spans="1:18" s="14" customFormat="1" ht="94.5" x14ac:dyDescent="0.25">
      <c r="A183" s="135">
        <v>181</v>
      </c>
      <c r="B183" s="137">
        <v>44711</v>
      </c>
      <c r="C183" s="135" t="s">
        <v>1150</v>
      </c>
      <c r="D183" s="136" t="s">
        <v>38</v>
      </c>
      <c r="E183" s="136"/>
      <c r="F183" s="133" t="s">
        <v>1154</v>
      </c>
      <c r="G183" s="135" t="s">
        <v>1155</v>
      </c>
      <c r="H183" s="135"/>
      <c r="I183" s="135"/>
      <c r="J183" s="135" t="s">
        <v>180</v>
      </c>
      <c r="K183" s="135" t="s">
        <v>113</v>
      </c>
      <c r="L183" s="140" t="str">
        <f>IFERROR(_xlfn.IFNA(VLOOKUP($K183,[46]коммент!$B:$C,2,0),""),"")</f>
        <v>Формат уведомления. С целью проведения внутреннего контроля качества.</v>
      </c>
      <c r="M183" s="135"/>
      <c r="N183" s="135"/>
      <c r="O183" s="135"/>
      <c r="P183" s="135" t="s">
        <v>1156</v>
      </c>
      <c r="Q183" s="13"/>
      <c r="R183" s="13"/>
    </row>
    <row r="184" spans="1:18" s="14" customFormat="1" ht="47.25" x14ac:dyDescent="0.25">
      <c r="A184" s="135">
        <v>182</v>
      </c>
      <c r="B184" s="137">
        <v>44711</v>
      </c>
      <c r="C184" s="135" t="s">
        <v>208</v>
      </c>
      <c r="D184" s="136" t="s">
        <v>207</v>
      </c>
      <c r="E184" s="136"/>
      <c r="F184" s="133" t="s">
        <v>224</v>
      </c>
      <c r="G184" s="135">
        <v>89260705551</v>
      </c>
      <c r="H184" s="135" t="s">
        <v>225</v>
      </c>
      <c r="I184" s="137">
        <v>44708</v>
      </c>
      <c r="J184" s="135" t="s">
        <v>180</v>
      </c>
      <c r="K184" s="135" t="s">
        <v>36</v>
      </c>
      <c r="L184" s="140" t="str">
        <f>IFERROR(_xlfn.IFNA(VLOOKUP($K184,коммент!$B:$C,2,0),""),"")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84" s="135"/>
      <c r="N184" s="135"/>
      <c r="O184" s="135"/>
      <c r="P184" s="135" t="s">
        <v>226</v>
      </c>
      <c r="Q184" s="13"/>
      <c r="R184" s="13"/>
    </row>
    <row r="185" spans="1:18" s="14" customFormat="1" ht="94.5" x14ac:dyDescent="0.25">
      <c r="A185" s="135">
        <v>183</v>
      </c>
      <c r="B185" s="137">
        <v>44711</v>
      </c>
      <c r="C185" s="135" t="s">
        <v>208</v>
      </c>
      <c r="D185" s="136" t="s">
        <v>207</v>
      </c>
      <c r="E185" s="136"/>
      <c r="F185" s="133" t="s">
        <v>230</v>
      </c>
      <c r="G185" s="135">
        <v>89265410641</v>
      </c>
      <c r="H185" s="135" t="s">
        <v>231</v>
      </c>
      <c r="I185" s="137">
        <v>44704</v>
      </c>
      <c r="J185" s="135" t="s">
        <v>180</v>
      </c>
      <c r="K185" s="135" t="s">
        <v>1</v>
      </c>
      <c r="L185" s="140" t="str">
        <f>IFERROR(_xlfn.IFNA(VLOOKUP($K185,коммент!$B:$C,2,0),""),"")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5" s="135" t="s">
        <v>152</v>
      </c>
      <c r="N185" s="135"/>
      <c r="O185" s="135"/>
      <c r="P185" s="135"/>
      <c r="Q185" s="13"/>
      <c r="R185" s="13"/>
    </row>
    <row r="186" spans="1:18" s="14" customFormat="1" ht="94.5" x14ac:dyDescent="0.25">
      <c r="A186" s="135">
        <v>184</v>
      </c>
      <c r="B186" s="137">
        <v>44711</v>
      </c>
      <c r="C186" s="127" t="s">
        <v>208</v>
      </c>
      <c r="D186" s="136" t="s">
        <v>207</v>
      </c>
      <c r="E186" s="136"/>
      <c r="F186" s="133" t="s">
        <v>236</v>
      </c>
      <c r="G186" s="135">
        <v>89152479638</v>
      </c>
      <c r="H186" s="135" t="s">
        <v>220</v>
      </c>
      <c r="I186" s="137">
        <v>44700</v>
      </c>
      <c r="J186" s="135" t="s">
        <v>180</v>
      </c>
      <c r="K186" s="135" t="s">
        <v>1</v>
      </c>
      <c r="L186" s="140" t="str">
        <f>IFERROR(_xlfn.IFNA(VLOOKUP($K186,коммент!$B:$C,2,0),""),"")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6" s="135" t="s">
        <v>133</v>
      </c>
      <c r="N186" s="135"/>
      <c r="O186" s="135"/>
      <c r="P186" s="135"/>
      <c r="Q186" s="13"/>
      <c r="R186" s="13"/>
    </row>
    <row r="187" spans="1:18" s="14" customFormat="1" ht="63" x14ac:dyDescent="0.25">
      <c r="A187" s="135">
        <v>185</v>
      </c>
      <c r="B187" s="137">
        <v>44711</v>
      </c>
      <c r="C187" s="135" t="s">
        <v>208</v>
      </c>
      <c r="D187" s="136" t="s">
        <v>207</v>
      </c>
      <c r="E187" s="136"/>
      <c r="F187" s="133" t="s">
        <v>236</v>
      </c>
      <c r="G187" s="135">
        <v>89152479638</v>
      </c>
      <c r="H187" s="135" t="s">
        <v>220</v>
      </c>
      <c r="I187" s="137">
        <v>44700</v>
      </c>
      <c r="J187" s="135" t="s">
        <v>180</v>
      </c>
      <c r="K187" s="135" t="s">
        <v>154</v>
      </c>
      <c r="L187" s="140" t="str">
        <f>IFERROR(_xlfn.IFNA(VLOOKUP($K187,коммент!$B:$C,2,0),""),"")</f>
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</c>
      <c r="M187" s="135" t="s">
        <v>136</v>
      </c>
      <c r="N187" s="135"/>
      <c r="O187" s="135"/>
      <c r="P187" s="135"/>
      <c r="Q187" s="13"/>
      <c r="R187" s="13"/>
    </row>
    <row r="188" spans="1:18" s="14" customFormat="1" ht="94.5" x14ac:dyDescent="0.25">
      <c r="A188" s="135">
        <v>186</v>
      </c>
      <c r="B188" s="137">
        <v>44711</v>
      </c>
      <c r="C188" s="127" t="s">
        <v>239</v>
      </c>
      <c r="D188" s="136" t="s">
        <v>207</v>
      </c>
      <c r="E188" s="136" t="s">
        <v>202</v>
      </c>
      <c r="F188" s="133" t="s">
        <v>242</v>
      </c>
      <c r="G188" s="135">
        <v>9121258714</v>
      </c>
      <c r="H188" s="135" t="s">
        <v>243</v>
      </c>
      <c r="I188" s="137">
        <v>44708</v>
      </c>
      <c r="J188" s="135" t="s">
        <v>179</v>
      </c>
      <c r="K188" s="135" t="s">
        <v>111</v>
      </c>
      <c r="L188" s="140" t="str">
        <f>IFERROR(_xlfn.IFNA(VLOOKUP($K188,[32]коммент!$B:$C,2,0),""),"")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8" s="135" t="s">
        <v>154</v>
      </c>
      <c r="N188" s="135" t="s">
        <v>114</v>
      </c>
      <c r="O188" s="135"/>
      <c r="P188" s="135"/>
      <c r="Q188" s="13"/>
      <c r="R188" s="13"/>
    </row>
    <row r="189" spans="1:18" s="14" customFormat="1" ht="94.5" x14ac:dyDescent="0.25">
      <c r="A189" s="135">
        <v>187</v>
      </c>
      <c r="B189" s="137">
        <v>44711</v>
      </c>
      <c r="C189" s="135" t="s">
        <v>279</v>
      </c>
      <c r="D189" s="136" t="s">
        <v>207</v>
      </c>
      <c r="E189" s="136"/>
      <c r="F189" s="133" t="s">
        <v>281</v>
      </c>
      <c r="G189" s="135">
        <v>9647661999</v>
      </c>
      <c r="H189" s="135" t="s">
        <v>282</v>
      </c>
      <c r="I189" s="137">
        <v>44700</v>
      </c>
      <c r="J189" s="135" t="s">
        <v>180</v>
      </c>
      <c r="K189" s="135" t="s">
        <v>111</v>
      </c>
      <c r="L189" s="140" t="str">
        <f>IFERROR(_xlfn.IFNA(VLOOKUP($K189,[48]коммент!$B:$C,2,0),""),"")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89" s="135" t="s">
        <v>133</v>
      </c>
      <c r="N189" s="135" t="s">
        <v>183</v>
      </c>
      <c r="O189" s="135" t="s">
        <v>207</v>
      </c>
      <c r="P189" s="135" t="s">
        <v>283</v>
      </c>
      <c r="Q189" s="13"/>
      <c r="R189" s="13"/>
    </row>
    <row r="190" spans="1:18" s="14" customFormat="1" ht="47.25" x14ac:dyDescent="0.25">
      <c r="A190" s="135">
        <v>188</v>
      </c>
      <c r="B190" s="137">
        <v>44711</v>
      </c>
      <c r="C190" s="135" t="s">
        <v>279</v>
      </c>
      <c r="D190" s="136" t="s">
        <v>207</v>
      </c>
      <c r="E190" s="136"/>
      <c r="F190" s="133" t="s">
        <v>298</v>
      </c>
      <c r="G190" s="135">
        <v>9298082782</v>
      </c>
      <c r="H190" s="135" t="s">
        <v>299</v>
      </c>
      <c r="I190" s="137">
        <v>44648</v>
      </c>
      <c r="J190" s="135" t="s">
        <v>179</v>
      </c>
      <c r="K190" s="135" t="s">
        <v>85</v>
      </c>
      <c r="L190" s="140" t="str">
        <f>IFERROR(_xlfn.IFNA(VLOOKUP($K190,[48]коммент!$B:$C,2,0),""),"")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90" s="135" t="s">
        <v>129</v>
      </c>
      <c r="N190" s="135"/>
      <c r="O190" s="135"/>
      <c r="P190" s="135"/>
      <c r="Q190" s="13"/>
      <c r="R190" s="13"/>
    </row>
    <row r="191" spans="1:18" s="14" customFormat="1" ht="47.25" x14ac:dyDescent="0.25">
      <c r="A191" s="135">
        <v>189</v>
      </c>
      <c r="B191" s="137">
        <v>44711</v>
      </c>
      <c r="C191" s="135" t="s">
        <v>302</v>
      </c>
      <c r="D191" s="136" t="s">
        <v>207</v>
      </c>
      <c r="E191" s="136" t="s">
        <v>206</v>
      </c>
      <c r="F191" s="142" t="s">
        <v>303</v>
      </c>
      <c r="G191" s="141" t="s">
        <v>304</v>
      </c>
      <c r="H191" s="135"/>
      <c r="I191" s="137"/>
      <c r="J191" s="135" t="s">
        <v>179</v>
      </c>
      <c r="K191" s="135" t="s">
        <v>85</v>
      </c>
      <c r="L191" s="140" t="str">
        <f>IFERROR(_xlfn.IFNA(VLOOKUP($K191,[34]коммент!$B:$C,2,0),""),"")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91" s="135" t="s">
        <v>129</v>
      </c>
      <c r="N191" s="135"/>
      <c r="O191" s="135"/>
      <c r="P191" s="135"/>
      <c r="Q191" s="13"/>
      <c r="R191" s="13"/>
    </row>
    <row r="192" spans="1:18" s="14" customFormat="1" ht="126" x14ac:dyDescent="0.25">
      <c r="A192" s="135">
        <v>190</v>
      </c>
      <c r="B192" s="137">
        <v>44711</v>
      </c>
      <c r="C192" s="135" t="s">
        <v>302</v>
      </c>
      <c r="D192" s="136" t="s">
        <v>207</v>
      </c>
      <c r="E192" s="136" t="s">
        <v>204</v>
      </c>
      <c r="F192" s="142" t="s">
        <v>307</v>
      </c>
      <c r="G192" s="135" t="s">
        <v>308</v>
      </c>
      <c r="H192" s="135"/>
      <c r="I192" s="137">
        <v>44704</v>
      </c>
      <c r="J192" s="135" t="s">
        <v>180</v>
      </c>
      <c r="K192" s="135" t="s">
        <v>125</v>
      </c>
      <c r="L192" s="140" t="str">
        <f>IFERROR(_xlfn.IFNA(VLOOKUP($K192,[34]коммент!$B:$C,2,0),""),"")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92" s="135" t="s">
        <v>128</v>
      </c>
      <c r="N192" s="135"/>
      <c r="O192" s="135"/>
      <c r="P192" s="135"/>
      <c r="Q192" s="13"/>
      <c r="R192" s="13"/>
    </row>
    <row r="193" spans="1:18" s="14" customFormat="1" ht="126" x14ac:dyDescent="0.25">
      <c r="A193" s="135">
        <v>191</v>
      </c>
      <c r="B193" s="137">
        <v>44711</v>
      </c>
      <c r="C193" s="135" t="s">
        <v>302</v>
      </c>
      <c r="D193" s="136" t="s">
        <v>207</v>
      </c>
      <c r="E193" s="136" t="s">
        <v>202</v>
      </c>
      <c r="F193" s="142" t="s">
        <v>309</v>
      </c>
      <c r="G193" s="135">
        <v>9036291557</v>
      </c>
      <c r="H193" s="135"/>
      <c r="I193" s="137">
        <v>44705</v>
      </c>
      <c r="J193" s="135" t="s">
        <v>134</v>
      </c>
      <c r="K193" s="135" t="s">
        <v>125</v>
      </c>
      <c r="L193" s="140" t="str">
        <f>IFERROR(_xlfn.IFNA(VLOOKUP($K193,[34]коммент!$B:$C,2,0),""),"")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93" s="135" t="s">
        <v>154</v>
      </c>
      <c r="N193" s="135"/>
      <c r="O193" s="135"/>
      <c r="P193" s="135"/>
      <c r="Q193" s="13"/>
      <c r="R193" s="13"/>
    </row>
    <row r="194" spans="1:18" s="14" customFormat="1" ht="94.5" x14ac:dyDescent="0.25">
      <c r="A194" s="135">
        <v>192</v>
      </c>
      <c r="B194" s="137">
        <v>44711</v>
      </c>
      <c r="C194" s="135" t="s">
        <v>302</v>
      </c>
      <c r="D194" s="130" t="s">
        <v>207</v>
      </c>
      <c r="E194" s="130"/>
      <c r="F194" s="129" t="s">
        <v>310</v>
      </c>
      <c r="G194" s="127" t="s">
        <v>311</v>
      </c>
      <c r="H194" s="135"/>
      <c r="I194" s="137">
        <v>44718</v>
      </c>
      <c r="J194" s="135" t="s">
        <v>180</v>
      </c>
      <c r="K194" s="135" t="s">
        <v>1</v>
      </c>
      <c r="L194" s="140" t="str">
        <f>IFERROR(_xlfn.IFNA(VLOOKUP($K194,[34]коммент!$B:$C,2,0),""),"")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94" s="135" t="s">
        <v>133</v>
      </c>
      <c r="N194" s="135"/>
      <c r="O194" s="135"/>
      <c r="P194" s="135"/>
      <c r="Q194" s="13"/>
      <c r="R194" s="13"/>
    </row>
    <row r="195" spans="1:18" s="14" customFormat="1" ht="94.5" x14ac:dyDescent="0.25">
      <c r="A195" s="135">
        <v>193</v>
      </c>
      <c r="B195" s="137">
        <v>44711</v>
      </c>
      <c r="C195" s="135" t="s">
        <v>302</v>
      </c>
      <c r="D195" s="136" t="s">
        <v>207</v>
      </c>
      <c r="E195" s="136" t="s">
        <v>206</v>
      </c>
      <c r="F195" s="142" t="s">
        <v>312</v>
      </c>
      <c r="G195" s="135">
        <v>9169857888</v>
      </c>
      <c r="H195" s="135" t="s">
        <v>313</v>
      </c>
      <c r="I195" s="137">
        <v>44708</v>
      </c>
      <c r="J195" s="135" t="s">
        <v>134</v>
      </c>
      <c r="K195" s="135" t="s">
        <v>111</v>
      </c>
      <c r="L195" s="140" t="str">
        <f>IFERROR(_xlfn.IFNA(VLOOKUP($K195,[34]коммент!$B:$C,2,0),""),"")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35" t="s">
        <v>154</v>
      </c>
      <c r="N195" s="135" t="s">
        <v>114</v>
      </c>
      <c r="O195" s="135"/>
      <c r="P195" s="135"/>
      <c r="Q195" s="13"/>
      <c r="R195" s="13"/>
    </row>
    <row r="196" spans="1:18" s="14" customFormat="1" ht="126" x14ac:dyDescent="0.25">
      <c r="A196" s="135">
        <v>194</v>
      </c>
      <c r="B196" s="137">
        <v>44711</v>
      </c>
      <c r="C196" s="135" t="s">
        <v>302</v>
      </c>
      <c r="D196" s="136" t="s">
        <v>207</v>
      </c>
      <c r="E196" s="136"/>
      <c r="F196" s="144" t="s">
        <v>316</v>
      </c>
      <c r="G196" s="135">
        <v>9968694361</v>
      </c>
      <c r="H196" s="135"/>
      <c r="I196" s="137">
        <v>44706</v>
      </c>
      <c r="J196" s="135" t="s">
        <v>180</v>
      </c>
      <c r="K196" s="135" t="s">
        <v>125</v>
      </c>
      <c r="L196" s="140" t="str">
        <f>IFERROR(_xlfn.IFNA(VLOOKUP($K196,[34]коммент!$B:$C,2,0),""),"")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96" s="135" t="s">
        <v>128</v>
      </c>
      <c r="N196" s="135"/>
      <c r="O196" s="135"/>
      <c r="P196" s="135"/>
      <c r="Q196" s="13"/>
      <c r="R196" s="13"/>
    </row>
    <row r="197" spans="1:18" s="14" customFormat="1" ht="126" x14ac:dyDescent="0.25">
      <c r="A197" s="135">
        <v>195</v>
      </c>
      <c r="B197" s="137">
        <v>44711</v>
      </c>
      <c r="C197" s="135" t="s">
        <v>321</v>
      </c>
      <c r="D197" s="136" t="s">
        <v>207</v>
      </c>
      <c r="E197" s="136"/>
      <c r="F197" s="144" t="s">
        <v>322</v>
      </c>
      <c r="G197" s="144" t="s">
        <v>323</v>
      </c>
      <c r="H197" s="135" t="s">
        <v>324</v>
      </c>
      <c r="I197" s="137">
        <v>44706</v>
      </c>
      <c r="J197" s="135" t="s">
        <v>179</v>
      </c>
      <c r="K197" s="135" t="s">
        <v>125</v>
      </c>
      <c r="L197" s="140" t="str">
        <f>IFERROR(_xlfn.IFNA(VLOOKUP($K197,[23]коммент!$B:$C,2,0),""),"")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97" s="135" t="s">
        <v>128</v>
      </c>
      <c r="N197" s="135"/>
      <c r="O197" s="135"/>
      <c r="P197" s="135"/>
      <c r="Q197" s="13"/>
      <c r="R197" s="13"/>
    </row>
    <row r="198" spans="1:18" s="14" customFormat="1" ht="126" x14ac:dyDescent="0.25">
      <c r="A198" s="135">
        <v>196</v>
      </c>
      <c r="B198" s="137">
        <v>44711</v>
      </c>
      <c r="C198" s="135" t="s">
        <v>321</v>
      </c>
      <c r="D198" s="136" t="s">
        <v>207</v>
      </c>
      <c r="E198" s="136"/>
      <c r="F198" s="146" t="s">
        <v>328</v>
      </c>
      <c r="G198" s="144" t="s">
        <v>329</v>
      </c>
      <c r="H198" s="135" t="s">
        <v>324</v>
      </c>
      <c r="I198" s="137">
        <v>44706</v>
      </c>
      <c r="J198" s="135" t="s">
        <v>180</v>
      </c>
      <c r="K198" s="135" t="s">
        <v>125</v>
      </c>
      <c r="L198" s="140" t="str">
        <f>IFERROR(_xlfn.IFNA(VLOOKUP($K198,[23]коммент!$B:$C,2,0),""),"")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98" s="135" t="s">
        <v>128</v>
      </c>
      <c r="N198" s="135"/>
      <c r="O198" s="135"/>
      <c r="P198" s="135"/>
      <c r="Q198" s="13"/>
      <c r="R198" s="13"/>
    </row>
    <row r="199" spans="1:18" s="14" customFormat="1" ht="94.5" x14ac:dyDescent="0.25">
      <c r="A199" s="135">
        <v>197</v>
      </c>
      <c r="B199" s="137">
        <v>44711</v>
      </c>
      <c r="C199" s="135" t="s">
        <v>335</v>
      </c>
      <c r="D199" s="136" t="s">
        <v>207</v>
      </c>
      <c r="E199" s="136" t="s">
        <v>206</v>
      </c>
      <c r="F199" s="144" t="s">
        <v>338</v>
      </c>
      <c r="G199" s="144" t="s">
        <v>339</v>
      </c>
      <c r="H199" s="135" t="s">
        <v>340</v>
      </c>
      <c r="I199" s="137">
        <v>44697</v>
      </c>
      <c r="J199" s="135" t="s">
        <v>180</v>
      </c>
      <c r="K199" s="135" t="s">
        <v>111</v>
      </c>
      <c r="L199" s="140" t="str">
        <f>IFERROR(_xlfn.IFNA(VLOOKUP($K199,[23]коммент!$B:$C,2,0),""),"")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35" t="s">
        <v>133</v>
      </c>
      <c r="N199" s="135" t="s">
        <v>183</v>
      </c>
      <c r="O199" s="135" t="s">
        <v>207</v>
      </c>
      <c r="P199" s="135" t="s">
        <v>341</v>
      </c>
      <c r="Q199" s="13"/>
      <c r="R199" s="13"/>
    </row>
    <row r="200" spans="1:18" s="14" customFormat="1" ht="126" x14ac:dyDescent="0.25">
      <c r="A200" s="135">
        <v>198</v>
      </c>
      <c r="B200" s="137">
        <v>44711</v>
      </c>
      <c r="C200" s="135" t="s">
        <v>335</v>
      </c>
      <c r="D200" s="136" t="s">
        <v>207</v>
      </c>
      <c r="E200" s="136"/>
      <c r="F200" s="144" t="s">
        <v>342</v>
      </c>
      <c r="G200" s="144" t="s">
        <v>343</v>
      </c>
      <c r="H200" s="135" t="s">
        <v>344</v>
      </c>
      <c r="I200" s="137">
        <v>44708</v>
      </c>
      <c r="J200" s="135" t="s">
        <v>134</v>
      </c>
      <c r="K200" s="135" t="s">
        <v>125</v>
      </c>
      <c r="L200" s="140" t="str">
        <f>IFERROR(_xlfn.IFNA(VLOOKUP($K200,[23]коммент!$B:$C,2,0),""),"")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0" s="135" t="s">
        <v>188</v>
      </c>
      <c r="N200" s="135"/>
      <c r="O200" s="135"/>
      <c r="P200" s="135" t="s">
        <v>345</v>
      </c>
      <c r="Q200" s="13"/>
      <c r="R200" s="13"/>
    </row>
    <row r="201" spans="1:18" s="14" customFormat="1" ht="94.5" x14ac:dyDescent="0.25">
      <c r="A201" s="135">
        <v>199</v>
      </c>
      <c r="B201" s="137">
        <v>44711</v>
      </c>
      <c r="C201" s="135" t="s">
        <v>346</v>
      </c>
      <c r="D201" s="136" t="s">
        <v>207</v>
      </c>
      <c r="E201" s="136" t="s">
        <v>202</v>
      </c>
      <c r="F201" s="131" t="s">
        <v>351</v>
      </c>
      <c r="G201" s="127">
        <v>9260790884</v>
      </c>
      <c r="H201" s="135" t="s">
        <v>352</v>
      </c>
      <c r="I201" s="137">
        <v>44708</v>
      </c>
      <c r="J201" s="135" t="s">
        <v>180</v>
      </c>
      <c r="K201" s="135" t="s">
        <v>111</v>
      </c>
      <c r="L201" s="140" t="str">
        <f>IFERROR(_xlfn.IFNA(VLOOKUP($K201,[35]коммент!$B:$C,2,0),""),"")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1" s="135" t="s">
        <v>154</v>
      </c>
      <c r="N201" s="135"/>
      <c r="O201" s="135"/>
      <c r="P201" s="135"/>
      <c r="Q201" s="13"/>
      <c r="R201" s="13"/>
    </row>
    <row r="202" spans="1:18" s="14" customFormat="1" ht="94.5" x14ac:dyDescent="0.25">
      <c r="A202" s="135">
        <v>200</v>
      </c>
      <c r="B202" s="137">
        <v>44711</v>
      </c>
      <c r="C202" s="150" t="s">
        <v>355</v>
      </c>
      <c r="D202" s="136" t="s">
        <v>207</v>
      </c>
      <c r="E202" s="136"/>
      <c r="F202" s="142" t="s">
        <v>356</v>
      </c>
      <c r="G202" s="135">
        <v>89032394080</v>
      </c>
      <c r="H202" s="135" t="s">
        <v>324</v>
      </c>
      <c r="I202" s="137">
        <v>44705</v>
      </c>
      <c r="J202" s="135" t="s">
        <v>180</v>
      </c>
      <c r="K202" s="135" t="s">
        <v>1</v>
      </c>
      <c r="L202" s="140" t="str">
        <f>IFERROR(_xlfn.IFNA(VLOOKUP($K202,[49]коммент!$B:$C,2,0),""),"")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2" s="135" t="s">
        <v>133</v>
      </c>
      <c r="N202" s="135"/>
      <c r="O202" s="135"/>
      <c r="P202" s="135"/>
      <c r="Q202" s="13"/>
      <c r="R202" s="13"/>
    </row>
    <row r="203" spans="1:18" s="14" customFormat="1" ht="126" x14ac:dyDescent="0.25">
      <c r="A203" s="135">
        <v>201</v>
      </c>
      <c r="B203" s="137">
        <v>44711</v>
      </c>
      <c r="C203" s="135" t="s">
        <v>365</v>
      </c>
      <c r="D203" s="136" t="s">
        <v>207</v>
      </c>
      <c r="E203" s="136" t="s">
        <v>202</v>
      </c>
      <c r="F203" s="133" t="s">
        <v>366</v>
      </c>
      <c r="G203" s="135">
        <v>89775330487</v>
      </c>
      <c r="H203" s="135" t="s">
        <v>367</v>
      </c>
      <c r="I203" s="137">
        <v>44693</v>
      </c>
      <c r="J203" s="135" t="s">
        <v>134</v>
      </c>
      <c r="K203" s="135" t="s">
        <v>125</v>
      </c>
      <c r="L203" s="140" t="str">
        <f>IFERROR(_xlfn.IFNA(VLOOKUP($K203,[1]коммент!$B:$C,2,0),""),"")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3" s="135" t="s">
        <v>126</v>
      </c>
      <c r="N203" s="135"/>
      <c r="O203" s="135"/>
      <c r="P203" s="135"/>
      <c r="Q203" s="13"/>
      <c r="R203" s="13"/>
    </row>
    <row r="204" spans="1:18" s="14" customFormat="1" ht="94.5" x14ac:dyDescent="0.25">
      <c r="A204" s="135">
        <v>202</v>
      </c>
      <c r="B204" s="137">
        <v>44711</v>
      </c>
      <c r="C204" s="135" t="s">
        <v>365</v>
      </c>
      <c r="D204" s="136" t="s">
        <v>207</v>
      </c>
      <c r="E204" s="136" t="s">
        <v>202</v>
      </c>
      <c r="F204" s="133" t="s">
        <v>371</v>
      </c>
      <c r="G204" s="135">
        <v>89055495282</v>
      </c>
      <c r="H204" s="135" t="s">
        <v>372</v>
      </c>
      <c r="I204" s="137">
        <v>44708</v>
      </c>
      <c r="J204" s="135" t="s">
        <v>134</v>
      </c>
      <c r="K204" s="135" t="s">
        <v>111</v>
      </c>
      <c r="L204" s="140" t="str">
        <f>IFERROR(_xlfn.IFNA(VLOOKUP($K204,[1]коммент!$B:$C,2,0),""),"")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35" t="s">
        <v>154</v>
      </c>
      <c r="N204" s="135" t="s">
        <v>114</v>
      </c>
      <c r="O204" s="135"/>
      <c r="P204" s="135"/>
      <c r="Q204" s="13"/>
      <c r="R204" s="13"/>
    </row>
    <row r="205" spans="1:18" s="14" customFormat="1" ht="94.5" x14ac:dyDescent="0.25">
      <c r="A205" s="135">
        <v>203</v>
      </c>
      <c r="B205" s="137">
        <v>44711</v>
      </c>
      <c r="C205" s="135" t="s">
        <v>365</v>
      </c>
      <c r="D205" s="136" t="s">
        <v>207</v>
      </c>
      <c r="E205" s="136" t="s">
        <v>206</v>
      </c>
      <c r="F205" s="133" t="s">
        <v>373</v>
      </c>
      <c r="G205" s="135" t="s">
        <v>374</v>
      </c>
      <c r="H205" s="135" t="s">
        <v>375</v>
      </c>
      <c r="I205" s="137">
        <v>44707</v>
      </c>
      <c r="J205" s="135" t="s">
        <v>134</v>
      </c>
      <c r="K205" s="135" t="s">
        <v>111</v>
      </c>
      <c r="L205" s="140" t="str">
        <f>IFERROR(_xlfn.IFNA(VLOOKUP($K205,[1]коммент!$B:$C,2,0),""),"")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35" t="s">
        <v>133</v>
      </c>
      <c r="N205" s="135" t="s">
        <v>183</v>
      </c>
      <c r="O205" s="135" t="s">
        <v>207</v>
      </c>
      <c r="P205" s="135"/>
      <c r="Q205" s="13"/>
      <c r="R205" s="13"/>
    </row>
    <row r="206" spans="1:18" s="14" customFormat="1" ht="94.5" x14ac:dyDescent="0.25">
      <c r="A206" s="135">
        <v>204</v>
      </c>
      <c r="B206" s="137">
        <v>44711</v>
      </c>
      <c r="C206" s="135" t="s">
        <v>365</v>
      </c>
      <c r="D206" s="130" t="s">
        <v>207</v>
      </c>
      <c r="E206" s="130" t="s">
        <v>206</v>
      </c>
      <c r="F206" s="131" t="s">
        <v>385</v>
      </c>
      <c r="G206" s="127">
        <v>89162467709</v>
      </c>
      <c r="H206" s="127" t="s">
        <v>340</v>
      </c>
      <c r="I206" s="134">
        <v>44706</v>
      </c>
      <c r="J206" s="127" t="s">
        <v>180</v>
      </c>
      <c r="K206" s="135" t="s">
        <v>1</v>
      </c>
      <c r="L206" s="128" t="str">
        <f>IFERROR(_xlfn.IFNA(VLOOKUP($K206,[1]коммент!$B:$C,2,0),""),"")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6" s="135" t="s">
        <v>152</v>
      </c>
      <c r="N206" s="135"/>
      <c r="O206" s="135"/>
      <c r="P206" s="183" t="s">
        <v>386</v>
      </c>
      <c r="Q206" s="13"/>
      <c r="R206" s="13"/>
    </row>
    <row r="207" spans="1:18" s="14" customFormat="1" ht="126" x14ac:dyDescent="0.25">
      <c r="A207" s="135">
        <v>205</v>
      </c>
      <c r="B207" s="137">
        <v>44711</v>
      </c>
      <c r="C207" s="127" t="s">
        <v>423</v>
      </c>
      <c r="D207" s="130" t="s">
        <v>207</v>
      </c>
      <c r="E207" s="130"/>
      <c r="F207" s="131" t="s">
        <v>443</v>
      </c>
      <c r="G207" s="127" t="s">
        <v>444</v>
      </c>
      <c r="H207" s="127" t="s">
        <v>445</v>
      </c>
      <c r="I207" s="134">
        <v>44665</v>
      </c>
      <c r="J207" s="127" t="s">
        <v>134</v>
      </c>
      <c r="K207" s="138" t="s">
        <v>125</v>
      </c>
      <c r="L207" s="139" t="s">
        <v>162</v>
      </c>
      <c r="M207" s="127" t="s">
        <v>128</v>
      </c>
      <c r="N207" s="135"/>
      <c r="O207" s="135"/>
      <c r="P207" s="135"/>
      <c r="Q207" s="13"/>
      <c r="R207" s="13"/>
    </row>
    <row r="208" spans="1:18" s="14" customFormat="1" ht="94.5" x14ac:dyDescent="0.25">
      <c r="A208" s="135">
        <v>206</v>
      </c>
      <c r="B208" s="137">
        <v>44711</v>
      </c>
      <c r="C208" s="127" t="s">
        <v>423</v>
      </c>
      <c r="D208" s="130" t="s">
        <v>207</v>
      </c>
      <c r="E208" s="136"/>
      <c r="F208" s="133" t="s">
        <v>446</v>
      </c>
      <c r="G208" s="135">
        <v>9514197174</v>
      </c>
      <c r="H208" s="135" t="s">
        <v>324</v>
      </c>
      <c r="I208" s="137">
        <v>44706</v>
      </c>
      <c r="J208" s="135" t="s">
        <v>180</v>
      </c>
      <c r="K208" s="135" t="s">
        <v>1</v>
      </c>
      <c r="L208" s="140" t="str">
        <f>IFERROR(_xlfn.IFNA(VLOOKUP($K208,[24]коммент!$B:$C,2,0),""),"")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8" s="135" t="s">
        <v>133</v>
      </c>
      <c r="N208" s="135"/>
      <c r="O208" s="135"/>
      <c r="P208" s="135"/>
      <c r="Q208" s="13"/>
      <c r="R208" s="13"/>
    </row>
    <row r="209" spans="1:18" s="14" customFormat="1" ht="94.5" x14ac:dyDescent="0.25">
      <c r="A209" s="135">
        <v>207</v>
      </c>
      <c r="B209" s="137">
        <v>44711</v>
      </c>
      <c r="C209" s="127" t="s">
        <v>423</v>
      </c>
      <c r="D209" s="130" t="s">
        <v>207</v>
      </c>
      <c r="E209" s="136"/>
      <c r="F209" s="133" t="s">
        <v>450</v>
      </c>
      <c r="G209" s="135">
        <v>9096976003</v>
      </c>
      <c r="H209" s="135" t="s">
        <v>451</v>
      </c>
      <c r="I209" s="137">
        <v>44705</v>
      </c>
      <c r="J209" s="135" t="s">
        <v>180</v>
      </c>
      <c r="K209" s="135" t="s">
        <v>111</v>
      </c>
      <c r="L209" s="140" t="str">
        <f>IFERROR(_xlfn.IFNA(VLOOKUP($K209,[24]коммент!$B:$C,2,0),""),"")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9" s="135" t="s">
        <v>133</v>
      </c>
      <c r="N209" s="135" t="s">
        <v>183</v>
      </c>
      <c r="O209" s="135" t="s">
        <v>207</v>
      </c>
      <c r="P209" s="135"/>
      <c r="Q209" s="13"/>
      <c r="R209" s="13"/>
    </row>
    <row r="210" spans="1:18" s="14" customFormat="1" ht="94.5" x14ac:dyDescent="0.25">
      <c r="A210" s="135">
        <v>208</v>
      </c>
      <c r="B210" s="137">
        <v>44711</v>
      </c>
      <c r="C210" s="127" t="s">
        <v>423</v>
      </c>
      <c r="D210" s="130" t="s">
        <v>207</v>
      </c>
      <c r="E210" s="136"/>
      <c r="F210" s="133" t="s">
        <v>455</v>
      </c>
      <c r="G210" s="135">
        <v>4953145538</v>
      </c>
      <c r="H210" s="135" t="s">
        <v>324</v>
      </c>
      <c r="I210" s="137">
        <v>44705</v>
      </c>
      <c r="J210" s="135" t="s">
        <v>180</v>
      </c>
      <c r="K210" s="135" t="s">
        <v>1</v>
      </c>
      <c r="L210" s="140" t="str">
        <f>IFERROR(_xlfn.IFNA(VLOOKUP($K210,[24]коммент!$B:$C,2,0),""),"")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35" t="s">
        <v>133</v>
      </c>
      <c r="N210" s="135"/>
      <c r="O210" s="135"/>
      <c r="P210" s="135"/>
      <c r="Q210" s="13"/>
      <c r="R210" s="13"/>
    </row>
    <row r="211" spans="1:18" s="14" customFormat="1" ht="94.5" x14ac:dyDescent="0.25">
      <c r="A211" s="135">
        <v>209</v>
      </c>
      <c r="B211" s="137">
        <v>44711</v>
      </c>
      <c r="C211" s="127" t="s">
        <v>423</v>
      </c>
      <c r="D211" s="130" t="s">
        <v>207</v>
      </c>
      <c r="E211" s="136"/>
      <c r="F211" s="133" t="s">
        <v>456</v>
      </c>
      <c r="G211" s="135" t="s">
        <v>457</v>
      </c>
      <c r="H211" s="135" t="s">
        <v>432</v>
      </c>
      <c r="I211" s="137">
        <v>44697</v>
      </c>
      <c r="J211" s="135" t="s">
        <v>180</v>
      </c>
      <c r="K211" s="135" t="s">
        <v>1</v>
      </c>
      <c r="L211" s="140" t="str">
        <f>IFERROR(_xlfn.IFNA(VLOOKUP($K211,[24]коммент!$B:$C,2,0),""),"")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35" t="s">
        <v>133</v>
      </c>
      <c r="N211" s="135"/>
      <c r="O211" s="135"/>
      <c r="P211" s="135"/>
      <c r="Q211" s="13"/>
      <c r="R211" s="13"/>
    </row>
    <row r="212" spans="1:18" s="14" customFormat="1" ht="94.5" x14ac:dyDescent="0.25">
      <c r="A212" s="135">
        <v>210</v>
      </c>
      <c r="B212" s="137">
        <v>44711</v>
      </c>
      <c r="C212" s="127" t="s">
        <v>423</v>
      </c>
      <c r="D212" s="130" t="s">
        <v>207</v>
      </c>
      <c r="E212" s="130"/>
      <c r="F212" s="131" t="s">
        <v>460</v>
      </c>
      <c r="G212" s="127">
        <v>4953130539</v>
      </c>
      <c r="H212" s="127" t="s">
        <v>451</v>
      </c>
      <c r="I212" s="134">
        <v>44705</v>
      </c>
      <c r="J212" s="127" t="s">
        <v>180</v>
      </c>
      <c r="K212" s="135" t="s">
        <v>1</v>
      </c>
      <c r="L212" s="128" t="str">
        <f>IFERROR(_xlfn.IFNA(VLOOKUP($K212,[25]коммент!$B:$C,2,0),""),"")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2" s="127" t="s">
        <v>133</v>
      </c>
      <c r="N212" s="135"/>
      <c r="O212" s="135"/>
      <c r="P212" s="135" t="s">
        <v>461</v>
      </c>
      <c r="Q212" s="13"/>
      <c r="R212" s="13"/>
    </row>
    <row r="213" spans="1:18" s="14" customFormat="1" ht="94.5" x14ac:dyDescent="0.25">
      <c r="A213" s="135">
        <v>211</v>
      </c>
      <c r="B213" s="137">
        <v>44711</v>
      </c>
      <c r="C213" s="135" t="s">
        <v>478</v>
      </c>
      <c r="D213" s="136" t="s">
        <v>207</v>
      </c>
      <c r="E213" s="136"/>
      <c r="F213" s="142" t="s">
        <v>484</v>
      </c>
      <c r="G213" s="135">
        <v>89264417370</v>
      </c>
      <c r="H213" s="135"/>
      <c r="I213" s="135"/>
      <c r="J213" s="135" t="s">
        <v>134</v>
      </c>
      <c r="K213" s="135" t="s">
        <v>111</v>
      </c>
      <c r="L213" s="140" t="str">
        <f>IFERROR(_xlfn.IFNA(VLOOKUP($K213,[26]коммент!$B:$C,2,0),""),"")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3" s="135" t="s">
        <v>154</v>
      </c>
      <c r="N213" s="135"/>
      <c r="O213" s="135"/>
      <c r="P213" s="135"/>
      <c r="Q213" s="13"/>
      <c r="R213" s="13"/>
    </row>
    <row r="214" spans="1:18" s="14" customFormat="1" ht="94.5" x14ac:dyDescent="0.25">
      <c r="A214" s="135">
        <v>212</v>
      </c>
      <c r="B214" s="137">
        <v>44711</v>
      </c>
      <c r="C214" s="135" t="s">
        <v>551</v>
      </c>
      <c r="D214" s="136" t="s">
        <v>207</v>
      </c>
      <c r="E214" s="136" t="s">
        <v>206</v>
      </c>
      <c r="F214" s="142" t="s">
        <v>554</v>
      </c>
      <c r="G214" s="135">
        <v>9057383161</v>
      </c>
      <c r="H214" s="135" t="s">
        <v>324</v>
      </c>
      <c r="I214" s="137">
        <v>44705</v>
      </c>
      <c r="J214" s="135" t="s">
        <v>134</v>
      </c>
      <c r="K214" s="135" t="s">
        <v>1</v>
      </c>
      <c r="L214" s="140" t="str">
        <f>IFERROR(_xlfn.IFNA(VLOOKUP($K214,[50]коммент!$B:$C,2,0),""),"")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4" s="135" t="s">
        <v>133</v>
      </c>
      <c r="N214" s="135" t="s">
        <v>114</v>
      </c>
      <c r="O214" s="135"/>
      <c r="P214" s="137">
        <v>44733</v>
      </c>
      <c r="Q214" s="13"/>
      <c r="R214" s="13"/>
    </row>
    <row r="215" spans="1:18" s="14" customFormat="1" ht="94.5" x14ac:dyDescent="0.25">
      <c r="A215" s="135">
        <v>213</v>
      </c>
      <c r="B215" s="137">
        <v>44711</v>
      </c>
      <c r="C215" s="135" t="s">
        <v>551</v>
      </c>
      <c r="D215" s="136" t="s">
        <v>207</v>
      </c>
      <c r="E215" s="136" t="s">
        <v>206</v>
      </c>
      <c r="F215" s="142" t="s">
        <v>554</v>
      </c>
      <c r="G215" s="135">
        <v>9057383161</v>
      </c>
      <c r="H215" s="135" t="s">
        <v>324</v>
      </c>
      <c r="I215" s="137">
        <v>44705</v>
      </c>
      <c r="J215" s="135" t="s">
        <v>134</v>
      </c>
      <c r="K215" s="135" t="s">
        <v>1</v>
      </c>
      <c r="L215" s="140" t="str">
        <f>IFERROR(_xlfn.IFNA(VLOOKUP($K215,[50]коммент!$B:$C,2,0),""),"")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5" s="135" t="s">
        <v>134</v>
      </c>
      <c r="N215" s="135"/>
      <c r="O215" s="135"/>
      <c r="P215" s="137"/>
      <c r="Q215" s="13"/>
      <c r="R215" s="13"/>
    </row>
    <row r="216" spans="1:18" s="14" customFormat="1" ht="63" x14ac:dyDescent="0.25">
      <c r="A216" s="135">
        <v>214</v>
      </c>
      <c r="B216" s="137">
        <v>44711</v>
      </c>
      <c r="C216" s="135" t="s">
        <v>551</v>
      </c>
      <c r="D216" s="136" t="s">
        <v>207</v>
      </c>
      <c r="E216" s="136"/>
      <c r="F216" s="142" t="s">
        <v>555</v>
      </c>
      <c r="G216" s="135">
        <v>9057420961</v>
      </c>
      <c r="H216" s="135" t="s">
        <v>349</v>
      </c>
      <c r="I216" s="137">
        <v>44708</v>
      </c>
      <c r="J216" s="135" t="s">
        <v>180</v>
      </c>
      <c r="K216" s="135" t="s">
        <v>36</v>
      </c>
      <c r="L216" s="140" t="str">
        <f>IFERROR(_xlfn.IFNA(VLOOKUP($K216,[50]коммент!$B:$C,2,0),""),"")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16" s="135"/>
      <c r="N216" s="135"/>
      <c r="O216" s="135"/>
      <c r="P216" s="137" t="s">
        <v>556</v>
      </c>
      <c r="Q216" s="13"/>
      <c r="R216" s="13"/>
    </row>
    <row r="217" spans="1:18" s="14" customFormat="1" ht="94.5" x14ac:dyDescent="0.25">
      <c r="A217" s="135">
        <v>215</v>
      </c>
      <c r="B217" s="137">
        <v>44711</v>
      </c>
      <c r="C217" s="135" t="s">
        <v>551</v>
      </c>
      <c r="D217" s="136" t="s">
        <v>207</v>
      </c>
      <c r="E217" s="136"/>
      <c r="F217" s="142" t="s">
        <v>562</v>
      </c>
      <c r="G217" s="135">
        <v>9652056785</v>
      </c>
      <c r="H217" s="135" t="s">
        <v>324</v>
      </c>
      <c r="I217" s="137">
        <v>44705</v>
      </c>
      <c r="J217" s="135" t="s">
        <v>134</v>
      </c>
      <c r="K217" s="135" t="s">
        <v>1</v>
      </c>
      <c r="L217" s="140" t="str">
        <f>IFERROR(_xlfn.IFNA(VLOOKUP($K217,[50]коммент!$B:$C,2,0),""),"")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7" s="135" t="s">
        <v>133</v>
      </c>
      <c r="N217" s="135"/>
      <c r="O217" s="135"/>
      <c r="P217" s="137">
        <v>44731</v>
      </c>
      <c r="Q217" s="13"/>
      <c r="R217" s="13"/>
    </row>
    <row r="218" spans="1:18" s="14" customFormat="1" ht="94.5" x14ac:dyDescent="0.25">
      <c r="A218" s="135">
        <v>216</v>
      </c>
      <c r="B218" s="137">
        <v>44711</v>
      </c>
      <c r="C218" s="135" t="s">
        <v>551</v>
      </c>
      <c r="D218" s="136" t="s">
        <v>207</v>
      </c>
      <c r="E218" s="136"/>
      <c r="F218" s="142" t="s">
        <v>562</v>
      </c>
      <c r="G218" s="135">
        <v>9652056785</v>
      </c>
      <c r="H218" s="135" t="s">
        <v>324</v>
      </c>
      <c r="I218" s="137">
        <v>44705</v>
      </c>
      <c r="J218" s="135" t="s">
        <v>134</v>
      </c>
      <c r="K218" s="135" t="s">
        <v>1</v>
      </c>
      <c r="L218" s="140" t="str">
        <f>IFERROR(_xlfn.IFNA(VLOOKUP($K218,[50]коммент!$B:$C,2,0),""),"")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35" t="s">
        <v>134</v>
      </c>
      <c r="N218" s="135"/>
      <c r="O218" s="135"/>
      <c r="P218" s="137"/>
      <c r="Q218" s="13"/>
      <c r="R218" s="13"/>
    </row>
    <row r="219" spans="1:18" s="14" customFormat="1" ht="94.5" x14ac:dyDescent="0.25">
      <c r="A219" s="135">
        <v>217</v>
      </c>
      <c r="B219" s="137">
        <v>44711</v>
      </c>
      <c r="C219" s="135" t="s">
        <v>576</v>
      </c>
      <c r="D219" s="136" t="s">
        <v>207</v>
      </c>
      <c r="E219" s="136"/>
      <c r="F219" s="133" t="s">
        <v>579</v>
      </c>
      <c r="G219" s="135">
        <v>9031894141</v>
      </c>
      <c r="H219" s="135" t="s">
        <v>580</v>
      </c>
      <c r="I219" s="137">
        <v>44709</v>
      </c>
      <c r="J219" s="135" t="s">
        <v>180</v>
      </c>
      <c r="K219" s="135" t="s">
        <v>1</v>
      </c>
      <c r="L219" s="140" t="str">
        <f>IFERROR(_xlfn.IFNA(VLOOKUP($K219,[51]коммент!$B:$C,2,0),""),"")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9" s="135" t="s">
        <v>154</v>
      </c>
      <c r="N219" s="135"/>
      <c r="O219" s="135"/>
      <c r="P219" s="135"/>
      <c r="Q219" s="13"/>
      <c r="R219" s="13"/>
    </row>
    <row r="220" spans="1:18" s="14" customFormat="1" ht="47.25" x14ac:dyDescent="0.25">
      <c r="A220" s="135">
        <v>218</v>
      </c>
      <c r="B220" s="137">
        <v>44711</v>
      </c>
      <c r="C220" s="135" t="s">
        <v>576</v>
      </c>
      <c r="D220" s="136" t="s">
        <v>207</v>
      </c>
      <c r="E220" s="136" t="s">
        <v>202</v>
      </c>
      <c r="F220" s="133" t="s">
        <v>581</v>
      </c>
      <c r="G220" s="135">
        <v>9165126768</v>
      </c>
      <c r="H220" s="135" t="s">
        <v>582</v>
      </c>
      <c r="I220" s="137">
        <v>44708</v>
      </c>
      <c r="J220" s="135" t="s">
        <v>180</v>
      </c>
      <c r="K220" s="135" t="s">
        <v>36</v>
      </c>
      <c r="L220" s="140" t="str">
        <f>IFERROR(_xlfn.IFNA(VLOOKUP($K220,[51]коммент!$B:$C,2,0),""),"")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0" s="135"/>
      <c r="N220" s="135"/>
      <c r="O220" s="135"/>
      <c r="P220" s="135" t="s">
        <v>583</v>
      </c>
      <c r="Q220" s="13"/>
      <c r="R220" s="13"/>
    </row>
    <row r="221" spans="1:18" s="14" customFormat="1" ht="94.5" x14ac:dyDescent="0.25">
      <c r="A221" s="135">
        <v>219</v>
      </c>
      <c r="B221" s="137">
        <v>44711</v>
      </c>
      <c r="C221" s="135" t="s">
        <v>604</v>
      </c>
      <c r="D221" s="136" t="s">
        <v>207</v>
      </c>
      <c r="E221" s="136"/>
      <c r="F221" s="133" t="s">
        <v>607</v>
      </c>
      <c r="G221" s="135" t="s">
        <v>608</v>
      </c>
      <c r="H221" s="135" t="s">
        <v>609</v>
      </c>
      <c r="I221" s="137">
        <v>44692</v>
      </c>
      <c r="J221" s="135" t="s">
        <v>134</v>
      </c>
      <c r="K221" s="135" t="s">
        <v>111</v>
      </c>
      <c r="L221" s="140" t="str">
        <f>IFERROR(_xlfn.IFNA(VLOOKUP($K221,[28]коммент!$B:$C,2,0),""),"")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1" s="135" t="s">
        <v>133</v>
      </c>
      <c r="N221" s="135" t="s">
        <v>183</v>
      </c>
      <c r="O221" s="135" t="s">
        <v>207</v>
      </c>
      <c r="P221" s="135"/>
      <c r="Q221" s="13"/>
      <c r="R221" s="13"/>
    </row>
    <row r="222" spans="1:18" s="14" customFormat="1" ht="94.5" x14ac:dyDescent="0.25">
      <c r="A222" s="135">
        <v>220</v>
      </c>
      <c r="B222" s="137">
        <v>44711</v>
      </c>
      <c r="C222" s="135" t="s">
        <v>604</v>
      </c>
      <c r="D222" s="136" t="s">
        <v>207</v>
      </c>
      <c r="E222" s="136"/>
      <c r="F222" s="133" t="s">
        <v>610</v>
      </c>
      <c r="G222" s="135" t="s">
        <v>611</v>
      </c>
      <c r="H222" s="135" t="s">
        <v>612</v>
      </c>
      <c r="I222" s="137">
        <v>44711</v>
      </c>
      <c r="J222" s="135" t="s">
        <v>180</v>
      </c>
      <c r="K222" s="135" t="s">
        <v>111</v>
      </c>
      <c r="L222" s="140" t="str">
        <f>IFERROR(_xlfn.IFNA(VLOOKUP($K222,[28]коммент!$B:$C,2,0),""),"")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2" s="135" t="s">
        <v>154</v>
      </c>
      <c r="N222" s="135" t="s">
        <v>114</v>
      </c>
      <c r="O222" s="135"/>
      <c r="P222" s="135"/>
      <c r="Q222" s="13"/>
      <c r="R222" s="13"/>
    </row>
    <row r="223" spans="1:18" s="14" customFormat="1" ht="126" x14ac:dyDescent="0.25">
      <c r="A223" s="135">
        <v>221</v>
      </c>
      <c r="B223" s="137">
        <v>44711</v>
      </c>
      <c r="C223" s="135" t="s">
        <v>604</v>
      </c>
      <c r="D223" s="136" t="s">
        <v>207</v>
      </c>
      <c r="E223" s="136"/>
      <c r="F223" s="133" t="s">
        <v>613</v>
      </c>
      <c r="G223" s="135" t="s">
        <v>614</v>
      </c>
      <c r="H223" s="135" t="s">
        <v>615</v>
      </c>
      <c r="I223" s="137">
        <v>44704</v>
      </c>
      <c r="J223" s="135" t="s">
        <v>134</v>
      </c>
      <c r="K223" s="135" t="s">
        <v>125</v>
      </c>
      <c r="L223" s="140" t="str">
        <f>IFERROR(_xlfn.IFNA(VLOOKUP($K223,[28]коммент!$B:$C,2,0),""),"")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3" s="135" t="s">
        <v>128</v>
      </c>
      <c r="N223" s="135"/>
      <c r="O223" s="135"/>
      <c r="P223" s="135"/>
      <c r="Q223" s="13"/>
      <c r="R223" s="13"/>
    </row>
    <row r="224" spans="1:18" s="14" customFormat="1" ht="126" x14ac:dyDescent="0.25">
      <c r="A224" s="135">
        <v>222</v>
      </c>
      <c r="B224" s="137">
        <v>44711</v>
      </c>
      <c r="C224" s="135" t="s">
        <v>604</v>
      </c>
      <c r="D224" s="136" t="s">
        <v>207</v>
      </c>
      <c r="E224" s="136"/>
      <c r="F224" s="133" t="s">
        <v>623</v>
      </c>
      <c r="G224" s="135" t="s">
        <v>624</v>
      </c>
      <c r="H224" s="135" t="s">
        <v>618</v>
      </c>
      <c r="I224" s="137">
        <v>44707</v>
      </c>
      <c r="J224" s="135" t="s">
        <v>134</v>
      </c>
      <c r="K224" s="135" t="s">
        <v>125</v>
      </c>
      <c r="L224" s="140" t="str">
        <f>IFERROR(_xlfn.IFNA(VLOOKUP($K224,[28]коммент!$B:$C,2,0),""),"")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4" s="135" t="s">
        <v>128</v>
      </c>
      <c r="N224" s="135"/>
      <c r="O224" s="135"/>
      <c r="P224" s="135"/>
      <c r="Q224" s="13"/>
      <c r="R224" s="13"/>
    </row>
    <row r="225" spans="1:18" s="14" customFormat="1" ht="94.5" x14ac:dyDescent="0.25">
      <c r="A225" s="135">
        <v>223</v>
      </c>
      <c r="B225" s="137">
        <v>44711</v>
      </c>
      <c r="C225" s="135" t="s">
        <v>604</v>
      </c>
      <c r="D225" s="136" t="s">
        <v>207</v>
      </c>
      <c r="E225" s="136"/>
      <c r="F225" s="133" t="s">
        <v>625</v>
      </c>
      <c r="G225" s="135" t="s">
        <v>626</v>
      </c>
      <c r="H225" s="135" t="s">
        <v>324</v>
      </c>
      <c r="I225" s="137">
        <v>44658</v>
      </c>
      <c r="J225" s="135" t="s">
        <v>134</v>
      </c>
      <c r="K225" s="135" t="s">
        <v>111</v>
      </c>
      <c r="L225" s="140" t="str">
        <f>IFERROR(_xlfn.IFNA(VLOOKUP($K225,[28]коммент!$B:$C,2,0),""),"")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5" s="135" t="s">
        <v>133</v>
      </c>
      <c r="N225" s="135" t="s">
        <v>114</v>
      </c>
      <c r="O225" s="135"/>
      <c r="P225" s="135"/>
      <c r="Q225" s="13"/>
      <c r="R225" s="13"/>
    </row>
    <row r="226" spans="1:18" s="14" customFormat="1" ht="94.5" x14ac:dyDescent="0.25">
      <c r="A226" s="135">
        <v>224</v>
      </c>
      <c r="B226" s="137">
        <v>44711</v>
      </c>
      <c r="C226" s="135" t="s">
        <v>641</v>
      </c>
      <c r="D226" s="136" t="s">
        <v>207</v>
      </c>
      <c r="E226" s="136"/>
      <c r="F226" s="144" t="s">
        <v>645</v>
      </c>
      <c r="G226" s="144" t="s">
        <v>646</v>
      </c>
      <c r="H226" s="135" t="s">
        <v>647</v>
      </c>
      <c r="I226" s="137">
        <v>44708</v>
      </c>
      <c r="J226" s="135" t="s">
        <v>134</v>
      </c>
      <c r="K226" s="150" t="s">
        <v>111</v>
      </c>
      <c r="L226" s="140" t="str">
        <f>IFERROR(_xlfn.IFNA(VLOOKUP($K226,[29]коммент!$B:$C,2,0),""),"")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35" t="s">
        <v>154</v>
      </c>
      <c r="N226" s="135"/>
      <c r="O226" s="135"/>
      <c r="P226" s="135" t="s">
        <v>648</v>
      </c>
      <c r="Q226" s="13"/>
      <c r="R226" s="13"/>
    </row>
    <row r="227" spans="1:18" s="14" customFormat="1" ht="126" x14ac:dyDescent="0.25">
      <c r="A227" s="135">
        <v>225</v>
      </c>
      <c r="B227" s="137">
        <v>44711</v>
      </c>
      <c r="C227" s="135" t="s">
        <v>662</v>
      </c>
      <c r="D227" s="136" t="s">
        <v>207</v>
      </c>
      <c r="E227" s="136" t="s">
        <v>205</v>
      </c>
      <c r="F227" s="142" t="s">
        <v>663</v>
      </c>
      <c r="G227" s="135" t="s">
        <v>664</v>
      </c>
      <c r="H227" s="135" t="s">
        <v>665</v>
      </c>
      <c r="I227" s="137">
        <v>44708</v>
      </c>
      <c r="J227" s="135" t="s">
        <v>134</v>
      </c>
      <c r="K227" s="135" t="s">
        <v>125</v>
      </c>
      <c r="L227" s="140" t="str">
        <f>IFERROR(_xlfn.IFNA(VLOOKUP($K227,[5]коммент!$B:$C,2,0),""),"")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7" s="135" t="s">
        <v>126</v>
      </c>
      <c r="N227" s="135" t="s">
        <v>183</v>
      </c>
      <c r="O227" s="135" t="s">
        <v>207</v>
      </c>
      <c r="P227" s="135"/>
      <c r="Q227" s="13"/>
      <c r="R227" s="13"/>
    </row>
    <row r="228" spans="1:18" s="14" customFormat="1" ht="126" x14ac:dyDescent="0.25">
      <c r="A228" s="135">
        <v>226</v>
      </c>
      <c r="B228" s="137">
        <v>44711</v>
      </c>
      <c r="C228" s="135" t="s">
        <v>967</v>
      </c>
      <c r="D228" s="136" t="s">
        <v>207</v>
      </c>
      <c r="E228" s="136"/>
      <c r="F228" s="133" t="s">
        <v>977</v>
      </c>
      <c r="G228" s="135" t="s">
        <v>978</v>
      </c>
      <c r="H228" s="135" t="s">
        <v>344</v>
      </c>
      <c r="I228" s="137">
        <v>44709</v>
      </c>
      <c r="J228" s="135" t="s">
        <v>180</v>
      </c>
      <c r="K228" s="135" t="s">
        <v>125</v>
      </c>
      <c r="L228" s="140" t="str">
        <f>IFERROR(_xlfn.IFNA(VLOOKUP($K228,[31]коммент!$B:$C,2,0),""),"")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8" s="135" t="s">
        <v>188</v>
      </c>
      <c r="N228" s="135"/>
      <c r="O228" s="135"/>
      <c r="P228" s="135"/>
      <c r="Q228" s="13"/>
      <c r="R228" s="13"/>
    </row>
    <row r="229" spans="1:18" s="14" customFormat="1" ht="126" x14ac:dyDescent="0.25">
      <c r="A229" s="135">
        <v>227</v>
      </c>
      <c r="B229" s="137">
        <v>44711</v>
      </c>
      <c r="C229" s="135" t="s">
        <v>1035</v>
      </c>
      <c r="D229" s="136" t="s">
        <v>207</v>
      </c>
      <c r="E229" s="136"/>
      <c r="F229" s="133" t="s">
        <v>1040</v>
      </c>
      <c r="G229" s="135">
        <v>9104579377</v>
      </c>
      <c r="H229" s="135" t="s">
        <v>344</v>
      </c>
      <c r="I229" s="137">
        <v>44709</v>
      </c>
      <c r="J229" s="135" t="s">
        <v>180</v>
      </c>
      <c r="K229" s="135" t="s">
        <v>125</v>
      </c>
      <c r="L229" s="140" t="s">
        <v>162</v>
      </c>
      <c r="M229" s="135" t="s">
        <v>188</v>
      </c>
      <c r="N229" s="135"/>
      <c r="O229" s="135"/>
      <c r="P229" s="135"/>
      <c r="Q229" s="13"/>
      <c r="R229" s="13"/>
    </row>
    <row r="230" spans="1:18" s="14" customFormat="1" ht="110.25" x14ac:dyDescent="0.25">
      <c r="A230" s="135">
        <v>228</v>
      </c>
      <c r="B230" s="137">
        <v>44711</v>
      </c>
      <c r="C230" s="135" t="s">
        <v>1035</v>
      </c>
      <c r="D230" s="136" t="s">
        <v>207</v>
      </c>
      <c r="E230" s="136"/>
      <c r="F230" s="133" t="s">
        <v>1043</v>
      </c>
      <c r="G230" s="135">
        <v>9051866563</v>
      </c>
      <c r="H230" s="135" t="s">
        <v>299</v>
      </c>
      <c r="I230" s="137">
        <v>44706</v>
      </c>
      <c r="J230" s="135" t="s">
        <v>179</v>
      </c>
      <c r="K230" s="154" t="s">
        <v>36</v>
      </c>
      <c r="L230" s="155" t="s">
        <v>157</v>
      </c>
      <c r="M230" s="135"/>
      <c r="N230" s="135"/>
      <c r="O230" s="135"/>
      <c r="P230" s="135" t="s">
        <v>1044</v>
      </c>
      <c r="Q230" s="13"/>
      <c r="R230" s="13"/>
    </row>
    <row r="231" spans="1:18" s="14" customFormat="1" ht="94.5" x14ac:dyDescent="0.25">
      <c r="A231" s="135">
        <v>229</v>
      </c>
      <c r="B231" s="137">
        <v>44711</v>
      </c>
      <c r="C231" s="135" t="s">
        <v>1035</v>
      </c>
      <c r="D231" s="136" t="s">
        <v>207</v>
      </c>
      <c r="E231" s="136"/>
      <c r="F231" s="133" t="s">
        <v>1046</v>
      </c>
      <c r="G231" s="135">
        <v>9169888008</v>
      </c>
      <c r="H231" s="135" t="s">
        <v>324</v>
      </c>
      <c r="I231" s="137">
        <v>44705</v>
      </c>
      <c r="J231" s="135" t="s">
        <v>134</v>
      </c>
      <c r="K231" s="135" t="s">
        <v>1</v>
      </c>
      <c r="L231" s="140" t="s">
        <v>166</v>
      </c>
      <c r="M231" s="135" t="s">
        <v>133</v>
      </c>
      <c r="N231" s="135"/>
      <c r="O231" s="135"/>
      <c r="P231" s="135" t="s">
        <v>1047</v>
      </c>
      <c r="Q231" s="13"/>
      <c r="R231" s="13"/>
    </row>
    <row r="232" spans="1:18" s="14" customFormat="1" ht="110.25" x14ac:dyDescent="0.25">
      <c r="A232" s="135">
        <v>230</v>
      </c>
      <c r="B232" s="137">
        <v>44711</v>
      </c>
      <c r="C232" s="135" t="s">
        <v>1048</v>
      </c>
      <c r="D232" s="136" t="s">
        <v>207</v>
      </c>
      <c r="E232" s="136" t="s">
        <v>206</v>
      </c>
      <c r="F232" s="133" t="s">
        <v>1069</v>
      </c>
      <c r="G232" s="135" t="s">
        <v>1070</v>
      </c>
      <c r="H232" s="135"/>
      <c r="I232" s="137"/>
      <c r="J232" s="135" t="s">
        <v>134</v>
      </c>
      <c r="K232" s="135" t="s">
        <v>113</v>
      </c>
      <c r="L232" s="140" t="s">
        <v>143</v>
      </c>
      <c r="M232" s="135"/>
      <c r="N232" s="135"/>
      <c r="O232" s="135"/>
      <c r="P232" s="135" t="s">
        <v>1071</v>
      </c>
      <c r="Q232" s="13"/>
      <c r="R232" s="13"/>
    </row>
    <row r="233" spans="1:18" s="14" customFormat="1" ht="126" x14ac:dyDescent="0.25">
      <c r="A233" s="135">
        <v>231</v>
      </c>
      <c r="B233" s="137">
        <v>44711</v>
      </c>
      <c r="C233" s="135" t="s">
        <v>1123</v>
      </c>
      <c r="D233" s="136" t="s">
        <v>207</v>
      </c>
      <c r="E233" s="136" t="s">
        <v>202</v>
      </c>
      <c r="F233" s="133" t="s">
        <v>1128</v>
      </c>
      <c r="G233" s="135">
        <v>9091580996</v>
      </c>
      <c r="H233" s="135" t="s">
        <v>1129</v>
      </c>
      <c r="I233" s="137">
        <v>44699</v>
      </c>
      <c r="J233" s="135" t="s">
        <v>134</v>
      </c>
      <c r="K233" s="135" t="s">
        <v>125</v>
      </c>
      <c r="L233" s="140" t="s">
        <v>162</v>
      </c>
      <c r="M233" s="135" t="s">
        <v>126</v>
      </c>
      <c r="N233" s="135"/>
      <c r="O233" s="135"/>
      <c r="P233" s="135"/>
      <c r="Q233" s="13"/>
      <c r="R233" s="13"/>
    </row>
    <row r="234" spans="1:18" s="14" customFormat="1" ht="94.5" x14ac:dyDescent="0.25">
      <c r="A234" s="135">
        <v>232</v>
      </c>
      <c r="B234" s="137">
        <v>44711</v>
      </c>
      <c r="C234" s="135" t="s">
        <v>1123</v>
      </c>
      <c r="D234" s="136" t="s">
        <v>207</v>
      </c>
      <c r="E234" s="136" t="s">
        <v>202</v>
      </c>
      <c r="F234" s="133" t="s">
        <v>1130</v>
      </c>
      <c r="G234" s="135">
        <v>9151798133</v>
      </c>
      <c r="H234" s="135" t="s">
        <v>1131</v>
      </c>
      <c r="I234" s="137">
        <v>44694</v>
      </c>
      <c r="J234" s="135" t="s">
        <v>180</v>
      </c>
      <c r="K234" s="154" t="s">
        <v>111</v>
      </c>
      <c r="L234" s="155" t="s">
        <v>165</v>
      </c>
      <c r="M234" s="135" t="s">
        <v>133</v>
      </c>
      <c r="N234" s="135" t="s">
        <v>183</v>
      </c>
      <c r="O234" s="135" t="s">
        <v>207</v>
      </c>
      <c r="P234" s="135" t="s">
        <v>1132</v>
      </c>
      <c r="Q234" s="13"/>
      <c r="R234" s="13"/>
    </row>
    <row r="235" spans="1:18" s="14" customFormat="1" ht="126" x14ac:dyDescent="0.25">
      <c r="A235" s="135">
        <v>233</v>
      </c>
      <c r="B235" s="137">
        <v>44711</v>
      </c>
      <c r="C235" s="135" t="s">
        <v>1123</v>
      </c>
      <c r="D235" s="136" t="s">
        <v>207</v>
      </c>
      <c r="E235" s="136" t="s">
        <v>202</v>
      </c>
      <c r="F235" s="133" t="s">
        <v>1133</v>
      </c>
      <c r="G235" s="135">
        <v>9267399113</v>
      </c>
      <c r="H235" s="135" t="s">
        <v>1134</v>
      </c>
      <c r="I235" s="137">
        <v>44697</v>
      </c>
      <c r="J235" s="135" t="s">
        <v>134</v>
      </c>
      <c r="K235" s="135" t="s">
        <v>125</v>
      </c>
      <c r="L235" s="140" t="s">
        <v>162</v>
      </c>
      <c r="M235" s="135" t="s">
        <v>126</v>
      </c>
      <c r="N235" s="135"/>
      <c r="O235" s="135"/>
      <c r="P235" s="135" t="s">
        <v>1135</v>
      </c>
      <c r="Q235" s="13"/>
      <c r="R235" s="13"/>
    </row>
    <row r="236" spans="1:18" s="14" customFormat="1" ht="126" x14ac:dyDescent="0.25">
      <c r="A236" s="135">
        <v>234</v>
      </c>
      <c r="B236" s="137">
        <v>44711</v>
      </c>
      <c r="C236" s="135" t="s">
        <v>1123</v>
      </c>
      <c r="D236" s="136" t="s">
        <v>207</v>
      </c>
      <c r="E236" s="136" t="s">
        <v>202</v>
      </c>
      <c r="F236" s="133" t="s">
        <v>1136</v>
      </c>
      <c r="G236" s="135">
        <v>9175321691</v>
      </c>
      <c r="H236" s="135" t="s">
        <v>220</v>
      </c>
      <c r="I236" s="137">
        <v>44699</v>
      </c>
      <c r="J236" s="135" t="s">
        <v>134</v>
      </c>
      <c r="K236" s="135" t="s">
        <v>125</v>
      </c>
      <c r="L236" s="140" t="s">
        <v>162</v>
      </c>
      <c r="M236" s="135" t="s">
        <v>126</v>
      </c>
      <c r="N236" s="135"/>
      <c r="O236" s="135"/>
      <c r="P236" s="135"/>
      <c r="Q236" s="13"/>
      <c r="R236" s="13"/>
    </row>
    <row r="237" spans="1:18" s="14" customFormat="1" ht="47.25" x14ac:dyDescent="0.25">
      <c r="A237" s="135">
        <v>235</v>
      </c>
      <c r="B237" s="137">
        <v>44711</v>
      </c>
      <c r="C237" s="135" t="s">
        <v>1123</v>
      </c>
      <c r="D237" s="136" t="s">
        <v>207</v>
      </c>
      <c r="E237" s="136" t="s">
        <v>202</v>
      </c>
      <c r="F237" s="133" t="s">
        <v>1140</v>
      </c>
      <c r="G237" s="135">
        <v>9163110631</v>
      </c>
      <c r="H237" s="135" t="s">
        <v>1131</v>
      </c>
      <c r="I237" s="137">
        <v>44694</v>
      </c>
      <c r="J237" s="135" t="s">
        <v>180</v>
      </c>
      <c r="K237" s="135" t="s">
        <v>122</v>
      </c>
      <c r="L237" s="140" t="s">
        <v>160</v>
      </c>
      <c r="M237" s="135"/>
      <c r="N237" s="135"/>
      <c r="O237" s="135"/>
      <c r="P237" s="135" t="s">
        <v>1141</v>
      </c>
      <c r="Q237" s="13"/>
      <c r="R237" s="13"/>
    </row>
    <row r="238" spans="1:18" s="14" customFormat="1" ht="126" x14ac:dyDescent="0.25">
      <c r="A238" s="135">
        <v>236</v>
      </c>
      <c r="B238" s="137">
        <v>44711</v>
      </c>
      <c r="C238" s="135" t="s">
        <v>1123</v>
      </c>
      <c r="D238" s="136" t="s">
        <v>207</v>
      </c>
      <c r="E238" s="136" t="s">
        <v>202</v>
      </c>
      <c r="F238" s="133" t="s">
        <v>1142</v>
      </c>
      <c r="G238" s="135">
        <v>9268648553</v>
      </c>
      <c r="H238" s="135" t="s">
        <v>1143</v>
      </c>
      <c r="I238" s="137">
        <v>44707</v>
      </c>
      <c r="J238" s="135" t="s">
        <v>180</v>
      </c>
      <c r="K238" s="135" t="s">
        <v>113</v>
      </c>
      <c r="L238" s="140" t="s">
        <v>143</v>
      </c>
      <c r="M238" s="135"/>
      <c r="N238" s="135"/>
      <c r="O238" s="135"/>
      <c r="P238" s="135" t="s">
        <v>1144</v>
      </c>
      <c r="Q238" s="13"/>
      <c r="R238" s="13"/>
    </row>
    <row r="239" spans="1:18" s="14" customFormat="1" ht="141.75" x14ac:dyDescent="0.25">
      <c r="A239" s="135">
        <v>237</v>
      </c>
      <c r="B239" s="137">
        <v>44711</v>
      </c>
      <c r="C239" s="135" t="s">
        <v>1165</v>
      </c>
      <c r="D239" s="136" t="s">
        <v>207</v>
      </c>
      <c r="E239" s="136"/>
      <c r="F239" s="133" t="s">
        <v>1168</v>
      </c>
      <c r="G239" s="135">
        <v>9161416965</v>
      </c>
      <c r="H239" s="135" t="s">
        <v>1169</v>
      </c>
      <c r="I239" s="134">
        <v>44708</v>
      </c>
      <c r="J239" s="150" t="s">
        <v>180</v>
      </c>
      <c r="K239" s="135" t="s">
        <v>33</v>
      </c>
      <c r="L239" s="140" t="s">
        <v>143</v>
      </c>
      <c r="M239" s="135"/>
      <c r="N239" s="135"/>
      <c r="O239" s="135"/>
      <c r="P239" s="135" t="s">
        <v>1170</v>
      </c>
      <c r="Q239" s="13"/>
      <c r="R239" s="13"/>
    </row>
    <row r="240" spans="1:18" s="14" customFormat="1" ht="126" x14ac:dyDescent="0.25">
      <c r="A240" s="135">
        <v>238</v>
      </c>
      <c r="B240" s="137">
        <v>44711</v>
      </c>
      <c r="C240" s="135" t="s">
        <v>1183</v>
      </c>
      <c r="D240" s="136" t="s">
        <v>207</v>
      </c>
      <c r="E240" s="136" t="s">
        <v>202</v>
      </c>
      <c r="F240" s="133" t="s">
        <v>1186</v>
      </c>
      <c r="G240" s="135">
        <v>89163106689</v>
      </c>
      <c r="H240" s="135" t="s">
        <v>1187</v>
      </c>
      <c r="I240" s="137">
        <v>44702</v>
      </c>
      <c r="J240" s="135" t="s">
        <v>179</v>
      </c>
      <c r="K240" s="150" t="s">
        <v>125</v>
      </c>
      <c r="L240" s="170" t="s">
        <v>162</v>
      </c>
      <c r="M240" s="135" t="s">
        <v>128</v>
      </c>
      <c r="N240" s="135" t="s">
        <v>114</v>
      </c>
      <c r="O240" s="135"/>
      <c r="P240" s="135"/>
      <c r="Q240" s="13"/>
      <c r="R240" s="13"/>
    </row>
    <row r="241" spans="1:18" s="14" customFormat="1" ht="126" x14ac:dyDescent="0.25">
      <c r="A241" s="135">
        <v>239</v>
      </c>
      <c r="B241" s="137">
        <v>44711</v>
      </c>
      <c r="C241" s="135" t="s">
        <v>1183</v>
      </c>
      <c r="D241" s="136" t="s">
        <v>207</v>
      </c>
      <c r="E241" s="136"/>
      <c r="F241" s="133" t="s">
        <v>1193</v>
      </c>
      <c r="G241" s="135">
        <v>89030075235</v>
      </c>
      <c r="H241" s="127" t="s">
        <v>426</v>
      </c>
      <c r="I241" s="134">
        <v>44705</v>
      </c>
      <c r="J241" s="135" t="s">
        <v>180</v>
      </c>
      <c r="K241" s="150" t="s">
        <v>125</v>
      </c>
      <c r="L241" s="170" t="s">
        <v>162</v>
      </c>
      <c r="M241" s="135" t="s">
        <v>128</v>
      </c>
      <c r="N241" s="135" t="s">
        <v>114</v>
      </c>
      <c r="O241" s="135"/>
      <c r="P241" s="135"/>
      <c r="Q241" s="13"/>
      <c r="R241" s="13"/>
    </row>
    <row r="242" spans="1:18" s="14" customFormat="1" ht="94.5" x14ac:dyDescent="0.25">
      <c r="A242" s="135">
        <v>240</v>
      </c>
      <c r="B242" s="137">
        <v>44711</v>
      </c>
      <c r="C242" s="135" t="s">
        <v>1183</v>
      </c>
      <c r="D242" s="136" t="s">
        <v>207</v>
      </c>
      <c r="E242" s="136" t="s">
        <v>202</v>
      </c>
      <c r="F242" s="133" t="s">
        <v>1195</v>
      </c>
      <c r="G242" s="135">
        <v>89654106150</v>
      </c>
      <c r="H242" s="135" t="s">
        <v>243</v>
      </c>
      <c r="I242" s="137">
        <v>44708</v>
      </c>
      <c r="J242" s="135" t="s">
        <v>134</v>
      </c>
      <c r="K242" s="150" t="s">
        <v>111</v>
      </c>
      <c r="L242" s="170" t="s">
        <v>165</v>
      </c>
      <c r="M242" s="135" t="s">
        <v>154</v>
      </c>
      <c r="N242" s="135" t="s">
        <v>114</v>
      </c>
      <c r="O242" s="135"/>
      <c r="P242" s="135"/>
      <c r="Q242" s="13"/>
      <c r="R242" s="13"/>
    </row>
    <row r="243" spans="1:18" s="14" customFormat="1" ht="126" x14ac:dyDescent="0.25">
      <c r="A243" s="135">
        <v>241</v>
      </c>
      <c r="B243" s="137">
        <v>44711</v>
      </c>
      <c r="C243" s="135" t="s">
        <v>1196</v>
      </c>
      <c r="D243" s="136" t="s">
        <v>207</v>
      </c>
      <c r="E243" s="136" t="s">
        <v>206</v>
      </c>
      <c r="F243" s="133" t="s">
        <v>1200</v>
      </c>
      <c r="G243" s="135">
        <v>9037508910</v>
      </c>
      <c r="H243" s="135" t="s">
        <v>1201</v>
      </c>
      <c r="I243" s="137">
        <v>44686</v>
      </c>
      <c r="J243" s="135" t="s">
        <v>180</v>
      </c>
      <c r="K243" s="135" t="s">
        <v>125</v>
      </c>
      <c r="L243" s="140" t="s">
        <v>162</v>
      </c>
      <c r="M243" s="135" t="s">
        <v>128</v>
      </c>
      <c r="N243" s="135"/>
      <c r="O243" s="135"/>
      <c r="P243" s="135" t="s">
        <v>1202</v>
      </c>
      <c r="Q243" s="13"/>
      <c r="R243" s="13"/>
    </row>
    <row r="244" spans="1:18" s="14" customFormat="1" ht="126" x14ac:dyDescent="0.25">
      <c r="A244" s="135">
        <v>242</v>
      </c>
      <c r="B244" s="137">
        <v>44711</v>
      </c>
      <c r="C244" s="135" t="s">
        <v>1196</v>
      </c>
      <c r="D244" s="130" t="s">
        <v>207</v>
      </c>
      <c r="E244" s="130"/>
      <c r="F244" s="131" t="s">
        <v>1203</v>
      </c>
      <c r="G244" s="127" t="s">
        <v>1204</v>
      </c>
      <c r="H244" s="127" t="s">
        <v>220</v>
      </c>
      <c r="I244" s="134">
        <v>44685</v>
      </c>
      <c r="J244" s="127" t="s">
        <v>134</v>
      </c>
      <c r="K244" s="127" t="s">
        <v>125</v>
      </c>
      <c r="L244" s="128" t="s">
        <v>162</v>
      </c>
      <c r="M244" s="127" t="s">
        <v>126</v>
      </c>
      <c r="N244" s="135"/>
      <c r="O244" s="135"/>
      <c r="P244" s="135"/>
      <c r="Q244" s="13"/>
      <c r="R244" s="13"/>
    </row>
    <row r="245" spans="1:18" s="14" customFormat="1" ht="126" x14ac:dyDescent="0.25">
      <c r="A245" s="135">
        <v>243</v>
      </c>
      <c r="B245" s="137">
        <v>44711</v>
      </c>
      <c r="C245" s="135" t="s">
        <v>1196</v>
      </c>
      <c r="D245" s="136" t="s">
        <v>207</v>
      </c>
      <c r="E245" s="136" t="s">
        <v>206</v>
      </c>
      <c r="F245" s="133" t="s">
        <v>1205</v>
      </c>
      <c r="G245" s="135" t="s">
        <v>1206</v>
      </c>
      <c r="H245" s="135" t="s">
        <v>1207</v>
      </c>
      <c r="I245" s="137">
        <v>44700</v>
      </c>
      <c r="J245" s="135" t="s">
        <v>134</v>
      </c>
      <c r="K245" s="135" t="s">
        <v>125</v>
      </c>
      <c r="L245" s="140" t="s">
        <v>162</v>
      </c>
      <c r="M245" s="135" t="s">
        <v>128</v>
      </c>
      <c r="N245" s="135"/>
      <c r="O245" s="135"/>
      <c r="P245" s="135"/>
      <c r="Q245" s="13"/>
      <c r="R245" s="13"/>
    </row>
    <row r="246" spans="1:18" s="14" customFormat="1" ht="126" x14ac:dyDescent="0.25">
      <c r="A246" s="135">
        <v>244</v>
      </c>
      <c r="B246" s="137">
        <v>44711</v>
      </c>
      <c r="C246" s="135" t="s">
        <v>1196</v>
      </c>
      <c r="D246" s="136" t="s">
        <v>207</v>
      </c>
      <c r="E246" s="136" t="s">
        <v>202</v>
      </c>
      <c r="F246" s="133" t="s">
        <v>1208</v>
      </c>
      <c r="G246" s="135">
        <v>9055377366</v>
      </c>
      <c r="H246" s="135" t="s">
        <v>352</v>
      </c>
      <c r="I246" s="137">
        <v>44694</v>
      </c>
      <c r="J246" s="135" t="s">
        <v>180</v>
      </c>
      <c r="K246" s="135" t="s">
        <v>125</v>
      </c>
      <c r="L246" s="140" t="s">
        <v>162</v>
      </c>
      <c r="M246" s="135" t="s">
        <v>128</v>
      </c>
      <c r="N246" s="135"/>
      <c r="O246" s="135"/>
      <c r="P246" s="135"/>
      <c r="Q246" s="13"/>
      <c r="R246" s="13"/>
    </row>
    <row r="247" spans="1:18" s="14" customFormat="1" ht="126" x14ac:dyDescent="0.25">
      <c r="A247" s="135">
        <v>245</v>
      </c>
      <c r="B247" s="137">
        <v>44711</v>
      </c>
      <c r="C247" s="135" t="s">
        <v>1196</v>
      </c>
      <c r="D247" s="130" t="s">
        <v>207</v>
      </c>
      <c r="E247" s="130" t="s">
        <v>202</v>
      </c>
      <c r="F247" s="131" t="s">
        <v>1212</v>
      </c>
      <c r="G247" s="127" t="s">
        <v>1213</v>
      </c>
      <c r="H247" s="127" t="s">
        <v>582</v>
      </c>
      <c r="I247" s="134">
        <v>44704</v>
      </c>
      <c r="J247" s="127" t="s">
        <v>180</v>
      </c>
      <c r="K247" s="135" t="s">
        <v>125</v>
      </c>
      <c r="L247" s="140" t="s">
        <v>162</v>
      </c>
      <c r="M247" s="135" t="s">
        <v>128</v>
      </c>
      <c r="N247" s="135"/>
      <c r="O247" s="135"/>
      <c r="P247" s="135"/>
      <c r="Q247" s="13"/>
      <c r="R247" s="13"/>
    </row>
    <row r="248" spans="1:18" s="14" customFormat="1" ht="94.5" x14ac:dyDescent="0.25">
      <c r="A248" s="135">
        <v>246</v>
      </c>
      <c r="B248" s="137">
        <v>44711</v>
      </c>
      <c r="C248" s="135" t="s">
        <v>1196</v>
      </c>
      <c r="D248" s="136" t="s">
        <v>207</v>
      </c>
      <c r="E248" s="136" t="s">
        <v>202</v>
      </c>
      <c r="F248" s="133" t="s">
        <v>1214</v>
      </c>
      <c r="G248" s="135" t="s">
        <v>1215</v>
      </c>
      <c r="H248" s="135" t="s">
        <v>372</v>
      </c>
      <c r="I248" s="137">
        <v>44708</v>
      </c>
      <c r="J248" s="135" t="s">
        <v>180</v>
      </c>
      <c r="K248" s="135" t="s">
        <v>111</v>
      </c>
      <c r="L248" s="140" t="s">
        <v>165</v>
      </c>
      <c r="M248" s="135" t="s">
        <v>154</v>
      </c>
      <c r="N248" s="135" t="s">
        <v>114</v>
      </c>
      <c r="O248" s="135"/>
      <c r="P248" s="135"/>
      <c r="Q248" s="13"/>
      <c r="R248" s="13"/>
    </row>
    <row r="249" spans="1:18" s="14" customFormat="1" ht="126" x14ac:dyDescent="0.25">
      <c r="A249" s="135">
        <v>247</v>
      </c>
      <c r="B249" s="137">
        <v>44711</v>
      </c>
      <c r="C249" s="135" t="s">
        <v>1196</v>
      </c>
      <c r="D249" s="136" t="s">
        <v>207</v>
      </c>
      <c r="E249" s="136" t="s">
        <v>204</v>
      </c>
      <c r="F249" s="133" t="s">
        <v>1216</v>
      </c>
      <c r="G249" s="135" t="s">
        <v>1217</v>
      </c>
      <c r="H249" s="135" t="s">
        <v>1218</v>
      </c>
      <c r="I249" s="137">
        <v>44697</v>
      </c>
      <c r="J249" s="135" t="s">
        <v>180</v>
      </c>
      <c r="K249" s="135" t="s">
        <v>125</v>
      </c>
      <c r="L249" s="140" t="s">
        <v>162</v>
      </c>
      <c r="M249" s="135" t="s">
        <v>126</v>
      </c>
      <c r="N249" s="135"/>
      <c r="O249" s="135"/>
      <c r="P249" s="135"/>
      <c r="Q249" s="13"/>
      <c r="R249" s="13"/>
    </row>
    <row r="250" spans="1:18" s="14" customFormat="1" ht="94.5" x14ac:dyDescent="0.25">
      <c r="A250" s="135">
        <v>248</v>
      </c>
      <c r="B250" s="137">
        <v>44711</v>
      </c>
      <c r="C250" s="135" t="s">
        <v>1288</v>
      </c>
      <c r="D250" s="136" t="s">
        <v>207</v>
      </c>
      <c r="E250" s="136" t="s">
        <v>202</v>
      </c>
      <c r="F250" s="133" t="s">
        <v>1289</v>
      </c>
      <c r="G250" s="135" t="s">
        <v>1290</v>
      </c>
      <c r="H250" s="135" t="s">
        <v>245</v>
      </c>
      <c r="I250" s="137">
        <v>44709</v>
      </c>
      <c r="J250" s="135" t="s">
        <v>180</v>
      </c>
      <c r="K250" s="135" t="s">
        <v>111</v>
      </c>
      <c r="L250" s="140" t="str">
        <f>IFERROR(_xlfn.IFNA(VLOOKUP($K250,[52]коммент!$B:$C,2,0),""),"")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0" s="135" t="s">
        <v>154</v>
      </c>
      <c r="N250" s="135" t="s">
        <v>114</v>
      </c>
      <c r="O250" s="135"/>
      <c r="P250" s="135"/>
      <c r="Q250" s="13"/>
      <c r="R250" s="13"/>
    </row>
    <row r="251" spans="1:18" s="14" customFormat="1" ht="94.5" x14ac:dyDescent="0.25">
      <c r="A251" s="135">
        <v>249</v>
      </c>
      <c r="B251" s="137">
        <v>44711</v>
      </c>
      <c r="C251" s="135" t="s">
        <v>1288</v>
      </c>
      <c r="D251" s="136" t="s">
        <v>207</v>
      </c>
      <c r="E251" s="136" t="s">
        <v>202</v>
      </c>
      <c r="F251" s="133" t="s">
        <v>1291</v>
      </c>
      <c r="G251" s="135" t="s">
        <v>1292</v>
      </c>
      <c r="H251" s="135" t="s">
        <v>1293</v>
      </c>
      <c r="I251" s="137">
        <v>44687</v>
      </c>
      <c r="J251" s="135" t="s">
        <v>180</v>
      </c>
      <c r="K251" s="135" t="s">
        <v>111</v>
      </c>
      <c r="L251" s="140" t="str">
        <f>IFERROR(_xlfn.IFNA(VLOOKUP($K251,[52]коммент!$B:$C,2,0),""),"")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1" s="135" t="s">
        <v>154</v>
      </c>
      <c r="N251" s="135" t="s">
        <v>114</v>
      </c>
      <c r="O251" s="135"/>
      <c r="P251" s="135"/>
      <c r="Q251" s="13"/>
      <c r="R251" s="13"/>
    </row>
    <row r="252" spans="1:18" s="14" customFormat="1" ht="126" x14ac:dyDescent="0.25">
      <c r="A252" s="135">
        <v>250</v>
      </c>
      <c r="B252" s="137">
        <v>44711</v>
      </c>
      <c r="C252" s="135" t="s">
        <v>1288</v>
      </c>
      <c r="D252" s="136" t="s">
        <v>207</v>
      </c>
      <c r="E252" s="136" t="s">
        <v>202</v>
      </c>
      <c r="F252" s="133" t="s">
        <v>1294</v>
      </c>
      <c r="G252" s="135" t="s">
        <v>1295</v>
      </c>
      <c r="H252" s="135" t="s">
        <v>1143</v>
      </c>
      <c r="I252" s="137">
        <v>44708</v>
      </c>
      <c r="J252" s="135" t="s">
        <v>179</v>
      </c>
      <c r="K252" s="135" t="s">
        <v>125</v>
      </c>
      <c r="L252" s="140" t="str">
        <f>IFERROR(_xlfn.IFNA(VLOOKUP($K252,[52]коммент!$B:$C,2,0),""),"")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35" t="s">
        <v>188</v>
      </c>
      <c r="N252" s="135"/>
      <c r="O252" s="135"/>
      <c r="P252" s="135" t="s">
        <v>1296</v>
      </c>
      <c r="Q252" s="13"/>
      <c r="R252" s="13"/>
    </row>
    <row r="253" spans="1:18" s="14" customFormat="1" ht="94.5" x14ac:dyDescent="0.25">
      <c r="A253" s="135">
        <v>251</v>
      </c>
      <c r="B253" s="137">
        <v>44711</v>
      </c>
      <c r="C253" s="135" t="s">
        <v>365</v>
      </c>
      <c r="D253" s="136" t="s">
        <v>97</v>
      </c>
      <c r="E253" s="136"/>
      <c r="F253" s="133" t="s">
        <v>382</v>
      </c>
      <c r="G253" s="135">
        <v>89774015029</v>
      </c>
      <c r="H253" s="135"/>
      <c r="I253" s="137"/>
      <c r="J253" s="135" t="s">
        <v>180</v>
      </c>
      <c r="K253" s="135" t="s">
        <v>6</v>
      </c>
      <c r="L253" s="128" t="str">
        <f>IFERROR(_xlfn.IFNA(VLOOKUP($K253,[1]коммент!$B:$C,2,0),""),"")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3" s="135"/>
      <c r="N253" s="135"/>
      <c r="O253" s="135"/>
      <c r="P253" s="135"/>
      <c r="Q253" s="13"/>
      <c r="R253" s="13"/>
    </row>
    <row r="254" spans="1:18" s="14" customFormat="1" ht="110.25" x14ac:dyDescent="0.25">
      <c r="A254" s="135">
        <v>252</v>
      </c>
      <c r="B254" s="137">
        <v>44711</v>
      </c>
      <c r="C254" s="135" t="s">
        <v>1123</v>
      </c>
      <c r="D254" s="136" t="s">
        <v>97</v>
      </c>
      <c r="E254" s="136"/>
      <c r="F254" s="133" t="s">
        <v>1138</v>
      </c>
      <c r="G254" s="135">
        <v>9257188358</v>
      </c>
      <c r="H254" s="135" t="s">
        <v>689</v>
      </c>
      <c r="I254" s="137">
        <v>44543</v>
      </c>
      <c r="J254" s="135" t="s">
        <v>184</v>
      </c>
      <c r="K254" s="135" t="s">
        <v>113</v>
      </c>
      <c r="L254" s="140" t="s">
        <v>143</v>
      </c>
      <c r="M254" s="135"/>
      <c r="N254" s="135"/>
      <c r="O254" s="135"/>
      <c r="P254" s="135" t="s">
        <v>1139</v>
      </c>
      <c r="Q254" s="13"/>
      <c r="R254" s="13"/>
    </row>
    <row r="255" spans="1:18" s="14" customFormat="1" ht="94.5" x14ac:dyDescent="0.25">
      <c r="A255" s="135">
        <v>253</v>
      </c>
      <c r="B255" s="137">
        <v>44711</v>
      </c>
      <c r="C255" s="135" t="s">
        <v>1123</v>
      </c>
      <c r="D255" s="136" t="s">
        <v>94</v>
      </c>
      <c r="E255" s="136"/>
      <c r="F255" s="133" t="s">
        <v>1124</v>
      </c>
      <c r="G255" s="135" t="s">
        <v>1125</v>
      </c>
      <c r="H255" s="135" t="s">
        <v>1126</v>
      </c>
      <c r="I255" s="137">
        <v>44659</v>
      </c>
      <c r="J255" s="135" t="s">
        <v>184</v>
      </c>
      <c r="K255" s="135" t="s">
        <v>175</v>
      </c>
      <c r="L255" s="140" t="s">
        <v>176</v>
      </c>
      <c r="M255" s="135"/>
      <c r="N255" s="135"/>
      <c r="O255" s="135"/>
      <c r="P255" s="135" t="s">
        <v>1127</v>
      </c>
      <c r="Q255" s="13"/>
      <c r="R255" s="13"/>
    </row>
    <row r="256" spans="1:18" s="14" customFormat="1" ht="94.5" x14ac:dyDescent="0.25">
      <c r="A256" s="135">
        <v>254</v>
      </c>
      <c r="B256" s="137">
        <v>44711</v>
      </c>
      <c r="C256" s="135" t="s">
        <v>1123</v>
      </c>
      <c r="D256" s="136" t="s">
        <v>94</v>
      </c>
      <c r="E256" s="136"/>
      <c r="F256" s="133" t="s">
        <v>1137</v>
      </c>
      <c r="G256" s="135">
        <v>9169200037</v>
      </c>
      <c r="H256" s="135" t="s">
        <v>245</v>
      </c>
      <c r="I256" s="137">
        <v>44595</v>
      </c>
      <c r="J256" s="135" t="s">
        <v>184</v>
      </c>
      <c r="K256" s="135" t="s">
        <v>175</v>
      </c>
      <c r="L256" s="140" t="s">
        <v>176</v>
      </c>
      <c r="M256" s="135"/>
      <c r="N256" s="135"/>
      <c r="O256" s="135"/>
      <c r="P256" s="135" t="s">
        <v>971</v>
      </c>
      <c r="Q256" s="13"/>
      <c r="R256" s="13"/>
    </row>
    <row r="257" spans="1:18" s="14" customFormat="1" ht="94.5" x14ac:dyDescent="0.25">
      <c r="A257" s="135">
        <v>255</v>
      </c>
      <c r="B257" s="137">
        <v>44711</v>
      </c>
      <c r="C257" s="135" t="s">
        <v>1123</v>
      </c>
      <c r="D257" s="136" t="s">
        <v>94</v>
      </c>
      <c r="E257" s="136"/>
      <c r="F257" s="133" t="s">
        <v>1145</v>
      </c>
      <c r="G257" s="135">
        <v>9165810757</v>
      </c>
      <c r="H257" s="135" t="s">
        <v>1146</v>
      </c>
      <c r="I257" s="137">
        <v>44702</v>
      </c>
      <c r="J257" s="135" t="s">
        <v>180</v>
      </c>
      <c r="K257" s="135" t="s">
        <v>6</v>
      </c>
      <c r="L257" s="140" t="s">
        <v>147</v>
      </c>
      <c r="M257" s="135"/>
      <c r="N257" s="135"/>
      <c r="O257" s="135"/>
      <c r="P257" s="135"/>
      <c r="Q257" s="13"/>
      <c r="R257" s="13"/>
    </row>
    <row r="258" spans="1:18" s="14" customFormat="1" ht="94.5" x14ac:dyDescent="0.25">
      <c r="A258" s="135">
        <v>256</v>
      </c>
      <c r="B258" s="137">
        <v>44711</v>
      </c>
      <c r="C258" s="135" t="s">
        <v>1123</v>
      </c>
      <c r="D258" s="136" t="s">
        <v>95</v>
      </c>
      <c r="E258" s="136"/>
      <c r="F258" s="133" t="s">
        <v>1147</v>
      </c>
      <c r="G258" s="135">
        <v>9646372541</v>
      </c>
      <c r="H258" s="135" t="s">
        <v>1148</v>
      </c>
      <c r="I258" s="137">
        <v>44621</v>
      </c>
      <c r="J258" s="135" t="s">
        <v>184</v>
      </c>
      <c r="K258" s="135" t="s">
        <v>175</v>
      </c>
      <c r="L258" s="140" t="s">
        <v>176</v>
      </c>
      <c r="M258" s="135"/>
      <c r="N258" s="135"/>
      <c r="O258" s="135"/>
      <c r="P258" s="135" t="s">
        <v>1149</v>
      </c>
      <c r="Q258" s="13"/>
      <c r="R258" s="13"/>
    </row>
    <row r="259" spans="1:18" s="14" customFormat="1" ht="31.5" x14ac:dyDescent="0.25">
      <c r="A259" s="135">
        <v>257</v>
      </c>
      <c r="B259" s="137">
        <v>44711</v>
      </c>
      <c r="C259" s="135" t="s">
        <v>279</v>
      </c>
      <c r="D259" s="136" t="s">
        <v>185</v>
      </c>
      <c r="E259" s="136"/>
      <c r="F259" s="133" t="s">
        <v>284</v>
      </c>
      <c r="G259" s="135">
        <v>9295769860</v>
      </c>
      <c r="H259" s="135"/>
      <c r="I259" s="135"/>
      <c r="J259" s="135" t="s">
        <v>134</v>
      </c>
      <c r="K259" s="135" t="s">
        <v>186</v>
      </c>
      <c r="L259" s="140" t="str">
        <f>IFERROR(_xlfn.IFNA(VLOOKUP($K259,[48]коммент!$B:$C,2,0),""),"")</f>
        <v>Прошу Вас предоставить информацию на текущий запрос</v>
      </c>
      <c r="M259" s="135"/>
      <c r="N259" s="135"/>
      <c r="O259" s="135"/>
      <c r="P259" s="135" t="s">
        <v>285</v>
      </c>
      <c r="Q259" s="13"/>
      <c r="R259" s="13" t="s">
        <v>1322</v>
      </c>
    </row>
    <row r="260" spans="1:18" s="14" customFormat="1" ht="126" x14ac:dyDescent="0.25">
      <c r="A260" s="135">
        <v>258</v>
      </c>
      <c r="B260" s="137">
        <v>44711</v>
      </c>
      <c r="C260" s="135" t="s">
        <v>387</v>
      </c>
      <c r="D260" s="130" t="s">
        <v>185</v>
      </c>
      <c r="E260" s="136"/>
      <c r="F260" s="131" t="s">
        <v>412</v>
      </c>
      <c r="G260" s="127" t="s">
        <v>413</v>
      </c>
      <c r="H260" s="135" t="s">
        <v>414</v>
      </c>
      <c r="I260" s="137">
        <v>44708</v>
      </c>
      <c r="J260" s="135" t="s">
        <v>180</v>
      </c>
      <c r="K260" s="135" t="s">
        <v>125</v>
      </c>
      <c r="L260" s="140" t="str">
        <f>IFERROR(_xlfn.IFNA(VLOOKUP($K260,[13]коммент!$B:$C,2,0),""),"")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0" s="135" t="s">
        <v>188</v>
      </c>
      <c r="N260" s="135"/>
      <c r="O260" s="135"/>
      <c r="P260" s="135"/>
      <c r="Q260" s="13"/>
      <c r="R260" s="13" t="s">
        <v>1322</v>
      </c>
    </row>
    <row r="261" spans="1:18" s="14" customFormat="1" ht="126" x14ac:dyDescent="0.25">
      <c r="A261" s="135">
        <v>259</v>
      </c>
      <c r="B261" s="137">
        <v>44711</v>
      </c>
      <c r="C261" s="135" t="s">
        <v>967</v>
      </c>
      <c r="D261" s="136" t="s">
        <v>185</v>
      </c>
      <c r="E261" s="136"/>
      <c r="F261" s="133" t="s">
        <v>968</v>
      </c>
      <c r="G261" s="135" t="s">
        <v>969</v>
      </c>
      <c r="H261" s="135"/>
      <c r="I261" s="137">
        <v>44705</v>
      </c>
      <c r="J261" s="135" t="s">
        <v>180</v>
      </c>
      <c r="K261" s="135" t="s">
        <v>125</v>
      </c>
      <c r="L261" s="140" t="str">
        <f>IFERROR(_xlfn.IFNA(VLOOKUP($K261,[31]коммент!$B:$C,2,0),""),"")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1" s="135" t="s">
        <v>188</v>
      </c>
      <c r="N261" s="135"/>
      <c r="O261" s="135"/>
      <c r="P261" s="135" t="s">
        <v>970</v>
      </c>
      <c r="Q261" s="13"/>
      <c r="R261" s="13" t="s">
        <v>1322</v>
      </c>
    </row>
    <row r="262" spans="1:18" s="14" customFormat="1" ht="31.5" x14ac:dyDescent="0.25">
      <c r="A262" s="135">
        <v>260</v>
      </c>
      <c r="B262" s="137">
        <v>44711</v>
      </c>
      <c r="C262" s="135" t="s">
        <v>1048</v>
      </c>
      <c r="D262" s="136" t="s">
        <v>185</v>
      </c>
      <c r="E262" s="136"/>
      <c r="F262" s="133" t="s">
        <v>1065</v>
      </c>
      <c r="G262" s="135" t="s">
        <v>1066</v>
      </c>
      <c r="H262" s="135" t="s">
        <v>1067</v>
      </c>
      <c r="I262" s="137">
        <v>44708</v>
      </c>
      <c r="J262" s="135" t="s">
        <v>180</v>
      </c>
      <c r="K262" s="135" t="s">
        <v>186</v>
      </c>
      <c r="L262" s="140" t="s">
        <v>187</v>
      </c>
      <c r="M262" s="135"/>
      <c r="N262" s="135"/>
      <c r="O262" s="135"/>
      <c r="P262" s="135" t="s">
        <v>1068</v>
      </c>
      <c r="Q262" s="13"/>
      <c r="R262" s="13" t="s">
        <v>1323</v>
      </c>
    </row>
    <row r="263" spans="1:18" s="14" customFormat="1" ht="126" x14ac:dyDescent="0.25">
      <c r="A263" s="135">
        <v>261</v>
      </c>
      <c r="B263" s="137">
        <v>44711</v>
      </c>
      <c r="C263" s="135" t="s">
        <v>1275</v>
      </c>
      <c r="D263" s="136" t="s">
        <v>185</v>
      </c>
      <c r="E263" s="136"/>
      <c r="F263" s="133" t="s">
        <v>1276</v>
      </c>
      <c r="G263" s="135" t="s">
        <v>1277</v>
      </c>
      <c r="H263" s="135"/>
      <c r="I263" s="135"/>
      <c r="J263" s="135" t="s">
        <v>180</v>
      </c>
      <c r="K263" s="135" t="s">
        <v>125</v>
      </c>
      <c r="L263" s="140" t="str">
        <f>IFERROR(_xlfn.IFNA(VLOOKUP($K263,коммент!$B:$C,2,0),""),"")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3" s="135" t="s">
        <v>189</v>
      </c>
      <c r="N263" s="135"/>
      <c r="O263" s="135"/>
      <c r="P263" s="135"/>
      <c r="Q263" s="13"/>
      <c r="R263" s="13" t="s">
        <v>1324</v>
      </c>
    </row>
    <row r="264" spans="1:18" s="14" customFormat="1" ht="126" x14ac:dyDescent="0.25">
      <c r="A264" s="135">
        <v>262</v>
      </c>
      <c r="B264" s="137">
        <v>44711</v>
      </c>
      <c r="C264" s="135" t="s">
        <v>1275</v>
      </c>
      <c r="D264" s="136" t="s">
        <v>185</v>
      </c>
      <c r="E264" s="136"/>
      <c r="F264" s="133" t="s">
        <v>1278</v>
      </c>
      <c r="G264" s="135" t="s">
        <v>1279</v>
      </c>
      <c r="H264" s="135"/>
      <c r="I264" s="135"/>
      <c r="J264" s="135" t="s">
        <v>184</v>
      </c>
      <c r="K264" s="135" t="s">
        <v>125</v>
      </c>
      <c r="L264" s="140" t="str">
        <f>IFERROR(_xlfn.IFNA(VLOOKUP($K264,коммент!$B:$C,2,0),""),"")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4" s="135" t="s">
        <v>189</v>
      </c>
      <c r="N264" s="135"/>
      <c r="O264" s="135"/>
      <c r="P264" s="135"/>
      <c r="Q264" s="13"/>
      <c r="R264" s="13" t="s">
        <v>1325</v>
      </c>
    </row>
    <row r="265" spans="1:18" s="14" customFormat="1" ht="126" x14ac:dyDescent="0.25">
      <c r="A265" s="135">
        <v>263</v>
      </c>
      <c r="B265" s="137">
        <v>44711</v>
      </c>
      <c r="C265" s="135" t="s">
        <v>1275</v>
      </c>
      <c r="D265" s="136" t="s">
        <v>185</v>
      </c>
      <c r="E265" s="136"/>
      <c r="F265" s="133" t="s">
        <v>1280</v>
      </c>
      <c r="G265" s="135" t="s">
        <v>1281</v>
      </c>
      <c r="H265" s="135"/>
      <c r="I265" s="135"/>
      <c r="J265" s="135" t="s">
        <v>184</v>
      </c>
      <c r="K265" s="135" t="s">
        <v>125</v>
      </c>
      <c r="L265" s="140" t="str">
        <f>IFERROR(_xlfn.IFNA(VLOOKUP($K265,коммент!$B:$C,2,0),""),"")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5" s="135" t="s">
        <v>189</v>
      </c>
      <c r="N265" s="135"/>
      <c r="O265" s="135"/>
      <c r="P265" s="135"/>
      <c r="Q265" s="13"/>
      <c r="R265" s="13" t="s">
        <v>1326</v>
      </c>
    </row>
    <row r="266" spans="1:18" s="14" customFormat="1" ht="94.5" x14ac:dyDescent="0.25">
      <c r="A266" s="135">
        <v>264</v>
      </c>
      <c r="B266" s="137">
        <v>44711</v>
      </c>
      <c r="C266" s="135" t="s">
        <v>967</v>
      </c>
      <c r="D266" s="136" t="s">
        <v>82</v>
      </c>
      <c r="E266" s="136"/>
      <c r="F266" s="133" t="s">
        <v>983</v>
      </c>
      <c r="G266" s="135" t="s">
        <v>984</v>
      </c>
      <c r="H266" s="135" t="s">
        <v>868</v>
      </c>
      <c r="I266" s="137">
        <v>44708</v>
      </c>
      <c r="J266" s="135" t="s">
        <v>180</v>
      </c>
      <c r="K266" s="135" t="s">
        <v>111</v>
      </c>
      <c r="L266" s="140" t="str">
        <f>IFERROR(_xlfn.IFNA(VLOOKUP($K266,[31]коммент!$B:$C,2,0),""),"")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6" s="135" t="s">
        <v>130</v>
      </c>
      <c r="N266" s="135" t="s">
        <v>114</v>
      </c>
      <c r="O266" s="135"/>
      <c r="P266" s="135" t="s">
        <v>985</v>
      </c>
      <c r="Q266" s="13"/>
      <c r="R266" s="13"/>
    </row>
    <row r="267" spans="1:18" s="14" customFormat="1" ht="94.5" x14ac:dyDescent="0.25">
      <c r="A267" s="135">
        <v>265</v>
      </c>
      <c r="B267" s="137">
        <v>44711</v>
      </c>
      <c r="C267" s="135" t="s">
        <v>1076</v>
      </c>
      <c r="D267" s="136" t="s">
        <v>82</v>
      </c>
      <c r="E267" s="136"/>
      <c r="F267" s="133" t="s">
        <v>1077</v>
      </c>
      <c r="G267" s="135" t="s">
        <v>1078</v>
      </c>
      <c r="H267" s="135"/>
      <c r="I267" s="137"/>
      <c r="J267" s="135" t="s">
        <v>180</v>
      </c>
      <c r="K267" s="135" t="s">
        <v>6</v>
      </c>
      <c r="L267" s="140" t="s">
        <v>147</v>
      </c>
      <c r="M267" s="135"/>
      <c r="N267" s="135"/>
      <c r="O267" s="135"/>
      <c r="P267" s="135"/>
      <c r="Q267" s="13"/>
      <c r="R267" s="13"/>
    </row>
    <row r="268" spans="1:18" s="14" customFormat="1" ht="47.25" x14ac:dyDescent="0.25">
      <c r="A268" s="135">
        <v>266</v>
      </c>
      <c r="B268" s="137">
        <v>44711</v>
      </c>
      <c r="C268" s="135" t="s">
        <v>1076</v>
      </c>
      <c r="D268" s="136" t="s">
        <v>82</v>
      </c>
      <c r="E268" s="136"/>
      <c r="F268" s="133" t="s">
        <v>1077</v>
      </c>
      <c r="G268" s="135" t="s">
        <v>1078</v>
      </c>
      <c r="H268" s="135"/>
      <c r="I268" s="137"/>
      <c r="J268" s="135" t="s">
        <v>180</v>
      </c>
      <c r="K268" s="135" t="s">
        <v>85</v>
      </c>
      <c r="L268" s="140" t="s">
        <v>148</v>
      </c>
      <c r="M268" s="135" t="s">
        <v>130</v>
      </c>
      <c r="N268" s="135"/>
      <c r="O268" s="135"/>
      <c r="P268" s="135"/>
      <c r="Q268" s="13"/>
      <c r="R268" s="13"/>
    </row>
    <row r="269" spans="1:18" s="14" customFormat="1" ht="94.5" x14ac:dyDescent="0.25">
      <c r="A269" s="135">
        <v>267</v>
      </c>
      <c r="B269" s="137">
        <v>44711</v>
      </c>
      <c r="C269" s="135" t="s">
        <v>1076</v>
      </c>
      <c r="D269" s="136" t="s">
        <v>82</v>
      </c>
      <c r="E269" s="136"/>
      <c r="F269" s="133" t="s">
        <v>1096</v>
      </c>
      <c r="G269" s="135" t="s">
        <v>1097</v>
      </c>
      <c r="H269" s="135"/>
      <c r="I269" s="137"/>
      <c r="J269" s="135" t="s">
        <v>184</v>
      </c>
      <c r="K269" s="135" t="s">
        <v>6</v>
      </c>
      <c r="L269" s="140" t="s">
        <v>147</v>
      </c>
      <c r="M269" s="135"/>
      <c r="N269" s="135"/>
      <c r="O269" s="135"/>
      <c r="P269" s="135"/>
      <c r="Q269" s="13"/>
      <c r="R269" s="13"/>
    </row>
    <row r="270" spans="1:18" s="14" customFormat="1" ht="126" x14ac:dyDescent="0.25">
      <c r="A270" s="135">
        <v>268</v>
      </c>
      <c r="B270" s="137">
        <v>44711</v>
      </c>
      <c r="C270" s="135" t="s">
        <v>1245</v>
      </c>
      <c r="D270" s="136" t="s">
        <v>194</v>
      </c>
      <c r="E270" s="136"/>
      <c r="F270" s="142" t="s">
        <v>1248</v>
      </c>
      <c r="G270" s="142">
        <v>9264302174</v>
      </c>
      <c r="H270" s="135" t="s">
        <v>1249</v>
      </c>
      <c r="I270" s="137">
        <v>44708</v>
      </c>
      <c r="J270" s="135" t="s">
        <v>179</v>
      </c>
      <c r="K270" s="135" t="s">
        <v>125</v>
      </c>
      <c r="L270" s="140" t="s">
        <v>162</v>
      </c>
      <c r="M270" s="135" t="s">
        <v>188</v>
      </c>
      <c r="N270" s="135"/>
      <c r="O270" s="135"/>
      <c r="P270" s="135"/>
      <c r="Q270" s="13"/>
      <c r="R270" s="13"/>
    </row>
    <row r="271" spans="1:18" s="14" customFormat="1" ht="126" x14ac:dyDescent="0.25">
      <c r="A271" s="135">
        <v>269</v>
      </c>
      <c r="B271" s="137">
        <v>44711</v>
      </c>
      <c r="C271" s="135" t="s">
        <v>1258</v>
      </c>
      <c r="D271" s="130" t="s">
        <v>194</v>
      </c>
      <c r="E271" s="136"/>
      <c r="F271" s="133" t="s">
        <v>1261</v>
      </c>
      <c r="G271" s="135">
        <v>9272820235</v>
      </c>
      <c r="H271" s="135" t="s">
        <v>1262</v>
      </c>
      <c r="I271" s="153">
        <v>44710</v>
      </c>
      <c r="J271" s="150" t="s">
        <v>179</v>
      </c>
      <c r="K271" s="150" t="s">
        <v>125</v>
      </c>
      <c r="L271" s="140" t="s">
        <v>162</v>
      </c>
      <c r="M271" s="150" t="s">
        <v>118</v>
      </c>
      <c r="N271" s="135"/>
      <c r="O271" s="135"/>
      <c r="P271" s="135" t="s">
        <v>1263</v>
      </c>
      <c r="Q271" s="13"/>
      <c r="R271" s="13"/>
    </row>
    <row r="272" spans="1:18" s="14" customFormat="1" ht="47.25" x14ac:dyDescent="0.25">
      <c r="A272" s="135">
        <v>270</v>
      </c>
      <c r="B272" s="137">
        <v>44711</v>
      </c>
      <c r="C272" s="127" t="s">
        <v>262</v>
      </c>
      <c r="D272" s="130" t="s">
        <v>55</v>
      </c>
      <c r="E272" s="136"/>
      <c r="F272" s="142" t="s">
        <v>267</v>
      </c>
      <c r="G272" s="135">
        <v>9168263730</v>
      </c>
      <c r="H272" s="135"/>
      <c r="I272" s="135"/>
      <c r="J272" s="135" t="s">
        <v>180</v>
      </c>
      <c r="K272" s="135" t="s">
        <v>85</v>
      </c>
      <c r="L272" s="140" t="str">
        <f>IFERROR(_xlfn.IFNA(VLOOKUP($K272,[33]коммент!$B:$C,2,0),""),"")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35" t="s">
        <v>129</v>
      </c>
      <c r="N272" s="135"/>
      <c r="O272" s="135"/>
      <c r="P272" s="135" t="s">
        <v>268</v>
      </c>
      <c r="Q272" s="13"/>
      <c r="R272" s="13"/>
    </row>
    <row r="273" spans="1:18" s="14" customFormat="1" ht="94.5" x14ac:dyDescent="0.25">
      <c r="A273" s="135">
        <v>271</v>
      </c>
      <c r="B273" s="137">
        <v>44711</v>
      </c>
      <c r="C273" s="135" t="s">
        <v>896</v>
      </c>
      <c r="D273" s="136" t="s">
        <v>55</v>
      </c>
      <c r="E273" s="136"/>
      <c r="F273" s="142" t="s">
        <v>898</v>
      </c>
      <c r="G273" s="135">
        <v>89663764994</v>
      </c>
      <c r="H273" s="135"/>
      <c r="I273" s="135"/>
      <c r="J273" s="135" t="s">
        <v>134</v>
      </c>
      <c r="K273" s="135" t="s">
        <v>6</v>
      </c>
      <c r="L273" s="140" t="str">
        <f>IFERROR(_xlfn.IFNA(VLOOKUP($K273,[12]коммент!$B:$C,2,0),""),"")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3" s="135"/>
      <c r="N273" s="135"/>
      <c r="O273" s="135"/>
      <c r="P273" s="135"/>
      <c r="Q273" s="13"/>
      <c r="R273" s="13"/>
    </row>
    <row r="274" spans="1:18" s="14" customFormat="1" ht="94.5" x14ac:dyDescent="0.25">
      <c r="A274" s="135">
        <v>272</v>
      </c>
      <c r="B274" s="137">
        <v>44711</v>
      </c>
      <c r="C274" s="135" t="s">
        <v>986</v>
      </c>
      <c r="D274" s="136" t="s">
        <v>55</v>
      </c>
      <c r="E274" s="136"/>
      <c r="F274" s="133" t="s">
        <v>999</v>
      </c>
      <c r="G274" s="135" t="s">
        <v>1000</v>
      </c>
      <c r="H274" s="135" t="s">
        <v>459</v>
      </c>
      <c r="I274" s="137">
        <v>44539</v>
      </c>
      <c r="J274" s="135" t="s">
        <v>179</v>
      </c>
      <c r="K274" s="135" t="s">
        <v>6</v>
      </c>
      <c r="L274" s="140" t="s">
        <v>147</v>
      </c>
      <c r="M274" s="135"/>
      <c r="N274" s="135"/>
      <c r="O274" s="135"/>
      <c r="P274" s="135"/>
      <c r="Q274" s="13"/>
      <c r="R274" s="13"/>
    </row>
    <row r="275" spans="1:18" s="14" customFormat="1" ht="94.5" x14ac:dyDescent="0.25">
      <c r="A275" s="135">
        <v>273</v>
      </c>
      <c r="B275" s="137">
        <v>44711</v>
      </c>
      <c r="C275" s="135" t="s">
        <v>1048</v>
      </c>
      <c r="D275" s="136" t="s">
        <v>55</v>
      </c>
      <c r="E275" s="136"/>
      <c r="F275" s="133" t="s">
        <v>1059</v>
      </c>
      <c r="G275" s="135" t="s">
        <v>1060</v>
      </c>
      <c r="H275" s="135"/>
      <c r="I275" s="137"/>
      <c r="J275" s="135" t="s">
        <v>179</v>
      </c>
      <c r="K275" s="135" t="s">
        <v>6</v>
      </c>
      <c r="L275" s="140" t="s">
        <v>147</v>
      </c>
      <c r="M275" s="135"/>
      <c r="N275" s="135"/>
      <c r="O275" s="135"/>
      <c r="P275" s="135" t="s">
        <v>1061</v>
      </c>
      <c r="Q275" s="13"/>
      <c r="R275" s="13"/>
    </row>
    <row r="276" spans="1:18" s="14" customFormat="1" ht="47.25" x14ac:dyDescent="0.25">
      <c r="A276" s="135">
        <v>274</v>
      </c>
      <c r="B276" s="137">
        <v>44711</v>
      </c>
      <c r="C276" s="135" t="s">
        <v>302</v>
      </c>
      <c r="D276" s="136" t="s">
        <v>46</v>
      </c>
      <c r="E276" s="136"/>
      <c r="F276" s="142" t="s">
        <v>317</v>
      </c>
      <c r="G276" s="127">
        <v>9166133462</v>
      </c>
      <c r="H276" s="137"/>
      <c r="I276" s="137"/>
      <c r="J276" s="135" t="s">
        <v>184</v>
      </c>
      <c r="K276" s="135" t="s">
        <v>85</v>
      </c>
      <c r="L276" s="140" t="str">
        <f>IFERROR(_xlfn.IFNA(VLOOKUP($K276,[34]коммент!$B:$C,2,0),""),"")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6" s="135" t="s">
        <v>130</v>
      </c>
      <c r="N276" s="135"/>
      <c r="O276" s="135"/>
      <c r="P276" s="135"/>
      <c r="Q276" s="13"/>
      <c r="R276" s="13"/>
    </row>
    <row r="277" spans="1:18" s="14" customFormat="1" ht="94.5" x14ac:dyDescent="0.25">
      <c r="A277" s="135">
        <v>275</v>
      </c>
      <c r="B277" s="137">
        <v>44711</v>
      </c>
      <c r="C277" s="135" t="s">
        <v>551</v>
      </c>
      <c r="D277" s="136" t="s">
        <v>46</v>
      </c>
      <c r="E277" s="136"/>
      <c r="F277" s="142" t="s">
        <v>559</v>
      </c>
      <c r="G277" s="135">
        <v>90915098600</v>
      </c>
      <c r="H277" s="135" t="s">
        <v>560</v>
      </c>
      <c r="I277" s="137">
        <v>44711</v>
      </c>
      <c r="J277" s="135" t="s">
        <v>179</v>
      </c>
      <c r="K277" s="135" t="s">
        <v>111</v>
      </c>
      <c r="L277" s="140" t="str">
        <f>IFERROR(_xlfn.IFNA(VLOOKUP($K277,[50]коммент!$B:$C,2,0),""),"")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7" s="135" t="s">
        <v>130</v>
      </c>
      <c r="N277" s="135" t="s">
        <v>183</v>
      </c>
      <c r="O277" s="135" t="s">
        <v>46</v>
      </c>
      <c r="P277" s="137" t="s">
        <v>561</v>
      </c>
      <c r="Q277" s="13"/>
      <c r="R277" s="13"/>
    </row>
    <row r="278" spans="1:18" s="14" customFormat="1" ht="63" x14ac:dyDescent="0.25">
      <c r="A278" s="135">
        <v>276</v>
      </c>
      <c r="B278" s="137">
        <v>44711</v>
      </c>
      <c r="C278" s="135" t="s">
        <v>576</v>
      </c>
      <c r="D278" s="136" t="s">
        <v>46</v>
      </c>
      <c r="E278" s="136"/>
      <c r="F278" s="133" t="s">
        <v>589</v>
      </c>
      <c r="G278" s="135">
        <v>9850723510</v>
      </c>
      <c r="H278" s="135"/>
      <c r="I278" s="135"/>
      <c r="J278" s="135" t="s">
        <v>180</v>
      </c>
      <c r="K278" s="135" t="s">
        <v>149</v>
      </c>
      <c r="L278" s="140" t="str">
        <f>IFERROR(_xlfn.IFNA(VLOOKUP($K278,[51]коммент!$B:$C,2,0),""),"")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78" s="135"/>
      <c r="N278" s="135"/>
      <c r="O278" s="135"/>
      <c r="P278" s="135"/>
      <c r="Q278" s="13"/>
      <c r="R278" s="13"/>
    </row>
    <row r="279" spans="1:18" s="14" customFormat="1" ht="94.5" x14ac:dyDescent="0.25">
      <c r="A279" s="135">
        <v>277</v>
      </c>
      <c r="B279" s="137">
        <v>44711</v>
      </c>
      <c r="C279" s="135" t="s">
        <v>641</v>
      </c>
      <c r="D279" s="136" t="s">
        <v>46</v>
      </c>
      <c r="E279" s="136"/>
      <c r="F279" s="144" t="s">
        <v>656</v>
      </c>
      <c r="G279" s="144" t="s">
        <v>657</v>
      </c>
      <c r="H279" s="135"/>
      <c r="I279" s="137"/>
      <c r="J279" s="135" t="s">
        <v>179</v>
      </c>
      <c r="K279" s="150" t="s">
        <v>6</v>
      </c>
      <c r="L279" s="140" t="str">
        <f>IFERROR(_xlfn.IFNA(VLOOKUP($K279,[29]коммент!$B:$C,2,0),""),"")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9" s="135"/>
      <c r="N279" s="135"/>
      <c r="O279" s="135"/>
      <c r="P279" s="135" t="s">
        <v>658</v>
      </c>
      <c r="Q279" s="13"/>
      <c r="R279" s="13"/>
    </row>
    <row r="280" spans="1:18" s="14" customFormat="1" ht="94.5" x14ac:dyDescent="0.25">
      <c r="A280" s="135">
        <v>278</v>
      </c>
      <c r="B280" s="137">
        <v>44711</v>
      </c>
      <c r="C280" s="135" t="s">
        <v>1196</v>
      </c>
      <c r="D280" s="136" t="s">
        <v>46</v>
      </c>
      <c r="E280" s="136"/>
      <c r="F280" s="133" t="s">
        <v>1223</v>
      </c>
      <c r="G280" s="135" t="s">
        <v>1224</v>
      </c>
      <c r="H280" s="135" t="s">
        <v>340</v>
      </c>
      <c r="I280" s="137">
        <v>44419</v>
      </c>
      <c r="J280" s="135" t="s">
        <v>184</v>
      </c>
      <c r="K280" s="135" t="s">
        <v>175</v>
      </c>
      <c r="L280" s="140" t="s">
        <v>176</v>
      </c>
      <c r="M280" s="135"/>
      <c r="N280" s="135"/>
      <c r="O280" s="135"/>
      <c r="P280" s="135" t="s">
        <v>1225</v>
      </c>
      <c r="Q280" s="13"/>
      <c r="R280" s="13"/>
    </row>
    <row r="281" spans="1:18" s="14" customFormat="1" ht="94.5" x14ac:dyDescent="0.25">
      <c r="A281" s="135">
        <v>279</v>
      </c>
      <c r="B281" s="137">
        <v>44711</v>
      </c>
      <c r="C281" s="135" t="s">
        <v>1313</v>
      </c>
      <c r="D281" s="136" t="s">
        <v>46</v>
      </c>
      <c r="E281" s="136"/>
      <c r="F281" s="133" t="s">
        <v>1319</v>
      </c>
      <c r="G281" s="135">
        <v>9165920473</v>
      </c>
      <c r="H281" s="135" t="s">
        <v>982</v>
      </c>
      <c r="I281" s="137">
        <v>44705</v>
      </c>
      <c r="J281" s="135" t="s">
        <v>134</v>
      </c>
      <c r="K281" s="135" t="s">
        <v>6</v>
      </c>
      <c r="L281" s="140" t="str">
        <f>IFERROR(_xlfn.IFNA(VLOOKUP($K281,[22]коммент!$B:$C,2,0),""),"")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1" s="135"/>
      <c r="N281" s="135"/>
      <c r="O281" s="135"/>
      <c r="P281" s="135"/>
      <c r="Q281" s="13"/>
      <c r="R281" s="13"/>
    </row>
    <row r="282" spans="1:18" s="14" customFormat="1" ht="110.25" x14ac:dyDescent="0.25">
      <c r="A282" s="135">
        <v>280</v>
      </c>
      <c r="B282" s="137">
        <v>44711</v>
      </c>
      <c r="C282" s="135" t="s">
        <v>387</v>
      </c>
      <c r="D282" s="130" t="s">
        <v>30</v>
      </c>
      <c r="E282" s="136"/>
      <c r="F282" s="133" t="s">
        <v>417</v>
      </c>
      <c r="G282" s="135" t="s">
        <v>418</v>
      </c>
      <c r="H282" s="135" t="s">
        <v>419</v>
      </c>
      <c r="I282" s="137">
        <v>44692</v>
      </c>
      <c r="J282" s="135" t="s">
        <v>134</v>
      </c>
      <c r="K282" s="135" t="s">
        <v>113</v>
      </c>
      <c r="L282" s="140" t="str">
        <f>IFERROR(_xlfn.IFNA(VLOOKUP($K282,[13]коммент!$B:$C,2,0),""),"")</f>
        <v>Формат уведомления. С целью проведения внутреннего контроля качества.</v>
      </c>
      <c r="M282" s="135"/>
      <c r="N282" s="135"/>
      <c r="O282" s="135"/>
      <c r="P282" s="135" t="s">
        <v>420</v>
      </c>
      <c r="Q282" s="13"/>
      <c r="R282" s="13"/>
    </row>
    <row r="283" spans="1:18" s="14" customFormat="1" ht="94.5" x14ac:dyDescent="0.25">
      <c r="A283" s="135">
        <v>281</v>
      </c>
      <c r="B283" s="137">
        <v>44711</v>
      </c>
      <c r="C283" s="135" t="s">
        <v>387</v>
      </c>
      <c r="D283" s="130" t="s">
        <v>30</v>
      </c>
      <c r="E283" s="136"/>
      <c r="F283" s="133" t="s">
        <v>421</v>
      </c>
      <c r="G283" s="135" t="s">
        <v>422</v>
      </c>
      <c r="H283" s="135"/>
      <c r="I283" s="135"/>
      <c r="J283" s="135" t="s">
        <v>180</v>
      </c>
      <c r="K283" s="135" t="s">
        <v>6</v>
      </c>
      <c r="L283" s="140" t="str">
        <f>IFERROR(_xlfn.IFNA(VLOOKUP($K283,[13]коммент!$B:$C,2,0),""),"")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35"/>
      <c r="N283" s="135"/>
      <c r="O283" s="135"/>
      <c r="P283" s="135"/>
      <c r="Q283" s="13"/>
      <c r="R283" s="13"/>
    </row>
    <row r="284" spans="1:18" s="14" customFormat="1" ht="47.25" x14ac:dyDescent="0.25">
      <c r="A284" s="135">
        <v>282</v>
      </c>
      <c r="B284" s="137">
        <v>44711</v>
      </c>
      <c r="C284" s="135" t="s">
        <v>478</v>
      </c>
      <c r="D284" s="136" t="s">
        <v>30</v>
      </c>
      <c r="E284" s="136"/>
      <c r="F284" s="142" t="s">
        <v>483</v>
      </c>
      <c r="G284" s="135">
        <v>89258750433</v>
      </c>
      <c r="H284" s="135"/>
      <c r="I284" s="135"/>
      <c r="J284" s="135" t="s">
        <v>134</v>
      </c>
      <c r="K284" s="135" t="s">
        <v>85</v>
      </c>
      <c r="L284" s="140" t="str">
        <f>IFERROR(_xlfn.IFNA(VLOOKUP($K284,[26]коммент!$B:$C,2,0),""),"")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84" s="135" t="s">
        <v>129</v>
      </c>
      <c r="N284" s="135"/>
      <c r="O284" s="135"/>
      <c r="P284" s="135"/>
      <c r="Q284" s="13"/>
      <c r="R284" s="13"/>
    </row>
    <row r="285" spans="1:18" s="14" customFormat="1" ht="94.5" x14ac:dyDescent="0.25">
      <c r="A285" s="135">
        <v>283</v>
      </c>
      <c r="B285" s="137">
        <v>44711</v>
      </c>
      <c r="C285" s="135" t="s">
        <v>490</v>
      </c>
      <c r="D285" s="136" t="s">
        <v>30</v>
      </c>
      <c r="E285" s="136"/>
      <c r="F285" s="133" t="s">
        <v>523</v>
      </c>
      <c r="G285" s="135" t="s">
        <v>524</v>
      </c>
      <c r="H285" s="135"/>
      <c r="I285" s="135"/>
      <c r="J285" s="135" t="s">
        <v>180</v>
      </c>
      <c r="K285" s="135" t="s">
        <v>6</v>
      </c>
      <c r="L285" s="140" t="str">
        <f>IFERROR(_xlfn.IFNA(VLOOKUP($K285,[14]коммент!$B:$C,2,0),""),"")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5" s="135"/>
      <c r="N285" s="135"/>
      <c r="O285" s="135"/>
      <c r="P285" s="135"/>
      <c r="Q285" s="13"/>
      <c r="R285" s="13"/>
    </row>
    <row r="286" spans="1:18" s="14" customFormat="1" ht="94.5" x14ac:dyDescent="0.25">
      <c r="A286" s="135">
        <v>284</v>
      </c>
      <c r="B286" s="137">
        <v>44711</v>
      </c>
      <c r="C286" s="135" t="s">
        <v>490</v>
      </c>
      <c r="D286" s="136" t="s">
        <v>30</v>
      </c>
      <c r="E286" s="136"/>
      <c r="F286" s="141" t="s">
        <v>527</v>
      </c>
      <c r="G286" s="135" t="s">
        <v>528</v>
      </c>
      <c r="H286" s="135"/>
      <c r="I286" s="137"/>
      <c r="J286" s="135" t="s">
        <v>180</v>
      </c>
      <c r="K286" s="135" t="s">
        <v>6</v>
      </c>
      <c r="L286" s="140" t="str">
        <f>IFERROR(_xlfn.IFNA(VLOOKUP($K286,[14]коммент!$B:$C,2,0),""),"")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6" s="135"/>
      <c r="N286" s="135"/>
      <c r="O286" s="135"/>
      <c r="P286" s="135"/>
      <c r="Q286" s="13"/>
      <c r="R286" s="13"/>
    </row>
    <row r="287" spans="1:18" s="14" customFormat="1" ht="94.5" x14ac:dyDescent="0.25">
      <c r="A287" s="135">
        <v>285</v>
      </c>
      <c r="B287" s="137">
        <v>44711</v>
      </c>
      <c r="C287" s="135" t="s">
        <v>545</v>
      </c>
      <c r="D287" s="136" t="s">
        <v>30</v>
      </c>
      <c r="E287" s="136"/>
      <c r="F287" s="133" t="s">
        <v>546</v>
      </c>
      <c r="G287" s="135">
        <v>4953624024</v>
      </c>
      <c r="H287" s="135" t="s">
        <v>547</v>
      </c>
      <c r="I287" s="137">
        <v>44624</v>
      </c>
      <c r="J287" s="135" t="s">
        <v>184</v>
      </c>
      <c r="K287" s="135" t="s">
        <v>175</v>
      </c>
      <c r="L287" s="140" t="str">
        <f>IFERROR(_xlfn.IFNA(VLOOKUP($K287,[53]коммент!$B:$C,2,0),""),"")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7" s="135"/>
      <c r="N287" s="135"/>
      <c r="O287" s="135"/>
      <c r="P287" s="135" t="s">
        <v>548</v>
      </c>
      <c r="Q287" s="13"/>
      <c r="R287" s="13"/>
    </row>
    <row r="288" spans="1:18" s="14" customFormat="1" ht="94.5" x14ac:dyDescent="0.25">
      <c r="A288" s="135">
        <v>286</v>
      </c>
      <c r="B288" s="137">
        <v>44711</v>
      </c>
      <c r="C288" s="137" t="s">
        <v>883</v>
      </c>
      <c r="D288" s="136" t="s">
        <v>30</v>
      </c>
      <c r="E288" s="136"/>
      <c r="F288" s="133" t="s">
        <v>884</v>
      </c>
      <c r="G288" s="135">
        <v>9037937195</v>
      </c>
      <c r="H288" s="135"/>
      <c r="I288" s="135"/>
      <c r="J288" s="135" t="s">
        <v>180</v>
      </c>
      <c r="K288" s="135" t="s">
        <v>6</v>
      </c>
      <c r="L288" s="140" t="str">
        <f>IFERROR(_xlfn.IFNA(VLOOKUP($K288,[54]коммент!$B:$C,2,0),""),"")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8" s="135"/>
      <c r="N288" s="135"/>
      <c r="O288" s="135"/>
      <c r="P288" s="135"/>
      <c r="Q288" s="13"/>
      <c r="R288" s="13"/>
    </row>
    <row r="289" spans="1:18" s="14" customFormat="1" ht="47.25" x14ac:dyDescent="0.25">
      <c r="A289" s="135">
        <v>287</v>
      </c>
      <c r="B289" s="137">
        <v>44711</v>
      </c>
      <c r="C289" s="135" t="s">
        <v>302</v>
      </c>
      <c r="D289" s="136" t="s">
        <v>45</v>
      </c>
      <c r="E289" s="136"/>
      <c r="F289" s="142" t="s">
        <v>303</v>
      </c>
      <c r="G289" s="141" t="s">
        <v>304</v>
      </c>
      <c r="H289" s="135"/>
      <c r="I289" s="137"/>
      <c r="J289" s="135" t="s">
        <v>179</v>
      </c>
      <c r="K289" s="135" t="s">
        <v>85</v>
      </c>
      <c r="L289" s="140" t="str">
        <f>IFERROR(_xlfn.IFNA(VLOOKUP($K289,[34]коммент!$B:$C,2,0),""),"")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89" s="135" t="s">
        <v>129</v>
      </c>
      <c r="N289" s="135"/>
      <c r="O289" s="135"/>
      <c r="P289" s="135"/>
      <c r="Q289" s="13"/>
      <c r="R289" s="13"/>
    </row>
    <row r="290" spans="1:18" s="14" customFormat="1" ht="47.25" x14ac:dyDescent="0.25">
      <c r="A290" s="135">
        <v>288</v>
      </c>
      <c r="B290" s="137">
        <v>44711</v>
      </c>
      <c r="C290" s="135" t="s">
        <v>302</v>
      </c>
      <c r="D290" s="136" t="s">
        <v>45</v>
      </c>
      <c r="E290" s="136"/>
      <c r="F290" s="142" t="s">
        <v>318</v>
      </c>
      <c r="G290" s="135" t="s">
        <v>319</v>
      </c>
      <c r="H290" s="135"/>
      <c r="I290" s="137"/>
      <c r="J290" s="135" t="s">
        <v>180</v>
      </c>
      <c r="K290" s="135" t="s">
        <v>85</v>
      </c>
      <c r="L290" s="140" t="str">
        <f>IFERROR(_xlfn.IFNA(VLOOKUP($K290,[34]коммент!$B:$C,2,0),""),"")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0" s="135" t="s">
        <v>129</v>
      </c>
      <c r="N290" s="135"/>
      <c r="O290" s="135"/>
      <c r="P290" s="135" t="s">
        <v>320</v>
      </c>
      <c r="Q290" s="13"/>
      <c r="R290" s="13"/>
    </row>
    <row r="291" spans="1:18" s="14" customFormat="1" ht="94.5" x14ac:dyDescent="0.25">
      <c r="A291" s="135">
        <v>289</v>
      </c>
      <c r="B291" s="137">
        <v>44711</v>
      </c>
      <c r="C291" s="135" t="s">
        <v>551</v>
      </c>
      <c r="D291" s="136" t="s">
        <v>45</v>
      </c>
      <c r="E291" s="136"/>
      <c r="F291" s="142" t="s">
        <v>552</v>
      </c>
      <c r="G291" s="135">
        <v>9254304967</v>
      </c>
      <c r="H291" s="135" t="s">
        <v>313</v>
      </c>
      <c r="I291" s="137">
        <v>44606</v>
      </c>
      <c r="J291" s="135" t="s">
        <v>184</v>
      </c>
      <c r="K291" s="135" t="s">
        <v>175</v>
      </c>
      <c r="L291" s="140" t="str">
        <f>IFERROR(_xlfn.IFNA(VLOOKUP($K291,[50]коммент!$B:$C,2,0),""),"")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91" s="135"/>
      <c r="N291" s="135" t="s">
        <v>114</v>
      </c>
      <c r="O291" s="135"/>
      <c r="P291" s="135" t="s">
        <v>553</v>
      </c>
      <c r="Q291" s="13"/>
      <c r="R291" s="13"/>
    </row>
    <row r="292" spans="1:18" s="14" customFormat="1" ht="47.25" x14ac:dyDescent="0.25">
      <c r="A292" s="135">
        <v>290</v>
      </c>
      <c r="B292" s="137">
        <v>44711</v>
      </c>
      <c r="C292" s="135" t="s">
        <v>1196</v>
      </c>
      <c r="D292" s="136" t="s">
        <v>45</v>
      </c>
      <c r="E292" s="136"/>
      <c r="F292" s="133" t="s">
        <v>1198</v>
      </c>
      <c r="G292" s="135">
        <v>89151429551</v>
      </c>
      <c r="H292" s="135" t="s">
        <v>751</v>
      </c>
      <c r="I292" s="137">
        <v>44662</v>
      </c>
      <c r="J292" s="135" t="s">
        <v>179</v>
      </c>
      <c r="K292" s="135" t="s">
        <v>113</v>
      </c>
      <c r="L292" s="140" t="s">
        <v>143</v>
      </c>
      <c r="M292" s="135"/>
      <c r="N292" s="135"/>
      <c r="O292" s="135"/>
      <c r="P292" s="135" t="s">
        <v>1199</v>
      </c>
      <c r="Q292" s="13"/>
      <c r="R292" s="13"/>
    </row>
    <row r="293" spans="1:18" s="14" customFormat="1" ht="94.5" x14ac:dyDescent="0.25">
      <c r="A293" s="135">
        <v>291</v>
      </c>
      <c r="B293" s="137">
        <v>44711</v>
      </c>
      <c r="C293" s="135" t="s">
        <v>1006</v>
      </c>
      <c r="D293" s="136" t="s">
        <v>81</v>
      </c>
      <c r="E293" s="136"/>
      <c r="F293" s="133" t="s">
        <v>1007</v>
      </c>
      <c r="G293" s="135">
        <v>9629698494</v>
      </c>
      <c r="H293" s="135"/>
      <c r="I293" s="137"/>
      <c r="J293" s="135" t="s">
        <v>180</v>
      </c>
      <c r="K293" s="135" t="s">
        <v>6</v>
      </c>
      <c r="L293" s="140" t="s">
        <v>147</v>
      </c>
      <c r="M293" s="135"/>
      <c r="N293" s="135"/>
      <c r="O293" s="135"/>
      <c r="P293" s="135"/>
      <c r="Q293" s="13"/>
      <c r="R293" s="13"/>
    </row>
    <row r="294" spans="1:18" s="14" customFormat="1" ht="94.5" x14ac:dyDescent="0.25">
      <c r="A294" s="135">
        <v>292</v>
      </c>
      <c r="B294" s="137">
        <v>44711</v>
      </c>
      <c r="C294" s="135" t="s">
        <v>1020</v>
      </c>
      <c r="D294" s="136" t="s">
        <v>81</v>
      </c>
      <c r="E294" s="136"/>
      <c r="F294" s="133" t="s">
        <v>1031</v>
      </c>
      <c r="G294" s="135">
        <v>9153702041</v>
      </c>
      <c r="H294" s="135" t="s">
        <v>1032</v>
      </c>
      <c r="I294" s="137">
        <v>44693</v>
      </c>
      <c r="J294" s="135" t="s">
        <v>180</v>
      </c>
      <c r="K294" s="135" t="s">
        <v>111</v>
      </c>
      <c r="L294" s="140" t="s">
        <v>165</v>
      </c>
      <c r="M294" s="135" t="s">
        <v>130</v>
      </c>
      <c r="N294" s="135" t="s">
        <v>183</v>
      </c>
      <c r="O294" s="135" t="s">
        <v>81</v>
      </c>
      <c r="P294" s="135" t="s">
        <v>350</v>
      </c>
      <c r="Q294" s="13"/>
      <c r="R294" s="13"/>
    </row>
    <row r="295" spans="1:18" s="14" customFormat="1" ht="94.5" x14ac:dyDescent="0.25">
      <c r="A295" s="135">
        <v>293</v>
      </c>
      <c r="B295" s="137">
        <v>44711</v>
      </c>
      <c r="C295" s="135" t="s">
        <v>1117</v>
      </c>
      <c r="D295" s="136" t="s">
        <v>81</v>
      </c>
      <c r="E295" s="136"/>
      <c r="F295" s="133" t="s">
        <v>1120</v>
      </c>
      <c r="G295" s="135" t="s">
        <v>1121</v>
      </c>
      <c r="H295" s="135"/>
      <c r="I295" s="137"/>
      <c r="J295" s="135" t="s">
        <v>180</v>
      </c>
      <c r="K295" s="135" t="s">
        <v>6</v>
      </c>
      <c r="L295" s="140" t="s">
        <v>147</v>
      </c>
      <c r="M295" s="135"/>
      <c r="N295" s="135"/>
      <c r="O295" s="135"/>
      <c r="P295" s="135"/>
      <c r="Q295" s="13"/>
      <c r="R295" s="13"/>
    </row>
    <row r="296" spans="1:18" s="14" customFormat="1" ht="94.5" x14ac:dyDescent="0.25">
      <c r="A296" s="135">
        <v>294</v>
      </c>
      <c r="B296" s="137">
        <v>44711</v>
      </c>
      <c r="C296" s="135" t="s">
        <v>1196</v>
      </c>
      <c r="D296" s="136" t="s">
        <v>81</v>
      </c>
      <c r="E296" s="136"/>
      <c r="F296" s="133" t="s">
        <v>1220</v>
      </c>
      <c r="G296" s="135" t="s">
        <v>1221</v>
      </c>
      <c r="H296" s="135" t="s">
        <v>1222</v>
      </c>
      <c r="I296" s="137">
        <v>44510</v>
      </c>
      <c r="J296" s="135" t="s">
        <v>180</v>
      </c>
      <c r="K296" s="135" t="s">
        <v>6</v>
      </c>
      <c r="L296" s="140" t="s">
        <v>147</v>
      </c>
      <c r="M296" s="135"/>
      <c r="N296" s="135"/>
      <c r="O296" s="135"/>
      <c r="P296" s="135"/>
      <c r="Q296" s="13"/>
      <c r="R296" s="13"/>
    </row>
    <row r="297" spans="1:18" s="14" customFormat="1" ht="94.5" x14ac:dyDescent="0.25">
      <c r="A297" s="135">
        <v>295</v>
      </c>
      <c r="B297" s="137">
        <v>44711</v>
      </c>
      <c r="C297" s="135" t="s">
        <v>1226</v>
      </c>
      <c r="D297" s="136" t="s">
        <v>81</v>
      </c>
      <c r="E297" s="136"/>
      <c r="F297" s="133" t="s">
        <v>1232</v>
      </c>
      <c r="G297" s="135">
        <v>9031170747</v>
      </c>
      <c r="H297" s="135" t="s">
        <v>1233</v>
      </c>
      <c r="I297" s="137">
        <v>44683</v>
      </c>
      <c r="J297" s="135" t="s">
        <v>184</v>
      </c>
      <c r="K297" s="135" t="s">
        <v>111</v>
      </c>
      <c r="L297" s="140" t="str">
        <f>IFERROR(_xlfn.IFNA(VLOOKUP($K297,коммент!$B:$C,2,0),""),"")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97" s="135" t="s">
        <v>130</v>
      </c>
      <c r="N297" s="135" t="s">
        <v>114</v>
      </c>
      <c r="O297" s="135"/>
      <c r="P297" s="135" t="s">
        <v>1234</v>
      </c>
      <c r="Q297" s="13"/>
      <c r="R297" s="13"/>
    </row>
    <row r="298" spans="1:18" s="14" customFormat="1" ht="126" x14ac:dyDescent="0.25">
      <c r="A298" s="135">
        <v>296</v>
      </c>
      <c r="B298" s="137">
        <v>44711</v>
      </c>
      <c r="C298" s="135" t="s">
        <v>1226</v>
      </c>
      <c r="D298" s="136" t="s">
        <v>81</v>
      </c>
      <c r="E298" s="136"/>
      <c r="F298" s="133" t="s">
        <v>1238</v>
      </c>
      <c r="G298" s="135">
        <v>9265529992</v>
      </c>
      <c r="H298" s="135"/>
      <c r="I298" s="135"/>
      <c r="J298" s="135" t="s">
        <v>184</v>
      </c>
      <c r="K298" s="135" t="s">
        <v>113</v>
      </c>
      <c r="L298" s="140" t="str">
        <f>IFERROR(_xlfn.IFNA(VLOOKUP($K298,[55]коммент!$B:$C,2,0),""),"")</f>
        <v>Формат уведомления. С целью проведения внутреннего контроля качества.</v>
      </c>
      <c r="M298" s="135"/>
      <c r="N298" s="135"/>
      <c r="O298" s="135"/>
      <c r="P298" s="135" t="s">
        <v>1239</v>
      </c>
      <c r="Q298" s="13"/>
      <c r="R298" s="13"/>
    </row>
    <row r="299" spans="1:18" s="14" customFormat="1" ht="126" x14ac:dyDescent="0.25">
      <c r="A299" s="135">
        <v>297</v>
      </c>
      <c r="B299" s="137">
        <v>44711</v>
      </c>
      <c r="C299" s="135" t="s">
        <v>1258</v>
      </c>
      <c r="D299" s="130" t="s">
        <v>81</v>
      </c>
      <c r="E299" s="136"/>
      <c r="F299" s="133" t="s">
        <v>1261</v>
      </c>
      <c r="G299" s="135">
        <v>9272820235</v>
      </c>
      <c r="H299" s="135" t="s">
        <v>1262</v>
      </c>
      <c r="I299" s="153">
        <v>44710</v>
      </c>
      <c r="J299" s="150" t="s">
        <v>179</v>
      </c>
      <c r="K299" s="150" t="s">
        <v>113</v>
      </c>
      <c r="L299" s="170" t="str">
        <f>IFERROR(_xlfn.IFNA(VLOOKUP($K299,[56]коммент!$B:$C,2,0),""),"")</f>
        <v>Формат уведомления. С целью проведения внутреннего контроля качества.</v>
      </c>
      <c r="M299" s="135"/>
      <c r="N299" s="135"/>
      <c r="O299" s="135"/>
      <c r="P299" s="135" t="s">
        <v>1264</v>
      </c>
      <c r="Q299" s="13"/>
      <c r="R299" s="13"/>
    </row>
    <row r="300" spans="1:18" s="14" customFormat="1" ht="94.5" x14ac:dyDescent="0.25">
      <c r="A300" s="135">
        <v>298</v>
      </c>
      <c r="B300" s="137">
        <v>44711</v>
      </c>
      <c r="C300" s="135" t="s">
        <v>1258</v>
      </c>
      <c r="D300" s="130" t="s">
        <v>81</v>
      </c>
      <c r="E300" s="182"/>
      <c r="F300" s="133" t="s">
        <v>1272</v>
      </c>
      <c r="G300" s="135">
        <v>9647783925</v>
      </c>
      <c r="H300" s="150" t="s">
        <v>1273</v>
      </c>
      <c r="I300" s="153">
        <v>44708</v>
      </c>
      <c r="J300" s="150" t="s">
        <v>180</v>
      </c>
      <c r="K300" s="150" t="s">
        <v>111</v>
      </c>
      <c r="L300" s="140" t="str">
        <f>IFERROR(_xlfn.IFNA(VLOOKUP($K300,коммент!$B:$C,2,0),""),"")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0" s="150" t="s">
        <v>130</v>
      </c>
      <c r="N300" s="135" t="s">
        <v>183</v>
      </c>
      <c r="O300" s="135" t="s">
        <v>81</v>
      </c>
      <c r="P300" s="135" t="s">
        <v>1274</v>
      </c>
      <c r="Q300" s="13"/>
      <c r="R300" s="13"/>
    </row>
    <row r="301" spans="1:18" s="14" customFormat="1" ht="94.5" x14ac:dyDescent="0.25">
      <c r="A301" s="135">
        <v>299</v>
      </c>
      <c r="B301" s="137">
        <v>44711</v>
      </c>
      <c r="C301" s="135" t="s">
        <v>1226</v>
      </c>
      <c r="D301" s="136" t="s">
        <v>80</v>
      </c>
      <c r="E301" s="136"/>
      <c r="F301" s="133" t="s">
        <v>1244</v>
      </c>
      <c r="G301" s="135">
        <v>9168772585</v>
      </c>
      <c r="H301" s="135"/>
      <c r="I301" s="135"/>
      <c r="J301" s="135" t="s">
        <v>180</v>
      </c>
      <c r="K301" s="135" t="s">
        <v>6</v>
      </c>
      <c r="L301" s="140" t="str">
        <f>IFERROR(_xlfn.IFNA(VLOOKUP($K301,коммент!$B:$C,2,0),""),"")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1" s="135"/>
      <c r="N301" s="135"/>
      <c r="O301" s="135"/>
      <c r="P301" s="135"/>
      <c r="Q301" s="13"/>
      <c r="R301" s="13"/>
    </row>
    <row r="302" spans="1:18" s="14" customFormat="1" ht="94.5" x14ac:dyDescent="0.25">
      <c r="A302" s="135">
        <v>300</v>
      </c>
      <c r="B302" s="137">
        <v>44711</v>
      </c>
      <c r="C302" s="135" t="s">
        <v>1020</v>
      </c>
      <c r="D302" s="136" t="s">
        <v>79</v>
      </c>
      <c r="E302" s="136"/>
      <c r="F302" s="133" t="s">
        <v>1028</v>
      </c>
      <c r="G302" s="135" t="s">
        <v>1029</v>
      </c>
      <c r="H302" s="135"/>
      <c r="I302" s="137"/>
      <c r="J302" s="135" t="s">
        <v>180</v>
      </c>
      <c r="K302" s="135" t="s">
        <v>6</v>
      </c>
      <c r="L302" s="140" t="s">
        <v>147</v>
      </c>
      <c r="M302" s="135"/>
      <c r="N302" s="135"/>
      <c r="O302" s="135"/>
      <c r="P302" s="135"/>
      <c r="Q302" s="13"/>
      <c r="R302" s="13"/>
    </row>
    <row r="303" spans="1:18" s="14" customFormat="1" ht="47.25" x14ac:dyDescent="0.25">
      <c r="A303" s="135">
        <v>301</v>
      </c>
      <c r="B303" s="137">
        <v>44711</v>
      </c>
      <c r="C303" s="135" t="s">
        <v>1020</v>
      </c>
      <c r="D303" s="136" t="s">
        <v>79</v>
      </c>
      <c r="E303" s="136"/>
      <c r="F303" s="133" t="s">
        <v>1033</v>
      </c>
      <c r="G303" s="135" t="s">
        <v>1034</v>
      </c>
      <c r="H303" s="135"/>
      <c r="I303" s="137"/>
      <c r="J303" s="135" t="s">
        <v>179</v>
      </c>
      <c r="K303" s="135" t="s">
        <v>85</v>
      </c>
      <c r="L303" s="140" t="s">
        <v>148</v>
      </c>
      <c r="M303" s="135" t="s">
        <v>129</v>
      </c>
      <c r="N303" s="135"/>
      <c r="O303" s="135"/>
      <c r="P303" s="135"/>
      <c r="Q303" s="13"/>
      <c r="R303" s="13"/>
    </row>
    <row r="304" spans="1:18" s="14" customFormat="1" ht="94.5" x14ac:dyDescent="0.25">
      <c r="A304" s="135">
        <v>302</v>
      </c>
      <c r="B304" s="137">
        <v>44711</v>
      </c>
      <c r="C304" s="127" t="s">
        <v>239</v>
      </c>
      <c r="D304" s="136" t="s">
        <v>78</v>
      </c>
      <c r="E304" s="136"/>
      <c r="F304" s="133" t="s">
        <v>249</v>
      </c>
      <c r="G304" s="135">
        <v>9057978944</v>
      </c>
      <c r="H304" s="135" t="s">
        <v>250</v>
      </c>
      <c r="I304" s="137">
        <v>44708</v>
      </c>
      <c r="J304" s="127" t="s">
        <v>179</v>
      </c>
      <c r="K304" s="127" t="s">
        <v>111</v>
      </c>
      <c r="L304" s="140" t="str">
        <f>IFERROR(_xlfn.IFNA(VLOOKUP($K304,[32]коммент!$B:$C,2,0),""),"")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4" s="127" t="s">
        <v>130</v>
      </c>
      <c r="N304" s="127" t="s">
        <v>114</v>
      </c>
      <c r="O304" s="135"/>
      <c r="P304" s="135" t="s">
        <v>251</v>
      </c>
      <c r="Q304" s="13"/>
      <c r="R304" s="13"/>
    </row>
    <row r="305" spans="1:18" s="14" customFormat="1" ht="94.5" x14ac:dyDescent="0.25">
      <c r="A305" s="135">
        <v>303</v>
      </c>
      <c r="B305" s="137">
        <v>44711</v>
      </c>
      <c r="C305" s="135" t="s">
        <v>604</v>
      </c>
      <c r="D305" s="136" t="s">
        <v>78</v>
      </c>
      <c r="E305" s="136"/>
      <c r="F305" s="133" t="s">
        <v>636</v>
      </c>
      <c r="G305" s="135" t="s">
        <v>637</v>
      </c>
      <c r="H305" s="135" t="s">
        <v>638</v>
      </c>
      <c r="I305" s="137">
        <v>44707</v>
      </c>
      <c r="J305" s="135" t="s">
        <v>180</v>
      </c>
      <c r="K305" s="135" t="s">
        <v>6</v>
      </c>
      <c r="L305" s="140" t="str">
        <f>IFERROR(_xlfn.IFNA(VLOOKUP($K305,[28]коммент!$B:$C,2,0),""),"")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5" s="135"/>
      <c r="N305" s="135"/>
      <c r="O305" s="135"/>
      <c r="P305" s="135"/>
      <c r="Q305" s="13"/>
      <c r="R305" s="13"/>
    </row>
    <row r="306" spans="1:18" s="14" customFormat="1" ht="94.5" x14ac:dyDescent="0.25">
      <c r="A306" s="135">
        <v>304</v>
      </c>
      <c r="B306" s="137">
        <v>44711</v>
      </c>
      <c r="C306" s="135" t="s">
        <v>1226</v>
      </c>
      <c r="D306" s="136" t="s">
        <v>78</v>
      </c>
      <c r="E306" s="136"/>
      <c r="F306" s="133" t="s">
        <v>1230</v>
      </c>
      <c r="G306" s="135">
        <v>4954951574</v>
      </c>
      <c r="H306" s="135"/>
      <c r="I306" s="135"/>
      <c r="J306" s="135" t="s">
        <v>180</v>
      </c>
      <c r="K306" s="135" t="s">
        <v>6</v>
      </c>
      <c r="L306" s="140" t="str">
        <f>IFERROR(_xlfn.IFNA(VLOOKUP($K306,коммент!$B:$C,2,0),""),"")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6" s="135"/>
      <c r="N306" s="135"/>
      <c r="O306" s="135"/>
      <c r="P306" s="135" t="s">
        <v>1231</v>
      </c>
      <c r="Q306" s="13"/>
      <c r="R306" s="13"/>
    </row>
    <row r="307" spans="1:18" s="14" customFormat="1" ht="94.5" x14ac:dyDescent="0.25">
      <c r="A307" s="135">
        <v>305</v>
      </c>
      <c r="B307" s="137">
        <v>44711</v>
      </c>
      <c r="C307" s="135" t="s">
        <v>1226</v>
      </c>
      <c r="D307" s="136" t="s">
        <v>78</v>
      </c>
      <c r="E307" s="136"/>
      <c r="F307" s="133" t="s">
        <v>1243</v>
      </c>
      <c r="G307" s="135">
        <v>9188838903</v>
      </c>
      <c r="H307" s="135"/>
      <c r="I307" s="135"/>
      <c r="J307" s="135" t="s">
        <v>180</v>
      </c>
      <c r="K307" s="135" t="s">
        <v>6</v>
      </c>
      <c r="L307" s="140" t="str">
        <f>IFERROR(_xlfn.IFNA(VLOOKUP($K307,коммент!$B:$C,2,0),""),"")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35"/>
      <c r="N307" s="135"/>
      <c r="O307" s="135"/>
      <c r="P307" s="135"/>
      <c r="Q307" s="13"/>
      <c r="R307" s="13"/>
    </row>
    <row r="308" spans="1:18" s="14" customFormat="1" ht="94.5" x14ac:dyDescent="0.25">
      <c r="A308" s="135">
        <v>306</v>
      </c>
      <c r="B308" s="137">
        <v>44711</v>
      </c>
      <c r="C308" s="150" t="s">
        <v>355</v>
      </c>
      <c r="D308" s="136" t="s">
        <v>91</v>
      </c>
      <c r="E308" s="136"/>
      <c r="F308" s="142" t="s">
        <v>361</v>
      </c>
      <c r="G308" s="135">
        <v>89037704535</v>
      </c>
      <c r="H308" s="135" t="s">
        <v>362</v>
      </c>
      <c r="I308" s="137">
        <v>44523</v>
      </c>
      <c r="J308" s="135" t="s">
        <v>184</v>
      </c>
      <c r="K308" s="135" t="s">
        <v>175</v>
      </c>
      <c r="L308" s="140" t="str">
        <f>IFERROR(_xlfn.IFNA(VLOOKUP($K308,[49]коммент!$B:$C,2,0),""),"")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35"/>
      <c r="N308" s="135"/>
      <c r="O308" s="135"/>
      <c r="P308" s="135" t="s">
        <v>363</v>
      </c>
      <c r="Q308" s="13"/>
      <c r="R308" s="13"/>
    </row>
    <row r="309" spans="1:18" s="14" customFormat="1" ht="94.5" x14ac:dyDescent="0.25">
      <c r="A309" s="135">
        <v>307</v>
      </c>
      <c r="B309" s="137">
        <v>44711</v>
      </c>
      <c r="C309" s="150" t="s">
        <v>355</v>
      </c>
      <c r="D309" s="136" t="s">
        <v>91</v>
      </c>
      <c r="E309" s="136"/>
      <c r="F309" s="142" t="s">
        <v>364</v>
      </c>
      <c r="G309" s="135">
        <v>89150679241</v>
      </c>
      <c r="H309" s="135"/>
      <c r="I309" s="135"/>
      <c r="J309" s="135"/>
      <c r="K309" s="135" t="s">
        <v>6</v>
      </c>
      <c r="L309" s="140" t="str">
        <f>IFERROR(_xlfn.IFNA(VLOOKUP($K309,[49]коммент!$B:$C,2,0),""),"")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9" s="135"/>
      <c r="N309" s="135"/>
      <c r="O309" s="135"/>
      <c r="P309" s="135"/>
      <c r="Q309" s="13"/>
      <c r="R309" s="13"/>
    </row>
    <row r="310" spans="1:18" s="14" customFormat="1" ht="47.25" x14ac:dyDescent="0.25">
      <c r="A310" s="135">
        <v>308</v>
      </c>
      <c r="B310" s="137">
        <v>44711</v>
      </c>
      <c r="C310" s="135" t="s">
        <v>572</v>
      </c>
      <c r="D310" s="136" t="s">
        <v>91</v>
      </c>
      <c r="E310" s="136"/>
      <c r="F310" s="133" t="s">
        <v>575</v>
      </c>
      <c r="G310" s="135">
        <v>9151128159</v>
      </c>
      <c r="H310" s="135"/>
      <c r="I310" s="135"/>
      <c r="J310" s="135" t="s">
        <v>180</v>
      </c>
      <c r="K310" s="135" t="s">
        <v>85</v>
      </c>
      <c r="L310" s="140" t="str">
        <f>IFERROR(_xlfn.IFNA(VLOOKUP($K310,[4]коммент!$B:$C,2,0),""),"")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0" s="135" t="s">
        <v>129</v>
      </c>
      <c r="N310" s="135"/>
      <c r="O310" s="135"/>
      <c r="P310" s="135"/>
      <c r="Q310" s="13"/>
      <c r="R310" s="13"/>
    </row>
    <row r="311" spans="1:18" s="14" customFormat="1" ht="63" x14ac:dyDescent="0.25">
      <c r="A311" s="135">
        <v>309</v>
      </c>
      <c r="B311" s="137">
        <v>44711</v>
      </c>
      <c r="C311" s="135" t="s">
        <v>662</v>
      </c>
      <c r="D311" s="136" t="s">
        <v>91</v>
      </c>
      <c r="E311" s="136"/>
      <c r="F311" s="142" t="s">
        <v>670</v>
      </c>
      <c r="G311" s="135">
        <v>9263801409</v>
      </c>
      <c r="H311" s="135" t="s">
        <v>671</v>
      </c>
      <c r="I311" s="137">
        <v>44664</v>
      </c>
      <c r="J311" s="135" t="s">
        <v>134</v>
      </c>
      <c r="K311" s="135" t="s">
        <v>149</v>
      </c>
      <c r="L311" s="140" t="str">
        <f>IFERROR(_xlfn.IFNA(VLOOKUP($K311,[5]коммент!$B:$C,2,0),""),"")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11" s="135"/>
      <c r="N311" s="135"/>
      <c r="O311" s="135"/>
      <c r="P311" s="135"/>
      <c r="Q311" s="13"/>
      <c r="R311" s="13"/>
    </row>
    <row r="312" spans="1:18" s="14" customFormat="1" ht="94.5" x14ac:dyDescent="0.25">
      <c r="A312" s="135">
        <v>310</v>
      </c>
      <c r="B312" s="137">
        <v>44711</v>
      </c>
      <c r="C312" s="135" t="s">
        <v>695</v>
      </c>
      <c r="D312" s="136" t="s">
        <v>91</v>
      </c>
      <c r="E312" s="136"/>
      <c r="F312" s="133" t="s">
        <v>697</v>
      </c>
      <c r="G312" s="135">
        <v>91522149486</v>
      </c>
      <c r="H312" s="135"/>
      <c r="I312" s="135"/>
      <c r="J312" s="135" t="s">
        <v>180</v>
      </c>
      <c r="K312" s="135" t="s">
        <v>6</v>
      </c>
      <c r="L312" s="140" t="str">
        <f>IFERROR(_xlfn.IFNA(VLOOKUP($K312,[7]коммент!$B:$C,2,0),""),"")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2" s="135"/>
      <c r="N312" s="135"/>
      <c r="O312" s="135"/>
      <c r="P312" s="135"/>
      <c r="Q312" s="13"/>
      <c r="R312" s="13"/>
    </row>
    <row r="313" spans="1:18" s="14" customFormat="1" ht="78.75" x14ac:dyDescent="0.25">
      <c r="A313" s="135">
        <v>311</v>
      </c>
      <c r="B313" s="137">
        <v>44711</v>
      </c>
      <c r="C313" s="135" t="s">
        <v>700</v>
      </c>
      <c r="D313" s="136" t="s">
        <v>91</v>
      </c>
      <c r="E313" s="136"/>
      <c r="F313" s="165" t="s">
        <v>725</v>
      </c>
      <c r="G313" s="150">
        <v>9259981956</v>
      </c>
      <c r="H313" s="150"/>
      <c r="I313" s="153"/>
      <c r="J313" s="150" t="s">
        <v>179</v>
      </c>
      <c r="K313" s="150" t="s">
        <v>113</v>
      </c>
      <c r="L313" s="170" t="str">
        <f>IFERROR(_xlfn.IFNA(VLOOKUP($K313,[8]коммент!$B:$C,2,0),""),"")</f>
        <v>Формат уведомления. С целью проведения внутреннего контроля качества.</v>
      </c>
      <c r="M313" s="135"/>
      <c r="N313" s="135"/>
      <c r="O313" s="135"/>
      <c r="P313" s="135" t="s">
        <v>726</v>
      </c>
      <c r="Q313" s="13"/>
      <c r="R313" s="13"/>
    </row>
    <row r="314" spans="1:18" s="14" customFormat="1" ht="94.5" x14ac:dyDescent="0.25">
      <c r="A314" s="135">
        <v>312</v>
      </c>
      <c r="B314" s="137">
        <v>44711</v>
      </c>
      <c r="C314" s="135" t="s">
        <v>700</v>
      </c>
      <c r="D314" s="136" t="s">
        <v>91</v>
      </c>
      <c r="E314" s="136"/>
      <c r="F314" s="165" t="s">
        <v>738</v>
      </c>
      <c r="G314" s="150" t="s">
        <v>739</v>
      </c>
      <c r="H314" s="150" t="s">
        <v>711</v>
      </c>
      <c r="I314" s="153">
        <v>44633</v>
      </c>
      <c r="J314" s="150" t="s">
        <v>179</v>
      </c>
      <c r="K314" s="150" t="s">
        <v>6</v>
      </c>
      <c r="L314" s="170" t="str">
        <f>IFERROR(_xlfn.IFNA(VLOOKUP($K314,[8]коммент!$B:$C,2,0),""),"")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4" s="135"/>
      <c r="N314" s="135"/>
      <c r="O314" s="135"/>
      <c r="P314" s="135"/>
      <c r="Q314" s="13"/>
      <c r="R314" s="13"/>
    </row>
    <row r="315" spans="1:18" s="14" customFormat="1" ht="47.25" x14ac:dyDescent="0.25">
      <c r="A315" s="135">
        <v>313</v>
      </c>
      <c r="B315" s="137">
        <v>44711</v>
      </c>
      <c r="C315" s="135" t="s">
        <v>762</v>
      </c>
      <c r="D315" s="136" t="s">
        <v>91</v>
      </c>
      <c r="E315" s="136"/>
      <c r="F315" s="133" t="s">
        <v>773</v>
      </c>
      <c r="G315" s="135">
        <v>9169509029</v>
      </c>
      <c r="H315" s="135" t="s">
        <v>464</v>
      </c>
      <c r="I315" s="137">
        <v>44689</v>
      </c>
      <c r="J315" s="135" t="s">
        <v>184</v>
      </c>
      <c r="K315" s="135" t="s">
        <v>36</v>
      </c>
      <c r="L315" s="140" t="str">
        <f>IFERROR(_xlfn.IFNA(VLOOKUP($K315,[9]коммент!$B:$C,2,0),""),"")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15" s="135"/>
      <c r="N315" s="135"/>
      <c r="O315" s="135"/>
      <c r="P315" s="135" t="s">
        <v>774</v>
      </c>
      <c r="Q315" s="13"/>
      <c r="R315" s="13"/>
    </row>
    <row r="316" spans="1:18" s="14" customFormat="1" ht="94.5" x14ac:dyDescent="0.25">
      <c r="A316" s="135">
        <v>314</v>
      </c>
      <c r="B316" s="137">
        <v>44711</v>
      </c>
      <c r="C316" s="135" t="s">
        <v>762</v>
      </c>
      <c r="D316" s="136" t="s">
        <v>91</v>
      </c>
      <c r="E316" s="136"/>
      <c r="F316" s="133" t="s">
        <v>777</v>
      </c>
      <c r="G316" s="135" t="s">
        <v>778</v>
      </c>
      <c r="H316" s="135" t="s">
        <v>779</v>
      </c>
      <c r="I316" s="137">
        <v>44664</v>
      </c>
      <c r="J316" s="135" t="s">
        <v>179</v>
      </c>
      <c r="K316" s="135" t="s">
        <v>175</v>
      </c>
      <c r="L316" s="140" t="str">
        <f>IFERROR(_xlfn.IFNA(VLOOKUP($K316,[9]коммент!$B:$C,2,0),""),"")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16" s="135"/>
      <c r="N316" s="135"/>
      <c r="O316" s="135"/>
      <c r="P316" s="135" t="s">
        <v>780</v>
      </c>
      <c r="Q316" s="13"/>
      <c r="R316" s="13"/>
    </row>
    <row r="317" spans="1:18" s="14" customFormat="1" ht="94.5" x14ac:dyDescent="0.25">
      <c r="A317" s="135">
        <v>315</v>
      </c>
      <c r="B317" s="137">
        <v>44711</v>
      </c>
      <c r="C317" s="135" t="s">
        <v>839</v>
      </c>
      <c r="D317" s="136" t="s">
        <v>77</v>
      </c>
      <c r="E317" s="136"/>
      <c r="F317" s="142" t="s">
        <v>873</v>
      </c>
      <c r="G317" s="135">
        <v>9150629406</v>
      </c>
      <c r="H317" s="135" t="s">
        <v>874</v>
      </c>
      <c r="I317" s="137" t="s">
        <v>875</v>
      </c>
      <c r="J317" s="135" t="s">
        <v>180</v>
      </c>
      <c r="K317" s="135" t="s">
        <v>111</v>
      </c>
      <c r="L317" s="140" t="str">
        <f>IFERROR(_xlfn.IFNA(VLOOKUP($K317,[45]коммент!$B:$C,2,0),""),"")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7" s="135" t="s">
        <v>130</v>
      </c>
      <c r="N317" s="135" t="s">
        <v>114</v>
      </c>
      <c r="O317" s="135"/>
      <c r="P317" s="135" t="s">
        <v>876</v>
      </c>
      <c r="Q317" s="13"/>
      <c r="R317" s="13"/>
    </row>
    <row r="318" spans="1:18" s="14" customFormat="1" ht="94.5" x14ac:dyDescent="0.25">
      <c r="A318" s="135">
        <v>316</v>
      </c>
      <c r="B318" s="137">
        <v>44711</v>
      </c>
      <c r="C318" s="135" t="s">
        <v>1035</v>
      </c>
      <c r="D318" s="136" t="s">
        <v>77</v>
      </c>
      <c r="E318" s="136"/>
      <c r="F318" s="133" t="s">
        <v>1045</v>
      </c>
      <c r="G318" s="135">
        <v>9099462916</v>
      </c>
      <c r="H318" s="135"/>
      <c r="I318" s="137"/>
      <c r="J318" s="135" t="s">
        <v>180</v>
      </c>
      <c r="K318" s="135" t="s">
        <v>6</v>
      </c>
      <c r="L318" s="140" t="s">
        <v>147</v>
      </c>
      <c r="M318" s="135"/>
      <c r="N318" s="135"/>
      <c r="O318" s="135"/>
      <c r="P318" s="135"/>
      <c r="Q318" s="13"/>
      <c r="R318" s="13"/>
    </row>
    <row r="319" spans="1:18" s="14" customFormat="1" ht="94.5" x14ac:dyDescent="0.25">
      <c r="A319" s="135">
        <v>317</v>
      </c>
      <c r="B319" s="137">
        <v>44711</v>
      </c>
      <c r="C319" s="135" t="s">
        <v>462</v>
      </c>
      <c r="D319" s="136" t="s">
        <v>89</v>
      </c>
      <c r="E319" s="136"/>
      <c r="F319" s="133" t="s">
        <v>476</v>
      </c>
      <c r="G319" s="135">
        <v>89166142016</v>
      </c>
      <c r="H319" s="135"/>
      <c r="I319" s="135"/>
      <c r="J319" s="135" t="s">
        <v>180</v>
      </c>
      <c r="K319" s="135" t="s">
        <v>6</v>
      </c>
      <c r="L319" s="140" t="str">
        <f>IFERROR(_xlfn.IFNA(VLOOKUP($K319,[2]коммент!$B:$C,2,0),""),"")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9" s="135"/>
      <c r="N319" s="135"/>
      <c r="O319" s="135"/>
      <c r="P319" s="135"/>
      <c r="Q319" s="13"/>
      <c r="R319" s="13"/>
    </row>
    <row r="320" spans="1:18" s="14" customFormat="1" ht="47.25" x14ac:dyDescent="0.25">
      <c r="A320" s="135">
        <v>318</v>
      </c>
      <c r="B320" s="137">
        <v>44711</v>
      </c>
      <c r="C320" s="135" t="s">
        <v>1245</v>
      </c>
      <c r="D320" s="136" t="s">
        <v>89</v>
      </c>
      <c r="E320" s="136"/>
      <c r="F320" s="142" t="s">
        <v>1250</v>
      </c>
      <c r="G320" s="142">
        <v>9169113220</v>
      </c>
      <c r="H320" s="135"/>
      <c r="I320" s="135"/>
      <c r="J320" s="135" t="s">
        <v>180</v>
      </c>
      <c r="K320" s="135" t="s">
        <v>85</v>
      </c>
      <c r="L320" s="140" t="str">
        <f>IFERROR(_xlfn.IFNA(VLOOKUP($K320,коммент!$B:$C,2,0),""),"")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0" s="135" t="s">
        <v>129</v>
      </c>
      <c r="N320" s="135"/>
      <c r="O320" s="135"/>
      <c r="P320" s="135"/>
      <c r="Q320" s="13"/>
      <c r="R320" s="13"/>
    </row>
    <row r="321" spans="1:18" s="14" customFormat="1" ht="63" x14ac:dyDescent="0.25">
      <c r="A321" s="135">
        <v>319</v>
      </c>
      <c r="B321" s="137">
        <v>44711</v>
      </c>
      <c r="C321" s="135" t="s">
        <v>604</v>
      </c>
      <c r="D321" s="136" t="s">
        <v>76</v>
      </c>
      <c r="E321" s="136"/>
      <c r="F321" s="133" t="s">
        <v>627</v>
      </c>
      <c r="G321" s="135" t="s">
        <v>628</v>
      </c>
      <c r="H321" s="135" t="s">
        <v>629</v>
      </c>
      <c r="I321" s="137">
        <v>44665</v>
      </c>
      <c r="J321" s="135" t="s">
        <v>179</v>
      </c>
      <c r="K321" s="135" t="s">
        <v>149</v>
      </c>
      <c r="L321" s="140" t="str">
        <f>IFERROR(_xlfn.IFNA(VLOOKUP($K321,[28]коммент!$B:$C,2,0),""),"")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1" s="135"/>
      <c r="N321" s="135"/>
      <c r="O321" s="135"/>
      <c r="P321" s="135"/>
      <c r="Q321" s="13"/>
      <c r="R321" s="13"/>
    </row>
    <row r="322" spans="1:18" s="14" customFormat="1" ht="94.5" x14ac:dyDescent="0.25">
      <c r="A322" s="135">
        <v>320</v>
      </c>
      <c r="B322" s="137">
        <v>44711</v>
      </c>
      <c r="C322" s="171" t="s">
        <v>781</v>
      </c>
      <c r="D322" s="136" t="s">
        <v>76</v>
      </c>
      <c r="E322" s="136"/>
      <c r="F322" s="142" t="s">
        <v>789</v>
      </c>
      <c r="G322" s="135">
        <v>9252724953</v>
      </c>
      <c r="H322" s="135"/>
      <c r="I322" s="135"/>
      <c r="J322" s="135" t="s">
        <v>180</v>
      </c>
      <c r="K322" s="135" t="s">
        <v>6</v>
      </c>
      <c r="L322" s="140" t="str">
        <f>IFERROR(_xlfn.IFNA(VLOOKUP($K322,[43]коммент!$B:$C,2,0),""),"")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2" s="135"/>
      <c r="N322" s="135"/>
      <c r="O322" s="135"/>
      <c r="P322" s="135"/>
      <c r="Q322" s="13"/>
      <c r="R322" s="13"/>
    </row>
    <row r="323" spans="1:18" s="14" customFormat="1" ht="78.75" x14ac:dyDescent="0.25">
      <c r="A323" s="135">
        <v>321</v>
      </c>
      <c r="B323" s="137">
        <v>44711</v>
      </c>
      <c r="C323" s="171" t="s">
        <v>781</v>
      </c>
      <c r="D323" s="136" t="s">
        <v>76</v>
      </c>
      <c r="E323" s="136"/>
      <c r="F323" s="142" t="s">
        <v>790</v>
      </c>
      <c r="G323" s="135">
        <v>9105547162</v>
      </c>
      <c r="H323" s="135" t="s">
        <v>791</v>
      </c>
      <c r="I323" s="137">
        <v>44670</v>
      </c>
      <c r="J323" s="135" t="s">
        <v>180</v>
      </c>
      <c r="K323" s="135" t="s">
        <v>85</v>
      </c>
      <c r="L323" s="140" t="str">
        <f>IFERROR(_xlfn.IFNA(VLOOKUP($K323,[43]коммент!$B:$C,2,0),""),"")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3" s="135" t="s">
        <v>129</v>
      </c>
      <c r="N323" s="135"/>
      <c r="O323" s="135"/>
      <c r="P323" s="135" t="s">
        <v>792</v>
      </c>
      <c r="Q323" s="13"/>
      <c r="R323" s="13"/>
    </row>
    <row r="324" spans="1:18" s="14" customFormat="1" ht="94.5" x14ac:dyDescent="0.25">
      <c r="A324" s="135">
        <v>322</v>
      </c>
      <c r="B324" s="137">
        <v>44711</v>
      </c>
      <c r="C324" s="135" t="s">
        <v>1020</v>
      </c>
      <c r="D324" s="136" t="s">
        <v>76</v>
      </c>
      <c r="E324" s="136"/>
      <c r="F324" s="133" t="s">
        <v>1021</v>
      </c>
      <c r="G324" s="135">
        <v>9365140955</v>
      </c>
      <c r="H324" s="135"/>
      <c r="I324" s="137"/>
      <c r="J324" s="135" t="s">
        <v>180</v>
      </c>
      <c r="K324" s="135" t="s">
        <v>6</v>
      </c>
      <c r="L324" s="140" t="s">
        <v>147</v>
      </c>
      <c r="M324" s="135"/>
      <c r="N324" s="135"/>
      <c r="O324" s="135"/>
      <c r="P324" s="135"/>
      <c r="Q324" s="13"/>
      <c r="R324" s="13"/>
    </row>
    <row r="325" spans="1:18" s="14" customFormat="1" ht="47.25" x14ac:dyDescent="0.25">
      <c r="A325" s="135">
        <v>323</v>
      </c>
      <c r="B325" s="137">
        <v>44711</v>
      </c>
      <c r="C325" s="135" t="s">
        <v>1020</v>
      </c>
      <c r="D325" s="136" t="s">
        <v>76</v>
      </c>
      <c r="E325" s="136"/>
      <c r="F325" s="133" t="s">
        <v>1024</v>
      </c>
      <c r="G325" s="135" t="s">
        <v>1025</v>
      </c>
      <c r="H325" s="135"/>
      <c r="I325" s="137"/>
      <c r="J325" s="135" t="s">
        <v>184</v>
      </c>
      <c r="K325" s="135" t="s">
        <v>85</v>
      </c>
      <c r="L325" s="140" t="s">
        <v>148</v>
      </c>
      <c r="M325" s="135" t="s">
        <v>129</v>
      </c>
      <c r="N325" s="135"/>
      <c r="O325" s="135"/>
      <c r="P325" s="135"/>
      <c r="Q325" s="13"/>
      <c r="R325" s="13"/>
    </row>
    <row r="326" spans="1:18" s="14" customFormat="1" ht="47.25" x14ac:dyDescent="0.25">
      <c r="A326" s="135">
        <v>324</v>
      </c>
      <c r="B326" s="137">
        <v>44711</v>
      </c>
      <c r="C326" s="135" t="s">
        <v>1020</v>
      </c>
      <c r="D326" s="136" t="s">
        <v>76</v>
      </c>
      <c r="E326" s="136"/>
      <c r="F326" s="133" t="s">
        <v>1026</v>
      </c>
      <c r="G326" s="135" t="s">
        <v>1027</v>
      </c>
      <c r="H326" s="135"/>
      <c r="I326" s="137"/>
      <c r="J326" s="135" t="s">
        <v>184</v>
      </c>
      <c r="K326" s="135" t="s">
        <v>85</v>
      </c>
      <c r="L326" s="140" t="s">
        <v>148</v>
      </c>
      <c r="M326" s="135" t="s">
        <v>129</v>
      </c>
      <c r="N326" s="135"/>
      <c r="O326" s="135"/>
      <c r="P326" s="135"/>
      <c r="Q326" s="13"/>
      <c r="R326" s="13"/>
    </row>
    <row r="327" spans="1:18" s="14" customFormat="1" ht="94.5" x14ac:dyDescent="0.25">
      <c r="A327" s="135">
        <v>325</v>
      </c>
      <c r="B327" s="137">
        <v>44711</v>
      </c>
      <c r="C327" s="135" t="s">
        <v>1020</v>
      </c>
      <c r="D327" s="136" t="s">
        <v>76</v>
      </c>
      <c r="E327" s="136"/>
      <c r="F327" s="133" t="s">
        <v>1030</v>
      </c>
      <c r="G327" s="135">
        <v>9104648196</v>
      </c>
      <c r="H327" s="135"/>
      <c r="I327" s="137"/>
      <c r="J327" s="135" t="s">
        <v>179</v>
      </c>
      <c r="K327" s="135" t="s">
        <v>6</v>
      </c>
      <c r="L327" s="140" t="s">
        <v>147</v>
      </c>
      <c r="M327" s="135"/>
      <c r="N327" s="135"/>
      <c r="O327" s="135"/>
      <c r="P327" s="135"/>
      <c r="Q327" s="13"/>
      <c r="R327" s="13"/>
    </row>
    <row r="328" spans="1:18" s="14" customFormat="1" ht="94.5" x14ac:dyDescent="0.25">
      <c r="A328" s="135">
        <v>326</v>
      </c>
      <c r="B328" s="137">
        <v>44711</v>
      </c>
      <c r="C328" s="135" t="s">
        <v>1076</v>
      </c>
      <c r="D328" s="136" t="s">
        <v>76</v>
      </c>
      <c r="E328" s="136"/>
      <c r="F328" s="133" t="s">
        <v>1089</v>
      </c>
      <c r="G328" s="135" t="s">
        <v>1090</v>
      </c>
      <c r="H328" s="135"/>
      <c r="I328" s="137"/>
      <c r="J328" s="135" t="s">
        <v>180</v>
      </c>
      <c r="K328" s="135" t="s">
        <v>6</v>
      </c>
      <c r="L328" s="140" t="s">
        <v>147</v>
      </c>
      <c r="M328" s="135"/>
      <c r="N328" s="135"/>
      <c r="O328" s="135"/>
      <c r="P328" s="135"/>
      <c r="Q328" s="13"/>
      <c r="R328" s="13"/>
    </row>
    <row r="329" spans="1:18" s="14" customFormat="1" ht="47.25" x14ac:dyDescent="0.25">
      <c r="A329" s="135">
        <v>327</v>
      </c>
      <c r="B329" s="137">
        <v>44711</v>
      </c>
      <c r="C329" s="135" t="s">
        <v>1076</v>
      </c>
      <c r="D329" s="136" t="s">
        <v>76</v>
      </c>
      <c r="E329" s="136"/>
      <c r="F329" s="133" t="s">
        <v>1103</v>
      </c>
      <c r="G329" s="135" t="s">
        <v>1104</v>
      </c>
      <c r="H329" s="135"/>
      <c r="I329" s="137"/>
      <c r="J329" s="135" t="s">
        <v>180</v>
      </c>
      <c r="K329" s="135" t="s">
        <v>85</v>
      </c>
      <c r="L329" s="140" t="s">
        <v>148</v>
      </c>
      <c r="M329" s="135" t="s">
        <v>129</v>
      </c>
      <c r="N329" s="135"/>
      <c r="O329" s="135"/>
      <c r="P329" s="135"/>
      <c r="Q329" s="13"/>
      <c r="R329" s="13"/>
    </row>
    <row r="330" spans="1:18" s="14" customFormat="1" ht="94.5" x14ac:dyDescent="0.25">
      <c r="A330" s="135">
        <v>328</v>
      </c>
      <c r="B330" s="137">
        <v>44711</v>
      </c>
      <c r="C330" s="135" t="s">
        <v>1076</v>
      </c>
      <c r="D330" s="136" t="s">
        <v>76</v>
      </c>
      <c r="E330" s="136"/>
      <c r="F330" s="133" t="s">
        <v>1108</v>
      </c>
      <c r="G330" s="135" t="s">
        <v>1109</v>
      </c>
      <c r="H330" s="135" t="s">
        <v>1110</v>
      </c>
      <c r="I330" s="137">
        <v>44708</v>
      </c>
      <c r="J330" s="135" t="s">
        <v>179</v>
      </c>
      <c r="K330" s="154" t="s">
        <v>111</v>
      </c>
      <c r="L330" s="155" t="s">
        <v>165</v>
      </c>
      <c r="M330" s="135" t="s">
        <v>130</v>
      </c>
      <c r="N330" s="135" t="s">
        <v>114</v>
      </c>
      <c r="O330" s="135"/>
      <c r="P330" s="135" t="s">
        <v>1111</v>
      </c>
      <c r="Q330" s="13"/>
      <c r="R330" s="13"/>
    </row>
    <row r="331" spans="1:18" s="14" customFormat="1" ht="94.5" x14ac:dyDescent="0.25">
      <c r="A331" s="135">
        <v>329</v>
      </c>
      <c r="B331" s="137">
        <v>44711</v>
      </c>
      <c r="C331" s="135" t="s">
        <v>1258</v>
      </c>
      <c r="D331" s="136" t="s">
        <v>76</v>
      </c>
      <c r="E331" s="136"/>
      <c r="F331" s="167" t="s">
        <v>1267</v>
      </c>
      <c r="G331" s="168">
        <v>9688788952</v>
      </c>
      <c r="H331" s="166"/>
      <c r="I331" s="166"/>
      <c r="J331" s="168" t="s">
        <v>134</v>
      </c>
      <c r="K331" s="150" t="s">
        <v>6</v>
      </c>
      <c r="L331" s="140" t="str">
        <f>IFERROR(_xlfn.IFNA(VLOOKUP($K331,коммент!$B:$C,2,0),""),"")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1" s="150"/>
      <c r="N331" s="135"/>
      <c r="O331" s="135"/>
      <c r="P331" s="135"/>
      <c r="Q331" s="13"/>
      <c r="R331" s="13"/>
    </row>
    <row r="332" spans="1:18" s="14" customFormat="1" ht="94.5" x14ac:dyDescent="0.25">
      <c r="A332" s="135">
        <v>330</v>
      </c>
      <c r="B332" s="137">
        <v>44711</v>
      </c>
      <c r="C332" s="135" t="s">
        <v>1258</v>
      </c>
      <c r="D332" s="136" t="s">
        <v>76</v>
      </c>
      <c r="E332" s="136"/>
      <c r="F332" s="133" t="s">
        <v>1268</v>
      </c>
      <c r="G332" s="135">
        <v>9262030202</v>
      </c>
      <c r="H332" s="150"/>
      <c r="I332" s="153"/>
      <c r="J332" s="150" t="s">
        <v>180</v>
      </c>
      <c r="K332" s="150" t="s">
        <v>6</v>
      </c>
      <c r="L332" s="140" t="str">
        <f>IFERROR(_xlfn.IFNA(VLOOKUP($K332,коммент!$B:$C,2,0),""),"")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2" s="150"/>
      <c r="N332" s="135"/>
      <c r="O332" s="135"/>
      <c r="P332" s="135"/>
      <c r="Q332" s="13"/>
      <c r="R332" s="13"/>
    </row>
    <row r="333" spans="1:18" s="14" customFormat="1" ht="47.25" x14ac:dyDescent="0.25">
      <c r="A333" s="135">
        <v>331</v>
      </c>
      <c r="B333" s="137">
        <v>44711</v>
      </c>
      <c r="C333" s="135" t="s">
        <v>1258</v>
      </c>
      <c r="D333" s="136" t="s">
        <v>76</v>
      </c>
      <c r="E333" s="136"/>
      <c r="F333" s="133" t="s">
        <v>1269</v>
      </c>
      <c r="G333" s="135">
        <v>9152121141</v>
      </c>
      <c r="H333" s="150" t="s">
        <v>1270</v>
      </c>
      <c r="I333" s="153">
        <v>44634</v>
      </c>
      <c r="J333" s="150" t="s">
        <v>179</v>
      </c>
      <c r="K333" s="150" t="s">
        <v>85</v>
      </c>
      <c r="L333" s="140" t="str">
        <f>IFERROR(_xlfn.IFNA(VLOOKUP($K333,коммент!$B:$C,2,0),""),"")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3" s="150" t="s">
        <v>129</v>
      </c>
      <c r="N333" s="135"/>
      <c r="O333" s="135"/>
      <c r="P333" s="135" t="s">
        <v>1271</v>
      </c>
      <c r="Q333" s="13"/>
      <c r="R333" s="13"/>
    </row>
    <row r="334" spans="1:18" s="14" customFormat="1" ht="94.5" x14ac:dyDescent="0.25">
      <c r="A334" s="135">
        <v>332</v>
      </c>
      <c r="B334" s="137">
        <v>44711</v>
      </c>
      <c r="C334" s="150" t="s">
        <v>355</v>
      </c>
      <c r="D334" s="136" t="s">
        <v>88</v>
      </c>
      <c r="E334" s="136"/>
      <c r="F334" s="142" t="s">
        <v>358</v>
      </c>
      <c r="G334" s="135">
        <v>89251037199</v>
      </c>
      <c r="H334" s="135" t="s">
        <v>359</v>
      </c>
      <c r="I334" s="137">
        <v>44540</v>
      </c>
      <c r="J334" s="135" t="s">
        <v>184</v>
      </c>
      <c r="K334" s="135" t="s">
        <v>175</v>
      </c>
      <c r="L334" s="140" t="str">
        <f>IFERROR(_xlfn.IFNA(VLOOKUP($K334,[49]коммент!$B:$C,2,0),""),"")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4" s="135"/>
      <c r="N334" s="135"/>
      <c r="O334" s="135"/>
      <c r="P334" s="135" t="s">
        <v>360</v>
      </c>
      <c r="Q334" s="13"/>
      <c r="R334" s="13"/>
    </row>
    <row r="335" spans="1:18" s="14" customFormat="1" ht="94.5" x14ac:dyDescent="0.25">
      <c r="A335" s="135">
        <v>333</v>
      </c>
      <c r="B335" s="137">
        <v>44711</v>
      </c>
      <c r="C335" s="135" t="s">
        <v>365</v>
      </c>
      <c r="D335" s="130" t="s">
        <v>88</v>
      </c>
      <c r="E335" s="130"/>
      <c r="F335" s="131" t="s">
        <v>383</v>
      </c>
      <c r="G335" s="127" t="s">
        <v>384</v>
      </c>
      <c r="H335" s="127"/>
      <c r="I335" s="134"/>
      <c r="J335" s="127" t="s">
        <v>180</v>
      </c>
      <c r="K335" s="127" t="s">
        <v>6</v>
      </c>
      <c r="L335" s="128" t="str">
        <f>IFERROR(_xlfn.IFNA(VLOOKUP($K335,[1]коммент!$B:$C,2,0),""),"")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5" s="135"/>
      <c r="N335" s="135"/>
      <c r="O335" s="135"/>
      <c r="P335" s="135"/>
      <c r="Q335" s="13"/>
      <c r="R335" s="13"/>
    </row>
    <row r="336" spans="1:18" s="14" customFormat="1" ht="63" x14ac:dyDescent="0.25">
      <c r="A336" s="135">
        <v>334</v>
      </c>
      <c r="B336" s="137">
        <v>44711</v>
      </c>
      <c r="C336" s="135" t="s">
        <v>700</v>
      </c>
      <c r="D336" s="136" t="s">
        <v>88</v>
      </c>
      <c r="E336" s="136"/>
      <c r="F336" s="165" t="s">
        <v>707</v>
      </c>
      <c r="G336" s="150" t="s">
        <v>708</v>
      </c>
      <c r="H336" s="150" t="s">
        <v>709</v>
      </c>
      <c r="I336" s="153">
        <v>44708</v>
      </c>
      <c r="J336" s="150" t="s">
        <v>180</v>
      </c>
      <c r="K336" s="150" t="s">
        <v>121</v>
      </c>
      <c r="L336" s="170" t="str">
        <f>IFERROR(_xlfn.IFNA(VLOOKUP($K336,[8]коммент!$B:$C,2,0),""),"")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36" s="135"/>
      <c r="N336" s="135"/>
      <c r="O336" s="135"/>
      <c r="P336" s="135"/>
      <c r="Q336" s="13"/>
      <c r="R336" s="13"/>
    </row>
    <row r="337" spans="1:18" s="14" customFormat="1" ht="94.5" x14ac:dyDescent="0.25">
      <c r="A337" s="135">
        <v>335</v>
      </c>
      <c r="B337" s="137">
        <v>44711</v>
      </c>
      <c r="C337" s="135" t="s">
        <v>700</v>
      </c>
      <c r="D337" s="136" t="s">
        <v>88</v>
      </c>
      <c r="E337" s="136"/>
      <c r="F337" s="165" t="s">
        <v>719</v>
      </c>
      <c r="G337" s="150">
        <v>9015015175</v>
      </c>
      <c r="H337" s="150" t="s">
        <v>720</v>
      </c>
      <c r="I337" s="153">
        <v>44539</v>
      </c>
      <c r="J337" s="150" t="s">
        <v>184</v>
      </c>
      <c r="K337" s="150" t="s">
        <v>175</v>
      </c>
      <c r="L337" s="170" t="str">
        <f>IFERROR(_xlfn.IFNA(VLOOKUP($K337,[8]коммент!$B:$C,2,0),""),"")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7" s="135"/>
      <c r="N337" s="135"/>
      <c r="O337" s="135"/>
      <c r="P337" s="135" t="s">
        <v>721</v>
      </c>
      <c r="Q337" s="13"/>
      <c r="R337" s="13"/>
    </row>
    <row r="338" spans="1:18" s="14" customFormat="1" ht="94.5" x14ac:dyDescent="0.25">
      <c r="A338" s="135">
        <v>336</v>
      </c>
      <c r="B338" s="137">
        <v>44711</v>
      </c>
      <c r="C338" s="135" t="s">
        <v>700</v>
      </c>
      <c r="D338" s="136" t="s">
        <v>88</v>
      </c>
      <c r="E338" s="136"/>
      <c r="F338" s="165" t="s">
        <v>727</v>
      </c>
      <c r="G338" s="150">
        <v>9109100071</v>
      </c>
      <c r="H338" s="150" t="s">
        <v>466</v>
      </c>
      <c r="I338" s="153">
        <v>44689</v>
      </c>
      <c r="J338" s="150" t="s">
        <v>180</v>
      </c>
      <c r="K338" s="150" t="s">
        <v>111</v>
      </c>
      <c r="L338" s="170" t="str">
        <f>IFERROR(_xlfn.IFNA(VLOOKUP($K338,[8]коммент!$B:$C,2,0),""),"")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8" s="135" t="s">
        <v>130</v>
      </c>
      <c r="N338" s="135" t="s">
        <v>114</v>
      </c>
      <c r="O338" s="135"/>
      <c r="P338" s="135" t="s">
        <v>728</v>
      </c>
      <c r="Q338" s="13"/>
      <c r="R338" s="13"/>
    </row>
    <row r="339" spans="1:18" s="14" customFormat="1" ht="94.5" x14ac:dyDescent="0.25">
      <c r="A339" s="135">
        <v>337</v>
      </c>
      <c r="B339" s="137">
        <v>44711</v>
      </c>
      <c r="C339" s="135" t="s">
        <v>700</v>
      </c>
      <c r="D339" s="136" t="s">
        <v>88</v>
      </c>
      <c r="E339" s="136"/>
      <c r="F339" s="165" t="s">
        <v>729</v>
      </c>
      <c r="G339" s="150">
        <v>9852866670</v>
      </c>
      <c r="H339" s="150" t="s">
        <v>711</v>
      </c>
      <c r="I339" s="153">
        <v>44625</v>
      </c>
      <c r="J339" s="150" t="s">
        <v>179</v>
      </c>
      <c r="K339" s="150" t="s">
        <v>6</v>
      </c>
      <c r="L339" s="170" t="str">
        <f>IFERROR(_xlfn.IFNA(VLOOKUP($K339,[8]коммент!$B:$C,2,0),""),"")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9" s="135"/>
      <c r="N339" s="135"/>
      <c r="O339" s="135"/>
      <c r="P339" s="135"/>
      <c r="Q339" s="13"/>
      <c r="R339" s="13"/>
    </row>
    <row r="340" spans="1:18" s="14" customFormat="1" ht="94.5" x14ac:dyDescent="0.25">
      <c r="A340" s="135">
        <v>338</v>
      </c>
      <c r="B340" s="137">
        <v>44711</v>
      </c>
      <c r="C340" s="135" t="s">
        <v>700</v>
      </c>
      <c r="D340" s="136" t="s">
        <v>88</v>
      </c>
      <c r="E340" s="136"/>
      <c r="F340" s="165" t="s">
        <v>730</v>
      </c>
      <c r="G340" s="150" t="s">
        <v>731</v>
      </c>
      <c r="H340" s="150" t="s">
        <v>466</v>
      </c>
      <c r="I340" s="153">
        <v>44678</v>
      </c>
      <c r="J340" s="150" t="s">
        <v>179</v>
      </c>
      <c r="K340" s="150" t="s">
        <v>6</v>
      </c>
      <c r="L340" s="170" t="str">
        <f>IFERROR(_xlfn.IFNA(VLOOKUP($K340,[8]коммент!$B:$C,2,0),""),"")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35"/>
      <c r="N340" s="135"/>
      <c r="O340" s="135"/>
      <c r="P340" s="135"/>
      <c r="Q340" s="13"/>
      <c r="R340" s="13"/>
    </row>
    <row r="341" spans="1:18" s="14" customFormat="1" ht="47.25" x14ac:dyDescent="0.25">
      <c r="A341" s="135">
        <v>339</v>
      </c>
      <c r="B341" s="137">
        <v>44711</v>
      </c>
      <c r="C341" s="135" t="s">
        <v>762</v>
      </c>
      <c r="D341" s="136" t="s">
        <v>88</v>
      </c>
      <c r="E341" s="136"/>
      <c r="F341" s="133" t="s">
        <v>769</v>
      </c>
      <c r="G341" s="135">
        <v>4992039416</v>
      </c>
      <c r="H341" s="135" t="s">
        <v>770</v>
      </c>
      <c r="I341" s="137">
        <v>44535</v>
      </c>
      <c r="J341" s="135" t="s">
        <v>179</v>
      </c>
      <c r="K341" s="135" t="s">
        <v>85</v>
      </c>
      <c r="L341" s="140" t="str">
        <f>IFERROR(_xlfn.IFNA(VLOOKUP($K341,[9]коммент!$B:$C,2,0),""),"")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1" s="135" t="s">
        <v>129</v>
      </c>
      <c r="N341" s="135"/>
      <c r="O341" s="135"/>
      <c r="P341" s="135"/>
      <c r="Q341" s="13"/>
      <c r="R341" s="13"/>
    </row>
    <row r="342" spans="1:18" s="14" customFormat="1" ht="47.25" x14ac:dyDescent="0.25">
      <c r="A342" s="135">
        <v>340</v>
      </c>
      <c r="B342" s="137">
        <v>44711</v>
      </c>
      <c r="C342" s="135" t="s">
        <v>387</v>
      </c>
      <c r="D342" s="130" t="s">
        <v>29</v>
      </c>
      <c r="E342" s="136"/>
      <c r="F342" s="133" t="s">
        <v>398</v>
      </c>
      <c r="G342" s="135" t="s">
        <v>399</v>
      </c>
      <c r="H342" s="135" t="s">
        <v>400</v>
      </c>
      <c r="I342" s="137">
        <v>44705</v>
      </c>
      <c r="J342" s="135" t="s">
        <v>180</v>
      </c>
      <c r="K342" s="135" t="s">
        <v>85</v>
      </c>
      <c r="L342" s="140" t="str">
        <f>IFERROR(_xlfn.IFNA(VLOOKUP($K342,[13]коммент!$B:$C,2,0),""),"")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2" s="135" t="s">
        <v>130</v>
      </c>
      <c r="N342" s="135"/>
      <c r="O342" s="135"/>
      <c r="P342" s="135" t="s">
        <v>401</v>
      </c>
      <c r="Q342" s="13"/>
      <c r="R342" s="13"/>
    </row>
    <row r="343" spans="1:18" s="14" customFormat="1" ht="94.5" x14ac:dyDescent="0.25">
      <c r="A343" s="135">
        <v>341</v>
      </c>
      <c r="B343" s="137">
        <v>44711</v>
      </c>
      <c r="C343" s="135" t="s">
        <v>1076</v>
      </c>
      <c r="D343" s="136" t="s">
        <v>29</v>
      </c>
      <c r="E343" s="136"/>
      <c r="F343" s="133" t="s">
        <v>1098</v>
      </c>
      <c r="G343" s="135" t="s">
        <v>1099</v>
      </c>
      <c r="H343" s="135"/>
      <c r="I343" s="137"/>
      <c r="J343" s="135" t="s">
        <v>179</v>
      </c>
      <c r="K343" s="135" t="s">
        <v>6</v>
      </c>
      <c r="L343" s="140" t="s">
        <v>147</v>
      </c>
      <c r="M343" s="135"/>
      <c r="N343" s="135"/>
      <c r="O343" s="135"/>
      <c r="P343" s="135"/>
      <c r="Q343" s="13"/>
      <c r="R343" s="13"/>
    </row>
    <row r="344" spans="1:18" s="14" customFormat="1" ht="94.5" x14ac:dyDescent="0.25">
      <c r="A344" s="135">
        <v>342</v>
      </c>
      <c r="B344" s="137">
        <v>44711</v>
      </c>
      <c r="C344" s="135" t="s">
        <v>255</v>
      </c>
      <c r="D344" s="130" t="s">
        <v>59</v>
      </c>
      <c r="E344" s="136"/>
      <c r="F344" s="142" t="s">
        <v>256</v>
      </c>
      <c r="G344" s="135">
        <v>9265671559</v>
      </c>
      <c r="H344" s="135"/>
      <c r="I344" s="135"/>
      <c r="J344" s="135" t="s">
        <v>180</v>
      </c>
      <c r="K344" s="135" t="s">
        <v>6</v>
      </c>
      <c r="L344" s="140" t="str">
        <f>IFERROR(_xlfn.IFNA(VLOOKUP($K344,[33]коммент!$B:$C,2,0),""),"")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35"/>
      <c r="N344" s="135"/>
      <c r="O344" s="135"/>
      <c r="P344" s="135"/>
      <c r="Q344" s="13"/>
      <c r="R344" s="13"/>
    </row>
    <row r="345" spans="1:18" s="14" customFormat="1" ht="94.5" x14ac:dyDescent="0.25">
      <c r="A345" s="135">
        <v>343</v>
      </c>
      <c r="B345" s="137">
        <v>44711</v>
      </c>
      <c r="C345" s="135" t="s">
        <v>255</v>
      </c>
      <c r="D345" s="130" t="s">
        <v>59</v>
      </c>
      <c r="E345" s="136"/>
      <c r="F345" s="142" t="s">
        <v>258</v>
      </c>
      <c r="G345" s="135">
        <v>9197206603</v>
      </c>
      <c r="H345" s="135"/>
      <c r="I345" s="135"/>
      <c r="J345" s="135" t="s">
        <v>134</v>
      </c>
      <c r="K345" s="135" t="s">
        <v>6</v>
      </c>
      <c r="L345" s="140" t="str">
        <f>IFERROR(_xlfn.IFNA(VLOOKUP($K345,[33]коммент!$B:$C,2,0),""),"")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5" s="135"/>
      <c r="N345" s="135"/>
      <c r="O345" s="135"/>
      <c r="P345" s="135"/>
      <c r="Q345" s="13"/>
      <c r="R345" s="13"/>
    </row>
    <row r="346" spans="1:18" s="14" customFormat="1" ht="94.5" x14ac:dyDescent="0.25">
      <c r="A346" s="135">
        <v>344</v>
      </c>
      <c r="B346" s="137">
        <v>44711</v>
      </c>
      <c r="C346" s="127" t="s">
        <v>262</v>
      </c>
      <c r="D346" s="130" t="s">
        <v>59</v>
      </c>
      <c r="E346" s="136"/>
      <c r="F346" s="142" t="s">
        <v>272</v>
      </c>
      <c r="G346" s="135" t="s">
        <v>273</v>
      </c>
      <c r="H346" s="135"/>
      <c r="I346" s="135"/>
      <c r="J346" s="135" t="s">
        <v>180</v>
      </c>
      <c r="K346" s="135" t="s">
        <v>6</v>
      </c>
      <c r="L346" s="140" t="str">
        <f>IFERROR(_xlfn.IFNA(VLOOKUP($K346,[33]коммент!$B:$C,2,0),""),"")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6" s="135"/>
      <c r="N346" s="135"/>
      <c r="O346" s="135"/>
      <c r="P346" s="135"/>
      <c r="Q346" s="13"/>
      <c r="R346" s="13"/>
    </row>
    <row r="347" spans="1:18" s="14" customFormat="1" ht="94.5" x14ac:dyDescent="0.25">
      <c r="A347" s="135">
        <v>345</v>
      </c>
      <c r="B347" s="137">
        <v>44711</v>
      </c>
      <c r="C347" s="127" t="s">
        <v>262</v>
      </c>
      <c r="D347" s="130" t="s">
        <v>59</v>
      </c>
      <c r="E347" s="136"/>
      <c r="F347" s="142" t="s">
        <v>274</v>
      </c>
      <c r="G347" s="135">
        <v>9163214703</v>
      </c>
      <c r="H347" s="135"/>
      <c r="I347" s="135"/>
      <c r="J347" s="135" t="s">
        <v>180</v>
      </c>
      <c r="K347" s="135" t="s">
        <v>6</v>
      </c>
      <c r="L347" s="140" t="str">
        <f>IFERROR(_xlfn.IFNA(VLOOKUP($K347,[33]коммент!$B:$C,2,0),""),"")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7" s="135"/>
      <c r="N347" s="135"/>
      <c r="O347" s="135"/>
      <c r="P347" s="135"/>
      <c r="Q347" s="13"/>
      <c r="R347" s="13"/>
    </row>
    <row r="348" spans="1:18" s="14" customFormat="1" ht="94.5" x14ac:dyDescent="0.25">
      <c r="A348" s="135">
        <v>346</v>
      </c>
      <c r="B348" s="137">
        <v>44711</v>
      </c>
      <c r="C348" s="127" t="s">
        <v>262</v>
      </c>
      <c r="D348" s="130" t="s">
        <v>59</v>
      </c>
      <c r="E348" s="136"/>
      <c r="F348" s="142" t="s">
        <v>277</v>
      </c>
      <c r="G348" s="135">
        <v>9670252504</v>
      </c>
      <c r="H348" s="135"/>
      <c r="I348" s="135"/>
      <c r="J348" s="135" t="s">
        <v>180</v>
      </c>
      <c r="K348" s="135" t="s">
        <v>6</v>
      </c>
      <c r="L348" s="140" t="str">
        <f>IFERROR(_xlfn.IFNA(VLOOKUP($K348,[33]коммент!$B:$C,2,0),""),"")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8" s="135"/>
      <c r="N348" s="135"/>
      <c r="O348" s="135"/>
      <c r="P348" s="135"/>
      <c r="Q348" s="13"/>
      <c r="R348" s="13"/>
    </row>
    <row r="349" spans="1:18" s="14" customFormat="1" ht="94.5" x14ac:dyDescent="0.25">
      <c r="A349" s="135">
        <v>347</v>
      </c>
      <c r="B349" s="137">
        <v>44711</v>
      </c>
      <c r="C349" s="135" t="s">
        <v>810</v>
      </c>
      <c r="D349" s="136" t="s">
        <v>59</v>
      </c>
      <c r="E349" s="136"/>
      <c r="F349" s="133" t="s">
        <v>811</v>
      </c>
      <c r="G349" s="135">
        <v>89165342442</v>
      </c>
      <c r="H349" s="135"/>
      <c r="I349" s="135"/>
      <c r="J349" s="135" t="s">
        <v>179</v>
      </c>
      <c r="K349" s="135" t="s">
        <v>6</v>
      </c>
      <c r="L349" s="140" t="str">
        <f>IFERROR(_xlfn.IFNA(VLOOKUP($K349,[57]коммент!$B:$C,2,0),""),"")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35"/>
      <c r="N349" s="135"/>
      <c r="O349" s="135"/>
      <c r="P349" s="135"/>
      <c r="Q349" s="13"/>
      <c r="R349" s="13"/>
    </row>
    <row r="350" spans="1:18" s="14" customFormat="1" ht="94.5" x14ac:dyDescent="0.25">
      <c r="A350" s="135">
        <v>348</v>
      </c>
      <c r="B350" s="137">
        <v>44711</v>
      </c>
      <c r="C350" s="135" t="s">
        <v>896</v>
      </c>
      <c r="D350" s="136" t="s">
        <v>59</v>
      </c>
      <c r="E350" s="136"/>
      <c r="F350" s="142" t="s">
        <v>900</v>
      </c>
      <c r="G350" s="135">
        <v>84954343765</v>
      </c>
      <c r="H350" s="135"/>
      <c r="I350" s="135"/>
      <c r="J350" s="135" t="s">
        <v>180</v>
      </c>
      <c r="K350" s="135" t="s">
        <v>6</v>
      </c>
      <c r="L350" s="140" t="str">
        <f>IFERROR(_xlfn.IFNA(VLOOKUP($K350,[12]коммент!$B:$C,2,0),""),"")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0" s="135"/>
      <c r="N350" s="135"/>
      <c r="O350" s="135"/>
      <c r="P350" s="135"/>
      <c r="Q350" s="13"/>
      <c r="R350" s="13"/>
    </row>
    <row r="351" spans="1:18" s="14" customFormat="1" ht="63" x14ac:dyDescent="0.25">
      <c r="A351" s="135">
        <v>349</v>
      </c>
      <c r="B351" s="137">
        <v>44711</v>
      </c>
      <c r="C351" s="135" t="s">
        <v>1048</v>
      </c>
      <c r="D351" s="136" t="s">
        <v>59</v>
      </c>
      <c r="E351" s="136"/>
      <c r="F351" s="133" t="s">
        <v>1056</v>
      </c>
      <c r="G351" s="135" t="s">
        <v>1057</v>
      </c>
      <c r="H351" s="135"/>
      <c r="I351" s="137"/>
      <c r="J351" s="135" t="s">
        <v>179</v>
      </c>
      <c r="K351" s="135" t="s">
        <v>85</v>
      </c>
      <c r="L351" s="140" t="s">
        <v>148</v>
      </c>
      <c r="M351" s="135" t="s">
        <v>129</v>
      </c>
      <c r="N351" s="135"/>
      <c r="O351" s="135"/>
      <c r="P351" s="135" t="s">
        <v>1058</v>
      </c>
      <c r="Q351" s="13"/>
      <c r="R351" s="13"/>
    </row>
    <row r="352" spans="1:18" s="14" customFormat="1" ht="63" x14ac:dyDescent="0.25">
      <c r="A352" s="135">
        <v>350</v>
      </c>
      <c r="B352" s="137">
        <v>44711</v>
      </c>
      <c r="C352" s="135" t="s">
        <v>1150</v>
      </c>
      <c r="D352" s="136" t="s">
        <v>59</v>
      </c>
      <c r="E352" s="136"/>
      <c r="F352" s="133" t="s">
        <v>1154</v>
      </c>
      <c r="G352" s="135" t="s">
        <v>1155</v>
      </c>
      <c r="H352" s="135"/>
      <c r="I352" s="135"/>
      <c r="J352" s="135" t="s">
        <v>180</v>
      </c>
      <c r="K352" s="135" t="s">
        <v>113</v>
      </c>
      <c r="L352" s="140" t="str">
        <f>IFERROR(_xlfn.IFNA(VLOOKUP($K352,[46]коммент!$B:$C,2,0),""),"")</f>
        <v>Формат уведомления. С целью проведения внутреннего контроля качества.</v>
      </c>
      <c r="M352" s="135"/>
      <c r="N352" s="135"/>
      <c r="O352" s="135"/>
      <c r="P352" s="135" t="s">
        <v>1157</v>
      </c>
      <c r="Q352" s="13"/>
      <c r="R352" s="13"/>
    </row>
    <row r="353" spans="1:18" s="14" customFormat="1" ht="110.25" x14ac:dyDescent="0.25">
      <c r="A353" s="135">
        <v>351</v>
      </c>
      <c r="B353" s="137">
        <v>44711</v>
      </c>
      <c r="C353" s="135" t="s">
        <v>1150</v>
      </c>
      <c r="D353" s="136" t="s">
        <v>59</v>
      </c>
      <c r="E353" s="136"/>
      <c r="F353" s="133" t="s">
        <v>1158</v>
      </c>
      <c r="G353" s="135" t="s">
        <v>1159</v>
      </c>
      <c r="H353" s="135"/>
      <c r="I353" s="135"/>
      <c r="J353" s="135" t="s">
        <v>180</v>
      </c>
      <c r="K353" s="154" t="s">
        <v>111</v>
      </c>
      <c r="L353" s="155" t="str">
        <f>IFERROR(_xlfn.IFNA(VLOOKUP($K353,[58]коммент!$B:$C,2,0),""),"")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3" s="135" t="s">
        <v>130</v>
      </c>
      <c r="N353" s="135" t="s">
        <v>183</v>
      </c>
      <c r="O353" s="135" t="s">
        <v>59</v>
      </c>
      <c r="P353" s="135" t="s">
        <v>1160</v>
      </c>
      <c r="Q353" s="13"/>
      <c r="R353" s="13"/>
    </row>
    <row r="354" spans="1:18" s="14" customFormat="1" ht="63" x14ac:dyDescent="0.25">
      <c r="A354" s="135">
        <v>352</v>
      </c>
      <c r="B354" s="137">
        <v>44711</v>
      </c>
      <c r="C354" s="135" t="s">
        <v>986</v>
      </c>
      <c r="D354" s="136" t="s">
        <v>49</v>
      </c>
      <c r="E354" s="136"/>
      <c r="F354" s="133" t="s">
        <v>991</v>
      </c>
      <c r="G354" s="135" t="s">
        <v>992</v>
      </c>
      <c r="H354" s="135" t="s">
        <v>993</v>
      </c>
      <c r="I354" s="137">
        <v>44418</v>
      </c>
      <c r="J354" s="135" t="s">
        <v>184</v>
      </c>
      <c r="K354" s="135" t="s">
        <v>36</v>
      </c>
      <c r="L354" s="140" t="s">
        <v>157</v>
      </c>
      <c r="M354" s="135"/>
      <c r="N354" s="135"/>
      <c r="O354" s="135"/>
      <c r="P354" s="135" t="s">
        <v>994</v>
      </c>
      <c r="Q354" s="13"/>
      <c r="R354" s="13"/>
    </row>
    <row r="355" spans="1:18" s="14" customFormat="1" ht="94.5" x14ac:dyDescent="0.25">
      <c r="A355" s="135">
        <v>353</v>
      </c>
      <c r="B355" s="137">
        <v>44711</v>
      </c>
      <c r="C355" s="135" t="s">
        <v>986</v>
      </c>
      <c r="D355" s="136" t="s">
        <v>49</v>
      </c>
      <c r="E355" s="136"/>
      <c r="F355" s="133" t="s">
        <v>995</v>
      </c>
      <c r="G355" s="135">
        <v>89151545540</v>
      </c>
      <c r="H355" s="135" t="s">
        <v>996</v>
      </c>
      <c r="I355" s="137">
        <v>44622</v>
      </c>
      <c r="J355" s="135" t="s">
        <v>184</v>
      </c>
      <c r="K355" s="135" t="s">
        <v>175</v>
      </c>
      <c r="L355" s="140" t="s">
        <v>176</v>
      </c>
      <c r="M355" s="135"/>
      <c r="N355" s="135"/>
      <c r="O355" s="135"/>
      <c r="P355" s="135" t="s">
        <v>548</v>
      </c>
      <c r="Q355" s="13"/>
      <c r="R355" s="13"/>
    </row>
    <row r="356" spans="1:18" s="14" customFormat="1" ht="94.5" x14ac:dyDescent="0.25">
      <c r="A356" s="135">
        <v>354</v>
      </c>
      <c r="B356" s="137">
        <v>44711</v>
      </c>
      <c r="C356" s="135" t="s">
        <v>986</v>
      </c>
      <c r="D356" s="136" t="s">
        <v>49</v>
      </c>
      <c r="E356" s="136"/>
      <c r="F356" s="133" t="s">
        <v>997</v>
      </c>
      <c r="G356" s="135">
        <v>89197654891</v>
      </c>
      <c r="H356" s="135" t="s">
        <v>998</v>
      </c>
      <c r="I356" s="137">
        <v>44541</v>
      </c>
      <c r="J356" s="135" t="s">
        <v>184</v>
      </c>
      <c r="K356" s="135" t="s">
        <v>175</v>
      </c>
      <c r="L356" s="140" t="s">
        <v>176</v>
      </c>
      <c r="M356" s="135"/>
      <c r="N356" s="135"/>
      <c r="O356" s="135"/>
      <c r="P356" s="135"/>
      <c r="Q356" s="13"/>
      <c r="R356" s="13"/>
    </row>
    <row r="357" spans="1:18" s="14" customFormat="1" ht="63" x14ac:dyDescent="0.25">
      <c r="A357" s="135">
        <v>355</v>
      </c>
      <c r="B357" s="137">
        <v>44711</v>
      </c>
      <c r="C357" s="135" t="s">
        <v>986</v>
      </c>
      <c r="D357" s="136" t="s">
        <v>49</v>
      </c>
      <c r="E357" s="136"/>
      <c r="F357" s="133" t="s">
        <v>1004</v>
      </c>
      <c r="G357" s="135">
        <v>89267115106</v>
      </c>
      <c r="H357" s="135" t="s">
        <v>996</v>
      </c>
      <c r="I357" s="137">
        <v>44609</v>
      </c>
      <c r="J357" s="135" t="s">
        <v>184</v>
      </c>
      <c r="K357" s="135" t="s">
        <v>36</v>
      </c>
      <c r="L357" s="140" t="s">
        <v>157</v>
      </c>
      <c r="M357" s="135"/>
      <c r="N357" s="135"/>
      <c r="O357" s="135"/>
      <c r="P357" s="135" t="s">
        <v>1005</v>
      </c>
      <c r="Q357" s="13"/>
      <c r="R357" s="13"/>
    </row>
    <row r="358" spans="1:18" s="14" customFormat="1" ht="47.25" x14ac:dyDescent="0.25">
      <c r="A358" s="135">
        <v>356</v>
      </c>
      <c r="B358" s="137">
        <v>44711</v>
      </c>
      <c r="C358" s="135" t="s">
        <v>279</v>
      </c>
      <c r="D358" s="136" t="s">
        <v>24</v>
      </c>
      <c r="E358" s="136"/>
      <c r="F358" s="133" t="s">
        <v>298</v>
      </c>
      <c r="G358" s="135">
        <v>9298082782</v>
      </c>
      <c r="H358" s="135" t="s">
        <v>299</v>
      </c>
      <c r="I358" s="137">
        <v>44648</v>
      </c>
      <c r="J358" s="135" t="s">
        <v>179</v>
      </c>
      <c r="K358" s="135" t="s">
        <v>85</v>
      </c>
      <c r="L358" s="140" t="str">
        <f>IFERROR(_xlfn.IFNA(VLOOKUP($K358,[48]коммент!$B:$C,2,0),""),"")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8" s="135" t="s">
        <v>129</v>
      </c>
      <c r="N358" s="135"/>
      <c r="O358" s="135"/>
      <c r="P358" s="135"/>
      <c r="Q358" s="13"/>
      <c r="R358" s="13"/>
    </row>
    <row r="359" spans="1:18" s="14" customFormat="1" ht="94.5" x14ac:dyDescent="0.25">
      <c r="A359" s="135">
        <v>357</v>
      </c>
      <c r="B359" s="137">
        <v>44711</v>
      </c>
      <c r="C359" s="135" t="s">
        <v>604</v>
      </c>
      <c r="D359" s="136" t="s">
        <v>24</v>
      </c>
      <c r="E359" s="136"/>
      <c r="F359" s="133" t="s">
        <v>616</v>
      </c>
      <c r="G359" s="135" t="s">
        <v>617</v>
      </c>
      <c r="H359" s="135" t="s">
        <v>618</v>
      </c>
      <c r="I359" s="137">
        <v>44708</v>
      </c>
      <c r="J359" s="135" t="s">
        <v>180</v>
      </c>
      <c r="K359" s="135" t="s">
        <v>111</v>
      </c>
      <c r="L359" s="140" t="str">
        <f>IFERROR(_xlfn.IFNA(VLOOKUP($K359,[28]коммент!$B:$C,2,0),""),"")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9" s="135" t="s">
        <v>130</v>
      </c>
      <c r="N359" s="135" t="s">
        <v>183</v>
      </c>
      <c r="O359" s="135" t="s">
        <v>24</v>
      </c>
      <c r="P359" s="135" t="s">
        <v>619</v>
      </c>
      <c r="Q359" s="13"/>
      <c r="R359" s="13"/>
    </row>
    <row r="360" spans="1:18" s="14" customFormat="1" ht="63" x14ac:dyDescent="0.25">
      <c r="A360" s="135">
        <v>358</v>
      </c>
      <c r="B360" s="137">
        <v>44711</v>
      </c>
      <c r="C360" s="135" t="s">
        <v>604</v>
      </c>
      <c r="D360" s="136" t="s">
        <v>24</v>
      </c>
      <c r="E360" s="136"/>
      <c r="F360" s="133" t="s">
        <v>620</v>
      </c>
      <c r="G360" s="135" t="s">
        <v>621</v>
      </c>
      <c r="H360" s="135" t="s">
        <v>445</v>
      </c>
      <c r="I360" s="137">
        <v>44706</v>
      </c>
      <c r="J360" s="135" t="s">
        <v>134</v>
      </c>
      <c r="K360" s="135" t="s">
        <v>121</v>
      </c>
      <c r="L360" s="140" t="str">
        <f>IFERROR(_xlfn.IFNA(VLOOKUP($K360,[28]коммент!$B:$C,2,0),""),"")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60" s="135"/>
      <c r="N360" s="135"/>
      <c r="O360" s="135"/>
      <c r="P360" s="135" t="s">
        <v>622</v>
      </c>
      <c r="Q360" s="13"/>
      <c r="R360" s="13"/>
    </row>
    <row r="361" spans="1:18" s="14" customFormat="1" ht="63" x14ac:dyDescent="0.25">
      <c r="A361" s="135">
        <v>359</v>
      </c>
      <c r="B361" s="137">
        <v>44711</v>
      </c>
      <c r="C361" s="135" t="s">
        <v>255</v>
      </c>
      <c r="D361" s="130" t="s">
        <v>64</v>
      </c>
      <c r="E361" s="136"/>
      <c r="F361" s="142" t="s">
        <v>259</v>
      </c>
      <c r="G361" s="135">
        <v>9260900957</v>
      </c>
      <c r="H361" s="135"/>
      <c r="I361" s="135"/>
      <c r="J361" s="135" t="s">
        <v>180</v>
      </c>
      <c r="K361" s="135" t="s">
        <v>149</v>
      </c>
      <c r="L361" s="140" t="str">
        <f>IFERROR(_xlfn.IFNA(VLOOKUP($K361,[33]коммент!$B:$C,2,0),""),"")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61" s="135"/>
      <c r="N361" s="135"/>
      <c r="O361" s="135"/>
      <c r="P361" s="135" t="s">
        <v>260</v>
      </c>
      <c r="Q361" s="13"/>
      <c r="R361" s="13"/>
    </row>
    <row r="362" spans="1:18" s="14" customFormat="1" ht="94.5" x14ac:dyDescent="0.25">
      <c r="A362" s="135">
        <v>360</v>
      </c>
      <c r="B362" s="137">
        <v>44711</v>
      </c>
      <c r="C362" s="135" t="s">
        <v>423</v>
      </c>
      <c r="D362" s="136" t="s">
        <v>64</v>
      </c>
      <c r="E362" s="136"/>
      <c r="F362" s="133" t="s">
        <v>433</v>
      </c>
      <c r="G362" s="135">
        <v>9263157390</v>
      </c>
      <c r="H362" s="135" t="s">
        <v>434</v>
      </c>
      <c r="I362" s="137">
        <v>44236</v>
      </c>
      <c r="J362" s="135" t="s">
        <v>179</v>
      </c>
      <c r="K362" s="135" t="s">
        <v>6</v>
      </c>
      <c r="L362" s="140" t="str">
        <f>IFERROR(_xlfn.IFNA(VLOOKUP($K362,[24]коммент!$B:$C,2,0),""),"")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35"/>
      <c r="N362" s="135"/>
      <c r="O362" s="135"/>
      <c r="P362" s="135"/>
      <c r="Q362" s="13"/>
      <c r="R362" s="13"/>
    </row>
    <row r="363" spans="1:18" s="14" customFormat="1" ht="94.5" x14ac:dyDescent="0.25">
      <c r="A363" s="135">
        <v>361</v>
      </c>
      <c r="B363" s="137">
        <v>44711</v>
      </c>
      <c r="C363" s="135" t="s">
        <v>478</v>
      </c>
      <c r="D363" s="136" t="s">
        <v>64</v>
      </c>
      <c r="E363" s="136"/>
      <c r="F363" s="142" t="s">
        <v>479</v>
      </c>
      <c r="G363" s="135">
        <v>89651139997</v>
      </c>
      <c r="H363" s="135"/>
      <c r="I363" s="135"/>
      <c r="J363" s="135" t="s">
        <v>180</v>
      </c>
      <c r="K363" s="135" t="s">
        <v>6</v>
      </c>
      <c r="L363" s="140" t="str">
        <f>IFERROR(_xlfn.IFNA(VLOOKUP($K363,[26]коммент!$B:$C,2,0),""),"")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3" s="135"/>
      <c r="N363" s="135"/>
      <c r="O363" s="135"/>
      <c r="P363" s="135"/>
      <c r="Q363" s="13"/>
      <c r="R363" s="13"/>
    </row>
    <row r="364" spans="1:18" s="14" customFormat="1" ht="94.5" x14ac:dyDescent="0.25">
      <c r="A364" s="135">
        <v>362</v>
      </c>
      <c r="B364" s="137">
        <v>44711</v>
      </c>
      <c r="C364" s="135" t="s">
        <v>478</v>
      </c>
      <c r="D364" s="136" t="s">
        <v>64</v>
      </c>
      <c r="E364" s="136"/>
      <c r="F364" s="142" t="s">
        <v>487</v>
      </c>
      <c r="G364" s="135">
        <v>89652365961</v>
      </c>
      <c r="H364" s="135" t="s">
        <v>488</v>
      </c>
      <c r="I364" s="137">
        <v>44488</v>
      </c>
      <c r="J364" s="135" t="s">
        <v>184</v>
      </c>
      <c r="K364" s="135" t="s">
        <v>175</v>
      </c>
      <c r="L364" s="140" t="str">
        <f>IFERROR(_xlfn.IFNA(VLOOKUP($K364,[26]коммент!$B:$C,2,0),""),"")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4" s="135"/>
      <c r="N364" s="135" t="s">
        <v>114</v>
      </c>
      <c r="O364" s="135"/>
      <c r="P364" s="135" t="s">
        <v>489</v>
      </c>
      <c r="Q364" s="13"/>
      <c r="R364" s="13"/>
    </row>
    <row r="365" spans="1:18" s="14" customFormat="1" ht="78.75" x14ac:dyDescent="0.25">
      <c r="A365" s="135">
        <v>363</v>
      </c>
      <c r="B365" s="137">
        <v>44711</v>
      </c>
      <c r="C365" s="150" t="s">
        <v>812</v>
      </c>
      <c r="D365" s="136" t="s">
        <v>64</v>
      </c>
      <c r="E365" s="136"/>
      <c r="F365" s="133" t="s">
        <v>815</v>
      </c>
      <c r="G365" s="135" t="s">
        <v>816</v>
      </c>
      <c r="H365" s="137" t="s">
        <v>817</v>
      </c>
      <c r="I365" s="137">
        <v>44571</v>
      </c>
      <c r="J365" s="135" t="s">
        <v>184</v>
      </c>
      <c r="K365" s="135" t="s">
        <v>36</v>
      </c>
      <c r="L365" s="140" t="str">
        <f>IFERROR(_xlfn.IFNA(VLOOKUP($K365,[59]коммент!$B:$C,2,0),""),"")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5" s="135"/>
      <c r="N365" s="135"/>
      <c r="O365" s="135"/>
      <c r="P365" s="135" t="s">
        <v>818</v>
      </c>
      <c r="Q365" s="13"/>
      <c r="R365" s="13"/>
    </row>
    <row r="366" spans="1:18" s="14" customFormat="1" ht="94.5" x14ac:dyDescent="0.25">
      <c r="A366" s="135">
        <v>364</v>
      </c>
      <c r="B366" s="137">
        <v>44711</v>
      </c>
      <c r="C366" s="135" t="s">
        <v>828</v>
      </c>
      <c r="D366" s="136" t="s">
        <v>64</v>
      </c>
      <c r="E366" s="136"/>
      <c r="F366" s="133" t="s">
        <v>829</v>
      </c>
      <c r="G366" s="135" t="s">
        <v>830</v>
      </c>
      <c r="H366" s="135" t="s">
        <v>434</v>
      </c>
      <c r="I366" s="137">
        <v>44514</v>
      </c>
      <c r="J366" s="135" t="s">
        <v>184</v>
      </c>
      <c r="K366" s="135" t="s">
        <v>175</v>
      </c>
      <c r="L366" s="140" t="str">
        <f>IFERROR(_xlfn.IFNA(VLOOKUP($K366,[60]коммент!$B:$C,2,0),""),"")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6" s="135"/>
      <c r="N366" s="135" t="s">
        <v>114</v>
      </c>
      <c r="O366" s="135"/>
      <c r="P366" s="135" t="s">
        <v>831</v>
      </c>
      <c r="Q366" s="13"/>
      <c r="R366" s="13"/>
    </row>
    <row r="367" spans="1:18" s="14" customFormat="1" ht="94.5" x14ac:dyDescent="0.25">
      <c r="A367" s="135">
        <v>365</v>
      </c>
      <c r="B367" s="137">
        <v>44711</v>
      </c>
      <c r="C367" s="127" t="s">
        <v>262</v>
      </c>
      <c r="D367" s="130" t="s">
        <v>63</v>
      </c>
      <c r="E367" s="136"/>
      <c r="F367" s="133" t="s">
        <v>271</v>
      </c>
      <c r="G367" s="135">
        <v>9257175315</v>
      </c>
      <c r="H367" s="135"/>
      <c r="I367" s="135"/>
      <c r="J367" s="135" t="s">
        <v>179</v>
      </c>
      <c r="K367" s="135" t="s">
        <v>6</v>
      </c>
      <c r="L367" s="140" t="str">
        <f>IFERROR(_xlfn.IFNA(VLOOKUP($K367,[33]коммент!$B:$C,2,0),""),"")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7" s="135"/>
      <c r="N367" s="135"/>
      <c r="O367" s="135"/>
      <c r="P367" s="135"/>
      <c r="Q367" s="13"/>
      <c r="R367" s="13"/>
    </row>
    <row r="368" spans="1:18" s="14" customFormat="1" ht="63" x14ac:dyDescent="0.25">
      <c r="A368" s="135">
        <v>366</v>
      </c>
      <c r="B368" s="137">
        <v>44711</v>
      </c>
      <c r="C368" s="135" t="s">
        <v>740</v>
      </c>
      <c r="D368" s="136" t="s">
        <v>63</v>
      </c>
      <c r="E368" s="136"/>
      <c r="F368" s="144" t="s">
        <v>745</v>
      </c>
      <c r="G368" s="143">
        <v>9060589449</v>
      </c>
      <c r="H368" s="135"/>
      <c r="I368" s="135"/>
      <c r="J368" s="135" t="s">
        <v>179</v>
      </c>
      <c r="K368" s="135" t="s">
        <v>149</v>
      </c>
      <c r="L368" s="140" t="str">
        <f>IFERROR(_xlfn.IFNA(VLOOKUP($K368,[18]коммент!$B:$C,2,0),""),"")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68" s="135"/>
      <c r="N368" s="135"/>
      <c r="O368" s="135"/>
      <c r="P368" s="135"/>
      <c r="Q368" s="13"/>
      <c r="R368" s="13"/>
    </row>
    <row r="369" spans="1:18" s="14" customFormat="1" ht="63" x14ac:dyDescent="0.25">
      <c r="A369" s="135">
        <v>367</v>
      </c>
      <c r="B369" s="137">
        <v>44711</v>
      </c>
      <c r="C369" s="135" t="s">
        <v>896</v>
      </c>
      <c r="D369" s="136" t="s">
        <v>63</v>
      </c>
      <c r="E369" s="136"/>
      <c r="F369" s="142" t="s">
        <v>897</v>
      </c>
      <c r="G369" s="135">
        <v>89253450145</v>
      </c>
      <c r="H369" s="135"/>
      <c r="I369" s="135"/>
      <c r="J369" s="135" t="s">
        <v>134</v>
      </c>
      <c r="K369" s="135" t="s">
        <v>121</v>
      </c>
      <c r="L369" s="140" t="str">
        <f>IFERROR(_xlfn.IFNA(VLOOKUP($K369,[12]коммент!$B:$C,2,0),""),"")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69" s="135"/>
      <c r="N369" s="135"/>
      <c r="O369" s="135"/>
      <c r="P369" s="135"/>
      <c r="Q369" s="13"/>
      <c r="R369" s="13"/>
    </row>
    <row r="370" spans="1:18" s="14" customFormat="1" ht="94.5" x14ac:dyDescent="0.25">
      <c r="A370" s="135">
        <v>368</v>
      </c>
      <c r="B370" s="137">
        <v>44711</v>
      </c>
      <c r="C370" s="135" t="s">
        <v>1150</v>
      </c>
      <c r="D370" s="136" t="s">
        <v>63</v>
      </c>
      <c r="E370" s="136"/>
      <c r="F370" s="133" t="s">
        <v>1161</v>
      </c>
      <c r="G370" s="135" t="s">
        <v>1162</v>
      </c>
      <c r="H370" s="135" t="s">
        <v>1163</v>
      </c>
      <c r="I370" s="137">
        <v>44669</v>
      </c>
      <c r="J370" s="135" t="s">
        <v>184</v>
      </c>
      <c r="K370" s="135" t="s">
        <v>85</v>
      </c>
      <c r="L370" s="140" t="str">
        <f>IFERROR(_xlfn.IFNA(VLOOKUP($K370,[46]коммент!$B:$C,2,0),""),"")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0" s="135" t="s">
        <v>129</v>
      </c>
      <c r="N370" s="135"/>
      <c r="O370" s="135"/>
      <c r="P370" s="135" t="s">
        <v>1164</v>
      </c>
      <c r="Q370" s="13"/>
      <c r="R370" s="13"/>
    </row>
    <row r="371" spans="1:18" s="14" customFormat="1" ht="94.5" x14ac:dyDescent="0.25">
      <c r="A371" s="135">
        <v>369</v>
      </c>
      <c r="B371" s="137">
        <v>44711</v>
      </c>
      <c r="C371" s="127" t="s">
        <v>208</v>
      </c>
      <c r="D371" s="130" t="s">
        <v>21</v>
      </c>
      <c r="E371" s="130"/>
      <c r="F371" s="131" t="s">
        <v>229</v>
      </c>
      <c r="G371" s="127">
        <v>89100031203</v>
      </c>
      <c r="H371" s="127" t="s">
        <v>218</v>
      </c>
      <c r="I371" s="134">
        <v>44612</v>
      </c>
      <c r="J371" s="127" t="s">
        <v>184</v>
      </c>
      <c r="K371" s="135" t="s">
        <v>6</v>
      </c>
      <c r="L371" s="140" t="str">
        <f>IFERROR(_xlfn.IFNA(VLOOKUP($K371,коммент!$B:$C,2,0),""),"")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1" s="135"/>
      <c r="N371" s="135"/>
      <c r="O371" s="135"/>
      <c r="P371" s="135"/>
      <c r="Q371" s="13"/>
      <c r="R371" s="13"/>
    </row>
    <row r="372" spans="1:18" s="14" customFormat="1" ht="94.5" x14ac:dyDescent="0.25">
      <c r="A372" s="135">
        <v>370</v>
      </c>
      <c r="B372" s="137">
        <v>44711</v>
      </c>
      <c r="C372" s="135" t="s">
        <v>279</v>
      </c>
      <c r="D372" s="130" t="s">
        <v>21</v>
      </c>
      <c r="E372" s="130"/>
      <c r="F372" s="131" t="s">
        <v>291</v>
      </c>
      <c r="G372" s="127">
        <v>9168783070</v>
      </c>
      <c r="H372" s="127"/>
      <c r="I372" s="127"/>
      <c r="J372" s="127" t="s">
        <v>180</v>
      </c>
      <c r="K372" s="127" t="s">
        <v>6</v>
      </c>
      <c r="L372" s="128" t="str">
        <f>IFERROR(_xlfn.IFNA(VLOOKUP($K372,[61]коммент!$B:$C,2,0),""),"")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2" s="127"/>
      <c r="N372" s="127"/>
      <c r="O372" s="127"/>
      <c r="P372" s="127"/>
      <c r="Q372" s="13"/>
      <c r="R372" s="13"/>
    </row>
    <row r="373" spans="1:18" s="14" customFormat="1" ht="47.25" x14ac:dyDescent="0.25">
      <c r="A373" s="135">
        <v>371</v>
      </c>
      <c r="B373" s="137">
        <v>44711</v>
      </c>
      <c r="C373" s="135" t="s">
        <v>279</v>
      </c>
      <c r="D373" s="136" t="s">
        <v>21</v>
      </c>
      <c r="E373" s="136"/>
      <c r="F373" s="133" t="s">
        <v>292</v>
      </c>
      <c r="G373" s="135">
        <v>9162389036</v>
      </c>
      <c r="H373" s="135"/>
      <c r="I373" s="135"/>
      <c r="J373" s="135" t="s">
        <v>179</v>
      </c>
      <c r="K373" s="135" t="s">
        <v>85</v>
      </c>
      <c r="L373" s="140" t="s">
        <v>148</v>
      </c>
      <c r="M373" s="135" t="s">
        <v>129</v>
      </c>
      <c r="N373" s="135"/>
      <c r="O373" s="135"/>
      <c r="P373" s="135"/>
      <c r="Q373" s="13"/>
      <c r="R373" s="13"/>
    </row>
    <row r="374" spans="1:18" s="14" customFormat="1" ht="47.25" x14ac:dyDescent="0.25">
      <c r="A374" s="135">
        <v>372</v>
      </c>
      <c r="B374" s="137">
        <v>44711</v>
      </c>
      <c r="C374" s="135" t="s">
        <v>279</v>
      </c>
      <c r="D374" s="136" t="s">
        <v>21</v>
      </c>
      <c r="E374" s="136"/>
      <c r="F374" s="133" t="s">
        <v>296</v>
      </c>
      <c r="G374" s="135">
        <v>4953837853</v>
      </c>
      <c r="H374" s="135"/>
      <c r="I374" s="135"/>
      <c r="J374" s="135" t="s">
        <v>180</v>
      </c>
      <c r="K374" s="135" t="s">
        <v>85</v>
      </c>
      <c r="L374" s="140" t="s">
        <v>148</v>
      </c>
      <c r="M374" s="135" t="s">
        <v>129</v>
      </c>
      <c r="N374" s="135"/>
      <c r="O374" s="135"/>
      <c r="P374" s="135"/>
      <c r="Q374" s="13"/>
      <c r="R374" s="13"/>
    </row>
    <row r="375" spans="1:18" s="14" customFormat="1" ht="94.5" x14ac:dyDescent="0.25">
      <c r="A375" s="135">
        <v>373</v>
      </c>
      <c r="B375" s="137">
        <v>44711</v>
      </c>
      <c r="C375" s="135" t="s">
        <v>551</v>
      </c>
      <c r="D375" s="136" t="s">
        <v>21</v>
      </c>
      <c r="E375" s="136"/>
      <c r="F375" s="142" t="s">
        <v>558</v>
      </c>
      <c r="G375" s="135">
        <v>9166189621</v>
      </c>
      <c r="H375" s="135"/>
      <c r="I375" s="137"/>
      <c r="J375" s="135" t="s">
        <v>180</v>
      </c>
      <c r="K375" s="135" t="s">
        <v>6</v>
      </c>
      <c r="L375" s="140" t="str">
        <f>IFERROR(_xlfn.IFNA(VLOOKUP($K375,[50]коммент!$B:$C,2,0),""),"")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5" s="135"/>
      <c r="N375" s="135"/>
      <c r="O375" s="135"/>
      <c r="P375" s="137"/>
      <c r="Q375" s="13"/>
      <c r="R375" s="13"/>
    </row>
    <row r="376" spans="1:18" s="14" customFormat="1" ht="94.5" x14ac:dyDescent="0.25">
      <c r="A376" s="135">
        <v>374</v>
      </c>
      <c r="B376" s="137">
        <v>44711</v>
      </c>
      <c r="C376" s="135" t="s">
        <v>1035</v>
      </c>
      <c r="D376" s="136" t="s">
        <v>21</v>
      </c>
      <c r="E376" s="136"/>
      <c r="F376" s="133" t="s">
        <v>1037</v>
      </c>
      <c r="G376" s="135">
        <v>9151972243</v>
      </c>
      <c r="H376" s="135"/>
      <c r="I376" s="137"/>
      <c r="J376" s="135" t="s">
        <v>184</v>
      </c>
      <c r="K376" s="135" t="s">
        <v>6</v>
      </c>
      <c r="L376" s="140" t="s">
        <v>147</v>
      </c>
      <c r="M376" s="135" t="s">
        <v>133</v>
      </c>
      <c r="N376" s="135"/>
      <c r="O376" s="135"/>
      <c r="P376" s="135"/>
      <c r="Q376" s="13"/>
      <c r="R376" s="13"/>
    </row>
    <row r="377" spans="1:18" s="14" customFormat="1" ht="63" x14ac:dyDescent="0.25">
      <c r="A377" s="135">
        <v>375</v>
      </c>
      <c r="B377" s="137">
        <v>44711</v>
      </c>
      <c r="C377" s="135" t="s">
        <v>740</v>
      </c>
      <c r="D377" s="136" t="s">
        <v>54</v>
      </c>
      <c r="E377" s="136"/>
      <c r="F377" s="144" t="s">
        <v>761</v>
      </c>
      <c r="G377" s="143">
        <v>9851229602</v>
      </c>
      <c r="H377" s="135"/>
      <c r="I377" s="135"/>
      <c r="J377" s="135" t="s">
        <v>180</v>
      </c>
      <c r="K377" s="135" t="s">
        <v>149</v>
      </c>
      <c r="L377" s="140" t="str">
        <f>IFERROR(_xlfn.IFNA(VLOOKUP($K377,[18]коммент!$B:$C,2,0),""),"")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7" s="135"/>
      <c r="N377" s="135"/>
      <c r="O377" s="135"/>
      <c r="P377" s="135"/>
      <c r="Q377" s="13"/>
      <c r="R377" s="13"/>
    </row>
    <row r="378" spans="1:18" s="14" customFormat="1" ht="63" x14ac:dyDescent="0.25">
      <c r="A378" s="135">
        <v>376</v>
      </c>
      <c r="B378" s="137">
        <v>44711</v>
      </c>
      <c r="C378" s="135" t="s">
        <v>796</v>
      </c>
      <c r="D378" s="136" t="s">
        <v>54</v>
      </c>
      <c r="E378" s="136"/>
      <c r="F378" s="142" t="s">
        <v>802</v>
      </c>
      <c r="G378" s="135">
        <v>9265270427</v>
      </c>
      <c r="H378" s="135" t="s">
        <v>803</v>
      </c>
      <c r="I378" s="137">
        <v>44558</v>
      </c>
      <c r="J378" s="135" t="s">
        <v>184</v>
      </c>
      <c r="K378" s="135" t="s">
        <v>36</v>
      </c>
      <c r="L378" s="140" t="str">
        <f>IFERROR(_xlfn.IFNA(VLOOKUP($K378,[19]коммент!$B:$C,2,0),""),"")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78" s="135"/>
      <c r="N378" s="135"/>
      <c r="O378" s="135"/>
      <c r="P378" s="135" t="s">
        <v>804</v>
      </c>
      <c r="Q378" s="13"/>
      <c r="R378" s="13"/>
    </row>
    <row r="379" spans="1:18" s="14" customFormat="1" ht="94.5" x14ac:dyDescent="0.25">
      <c r="A379" s="135">
        <v>377</v>
      </c>
      <c r="B379" s="137">
        <v>44711</v>
      </c>
      <c r="C379" s="163" t="s">
        <v>934</v>
      </c>
      <c r="D379" s="179" t="s">
        <v>54</v>
      </c>
      <c r="E379" s="179"/>
      <c r="F379" s="159" t="s">
        <v>959</v>
      </c>
      <c r="G379" s="160" t="s">
        <v>960</v>
      </c>
      <c r="H379" s="163"/>
      <c r="I379" s="163"/>
      <c r="J379" s="163" t="s">
        <v>134</v>
      </c>
      <c r="K379" s="163" t="s">
        <v>6</v>
      </c>
      <c r="L379" s="140" t="str">
        <f>IFERROR(_xlfn.IFNA(VLOOKUP($K379,[20]коммент!$B:$C,2,0),""),"")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63"/>
      <c r="N379" s="163"/>
      <c r="O379" s="163"/>
      <c r="P379" s="163"/>
      <c r="Q379" s="13"/>
      <c r="R379" s="13"/>
    </row>
    <row r="380" spans="1:18" s="14" customFormat="1" ht="47.25" x14ac:dyDescent="0.25">
      <c r="A380" s="135">
        <v>378</v>
      </c>
      <c r="B380" s="137">
        <v>44711</v>
      </c>
      <c r="C380" s="135" t="s">
        <v>490</v>
      </c>
      <c r="D380" s="136" t="s">
        <v>52</v>
      </c>
      <c r="E380" s="136"/>
      <c r="F380" s="133" t="s">
        <v>541</v>
      </c>
      <c r="G380" s="135" t="s">
        <v>542</v>
      </c>
      <c r="H380" s="135"/>
      <c r="I380" s="135"/>
      <c r="J380" s="135" t="s">
        <v>184</v>
      </c>
      <c r="K380" s="135" t="s">
        <v>85</v>
      </c>
      <c r="L380" s="140" t="str">
        <f>IFERROR(_xlfn.IFNA(VLOOKUP($K380,[14]коммент!$B:$C,2,0),""),"")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0" s="135" t="s">
        <v>129</v>
      </c>
      <c r="N380" s="135"/>
      <c r="O380" s="135"/>
      <c r="P380" s="135"/>
      <c r="Q380" s="13"/>
      <c r="R380" s="13"/>
    </row>
    <row r="381" spans="1:18" s="14" customFormat="1" ht="63" x14ac:dyDescent="0.25">
      <c r="A381" s="135">
        <v>379</v>
      </c>
      <c r="B381" s="137">
        <v>44711</v>
      </c>
      <c r="C381" s="135" t="s">
        <v>885</v>
      </c>
      <c r="D381" s="136" t="s">
        <v>52</v>
      </c>
      <c r="E381" s="136"/>
      <c r="F381" s="133" t="s">
        <v>888</v>
      </c>
      <c r="G381" s="135">
        <v>89037620363</v>
      </c>
      <c r="H381" s="135"/>
      <c r="I381" s="135"/>
      <c r="J381" s="135" t="s">
        <v>180</v>
      </c>
      <c r="K381" s="135" t="s">
        <v>85</v>
      </c>
      <c r="L381" s="140" t="str">
        <f>IFERROR(_xlfn.IFNA(VLOOKUP($K381,[11]коммент!$B:$C,2,0),""),"")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1" s="135" t="s">
        <v>129</v>
      </c>
      <c r="N381" s="135"/>
      <c r="O381" s="135"/>
      <c r="P381" s="135" t="s">
        <v>889</v>
      </c>
      <c r="Q381" s="13"/>
      <c r="R381" s="13"/>
    </row>
    <row r="382" spans="1:18" s="14" customFormat="1" ht="94.5" x14ac:dyDescent="0.25">
      <c r="A382" s="135">
        <v>380</v>
      </c>
      <c r="B382" s="137">
        <v>44711</v>
      </c>
      <c r="C382" s="163" t="s">
        <v>934</v>
      </c>
      <c r="D382" s="179" t="s">
        <v>52</v>
      </c>
      <c r="E382" s="179"/>
      <c r="F382" s="159" t="s">
        <v>964</v>
      </c>
      <c r="G382" s="160" t="s">
        <v>965</v>
      </c>
      <c r="H382" s="163" t="s">
        <v>496</v>
      </c>
      <c r="I382" s="132">
        <v>44538</v>
      </c>
      <c r="J382" s="163" t="s">
        <v>184</v>
      </c>
      <c r="K382" s="163" t="s">
        <v>175</v>
      </c>
      <c r="L382" s="140" t="str">
        <f>IFERROR(_xlfn.IFNA(VLOOKUP($K382,[20]коммент!$B:$C,2,0),""),"")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2" s="163"/>
      <c r="N382" s="163"/>
      <c r="O382" s="163"/>
      <c r="P382" s="163" t="s">
        <v>966</v>
      </c>
      <c r="Q382" s="13"/>
      <c r="R382" s="13"/>
    </row>
    <row r="383" spans="1:18" s="14" customFormat="1" ht="94.5" x14ac:dyDescent="0.25">
      <c r="A383" s="135">
        <v>381</v>
      </c>
      <c r="B383" s="137">
        <v>44711</v>
      </c>
      <c r="C383" s="135" t="s">
        <v>545</v>
      </c>
      <c r="D383" s="136" t="s">
        <v>28</v>
      </c>
      <c r="E383" s="136"/>
      <c r="F383" s="133" t="s">
        <v>549</v>
      </c>
      <c r="G383" s="135">
        <v>9652790669</v>
      </c>
      <c r="H383" s="135"/>
      <c r="I383" s="135"/>
      <c r="J383" s="135" t="s">
        <v>180</v>
      </c>
      <c r="K383" s="135" t="s">
        <v>6</v>
      </c>
      <c r="L383" s="140" t="str">
        <f>IFERROR(_xlfn.IFNA(VLOOKUP($K383,[53]коммент!$B:$C,2,0),""),"")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3" s="135"/>
      <c r="N383" s="135"/>
      <c r="O383" s="135"/>
      <c r="P383" s="135"/>
      <c r="Q383" s="13"/>
      <c r="R383" s="13"/>
    </row>
    <row r="384" spans="1:18" s="14" customFormat="1" ht="47.25" x14ac:dyDescent="0.25">
      <c r="A384" s="135">
        <v>382</v>
      </c>
      <c r="B384" s="137">
        <v>44711</v>
      </c>
      <c r="C384" s="135" t="s">
        <v>239</v>
      </c>
      <c r="D384" s="136" t="s">
        <v>51</v>
      </c>
      <c r="E384" s="136"/>
      <c r="F384" s="133" t="s">
        <v>252</v>
      </c>
      <c r="G384" s="135" t="s">
        <v>253</v>
      </c>
      <c r="H384" s="135"/>
      <c r="I384" s="135"/>
      <c r="J384" s="135" t="s">
        <v>179</v>
      </c>
      <c r="K384" s="135" t="s">
        <v>85</v>
      </c>
      <c r="L384" s="140" t="s">
        <v>148</v>
      </c>
      <c r="M384" s="135" t="s">
        <v>129</v>
      </c>
      <c r="N384" s="135"/>
      <c r="O384" s="135"/>
      <c r="P384" s="135"/>
      <c r="Q384" s="13"/>
      <c r="R384" s="13"/>
    </row>
    <row r="385" spans="1:18" s="14" customFormat="1" ht="94.5" x14ac:dyDescent="0.25">
      <c r="A385" s="135">
        <v>383</v>
      </c>
      <c r="B385" s="137">
        <v>44711</v>
      </c>
      <c r="C385" s="135" t="s">
        <v>490</v>
      </c>
      <c r="D385" s="136" t="s">
        <v>51</v>
      </c>
      <c r="E385" s="136"/>
      <c r="F385" s="133" t="s">
        <v>529</v>
      </c>
      <c r="G385" s="135" t="s">
        <v>530</v>
      </c>
      <c r="H385" s="135"/>
      <c r="I385" s="135"/>
      <c r="J385" s="135" t="s">
        <v>179</v>
      </c>
      <c r="K385" s="135" t="s">
        <v>6</v>
      </c>
      <c r="L385" s="140" t="s">
        <v>147</v>
      </c>
      <c r="M385" s="135"/>
      <c r="N385" s="135"/>
      <c r="O385" s="135"/>
      <c r="P385" s="135"/>
      <c r="Q385" s="13"/>
      <c r="R385" s="13"/>
    </row>
    <row r="386" spans="1:18" s="14" customFormat="1" ht="63" x14ac:dyDescent="0.25">
      <c r="A386" s="135">
        <v>384</v>
      </c>
      <c r="B386" s="137">
        <v>44711</v>
      </c>
      <c r="C386" s="135" t="s">
        <v>590</v>
      </c>
      <c r="D386" s="136" t="s">
        <v>51</v>
      </c>
      <c r="E386" s="136"/>
      <c r="F386" s="133" t="s">
        <v>591</v>
      </c>
      <c r="G386" s="135">
        <v>9120935713</v>
      </c>
      <c r="H386" s="135"/>
      <c r="I386" s="137"/>
      <c r="J386" s="135" t="s">
        <v>180</v>
      </c>
      <c r="K386" s="135" t="s">
        <v>149</v>
      </c>
      <c r="L386" s="140" t="str">
        <f>IFERROR(_xlfn.IFNA(VLOOKUP($K386,[17]коммент!$B:$C,2,0),""),"")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6" s="135"/>
      <c r="N386" s="135"/>
      <c r="O386" s="135"/>
      <c r="P386" s="135"/>
      <c r="Q386" s="13"/>
      <c r="R386" s="13"/>
    </row>
    <row r="387" spans="1:18" s="14" customFormat="1" ht="94.5" x14ac:dyDescent="0.25">
      <c r="A387" s="135">
        <v>385</v>
      </c>
      <c r="B387" s="137">
        <v>44711</v>
      </c>
      <c r="C387" s="135" t="s">
        <v>677</v>
      </c>
      <c r="D387" s="136" t="s">
        <v>51</v>
      </c>
      <c r="E387" s="136"/>
      <c r="F387" s="133" t="s">
        <v>678</v>
      </c>
      <c r="G387" s="135">
        <v>9038433101</v>
      </c>
      <c r="H387" s="135" t="s">
        <v>679</v>
      </c>
      <c r="I387" s="137">
        <v>44490</v>
      </c>
      <c r="J387" s="135" t="s">
        <v>184</v>
      </c>
      <c r="K387" s="135" t="s">
        <v>175</v>
      </c>
      <c r="L387" s="140" t="str">
        <f>IFERROR(_xlfn.IFNA(VLOOKUP($K387,[37]коммент!$B:$C,2,0),""),"")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35"/>
      <c r="N387" s="135"/>
      <c r="O387" s="135"/>
      <c r="P387" s="135" t="s">
        <v>350</v>
      </c>
      <c r="Q387" s="13"/>
      <c r="R387" s="13"/>
    </row>
    <row r="388" spans="1:18" s="14" customFormat="1" ht="47.25" x14ac:dyDescent="0.25">
      <c r="A388" s="135">
        <v>386</v>
      </c>
      <c r="B388" s="137">
        <v>44711</v>
      </c>
      <c r="C388" s="135" t="s">
        <v>677</v>
      </c>
      <c r="D388" s="136" t="s">
        <v>51</v>
      </c>
      <c r="E388" s="136"/>
      <c r="F388" s="133" t="s">
        <v>684</v>
      </c>
      <c r="G388" s="135">
        <v>9164816294</v>
      </c>
      <c r="H388" s="135"/>
      <c r="I388" s="135"/>
      <c r="J388" s="135" t="s">
        <v>180</v>
      </c>
      <c r="K388" s="135" t="s">
        <v>36</v>
      </c>
      <c r="L388" s="140" t="str">
        <f>IFERROR(_xlfn.IFNA(VLOOKUP($K388,[37]коммент!$B:$C,2,0),""),"")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8" s="135"/>
      <c r="N388" s="135"/>
      <c r="O388" s="135"/>
      <c r="P388" s="135" t="s">
        <v>685</v>
      </c>
      <c r="Q388" s="13"/>
      <c r="R388" s="13"/>
    </row>
    <row r="389" spans="1:18" s="14" customFormat="1" ht="94.5" x14ac:dyDescent="0.25">
      <c r="A389" s="135">
        <v>387</v>
      </c>
      <c r="B389" s="137">
        <v>44711</v>
      </c>
      <c r="C389" s="135" t="s">
        <v>677</v>
      </c>
      <c r="D389" s="136" t="s">
        <v>51</v>
      </c>
      <c r="E389" s="136"/>
      <c r="F389" s="133" t="s">
        <v>686</v>
      </c>
      <c r="G389" s="135">
        <v>9191393888</v>
      </c>
      <c r="H389" s="135"/>
      <c r="I389" s="135"/>
      <c r="J389" s="135" t="s">
        <v>180</v>
      </c>
      <c r="K389" s="135" t="s">
        <v>6</v>
      </c>
      <c r="L389" s="140" t="str">
        <f>IFERROR(_xlfn.IFNA(VLOOKUP($K389,[37]коммент!$B:$C,2,0),""),"")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9" s="135"/>
      <c r="N389" s="135"/>
      <c r="O389" s="135"/>
      <c r="P389" s="135"/>
      <c r="Q389" s="13"/>
      <c r="R389" s="13"/>
    </row>
    <row r="390" spans="1:18" s="14" customFormat="1" ht="94.5" x14ac:dyDescent="0.25">
      <c r="A390" s="135">
        <v>388</v>
      </c>
      <c r="B390" s="137">
        <v>44711</v>
      </c>
      <c r="C390" s="135" t="s">
        <v>1282</v>
      </c>
      <c r="D390" s="136" t="s">
        <v>51</v>
      </c>
      <c r="E390" s="136"/>
      <c r="F390" s="133" t="s">
        <v>1283</v>
      </c>
      <c r="G390" s="135">
        <v>89262164846</v>
      </c>
      <c r="H390" s="135" t="s">
        <v>1284</v>
      </c>
      <c r="I390" s="137">
        <v>44502</v>
      </c>
      <c r="J390" s="135" t="s">
        <v>179</v>
      </c>
      <c r="K390" s="135" t="s">
        <v>175</v>
      </c>
      <c r="L390" s="140" t="str">
        <f>IFERROR(_xlfn.IFNA(VLOOKUP($K390,[62]коммент!$B:$C,2,0),""),"")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0" s="135"/>
      <c r="N390" s="135"/>
      <c r="O390" s="135"/>
      <c r="P390" s="135" t="s">
        <v>1285</v>
      </c>
      <c r="Q390" s="13"/>
      <c r="R390" s="13"/>
    </row>
    <row r="391" spans="1:18" s="14" customFormat="1" ht="47.25" x14ac:dyDescent="0.25">
      <c r="A391" s="135">
        <v>389</v>
      </c>
      <c r="B391" s="137">
        <v>44711</v>
      </c>
      <c r="C391" s="135" t="s">
        <v>490</v>
      </c>
      <c r="D391" s="136" t="s">
        <v>27</v>
      </c>
      <c r="E391" s="136"/>
      <c r="F391" s="133" t="s">
        <v>543</v>
      </c>
      <c r="G391" s="135" t="s">
        <v>544</v>
      </c>
      <c r="H391" s="135"/>
      <c r="I391" s="135"/>
      <c r="J391" s="135" t="s">
        <v>134</v>
      </c>
      <c r="K391" s="135" t="s">
        <v>85</v>
      </c>
      <c r="L391" s="140" t="str">
        <f>IFERROR(_xlfn.IFNA(VLOOKUP($K391,[14]коммент!$B:$C,2,0),""),"")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35" t="s">
        <v>129</v>
      </c>
      <c r="N391" s="135"/>
      <c r="O391" s="135"/>
      <c r="P391" s="135"/>
      <c r="Q391" s="13"/>
      <c r="R391" s="13"/>
    </row>
    <row r="392" spans="1:18" s="14" customFormat="1" ht="63" x14ac:dyDescent="0.25">
      <c r="A392" s="135">
        <v>390</v>
      </c>
      <c r="B392" s="137">
        <v>44711</v>
      </c>
      <c r="C392" s="135" t="s">
        <v>796</v>
      </c>
      <c r="D392" s="136" t="s">
        <v>27</v>
      </c>
      <c r="E392" s="136"/>
      <c r="F392" s="142" t="s">
        <v>799</v>
      </c>
      <c r="G392" s="135">
        <v>9164201132</v>
      </c>
      <c r="H392" s="135" t="s">
        <v>800</v>
      </c>
      <c r="I392" s="137">
        <v>44436</v>
      </c>
      <c r="J392" s="135" t="s">
        <v>184</v>
      </c>
      <c r="K392" s="135" t="s">
        <v>36</v>
      </c>
      <c r="L392" s="140" t="str">
        <f>IFERROR(_xlfn.IFNA(VLOOKUP($K392,[19]коммент!$B:$C,2,0),""),"")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92" s="135"/>
      <c r="N392" s="135"/>
      <c r="O392" s="135"/>
      <c r="P392" s="135" t="s">
        <v>801</v>
      </c>
      <c r="Q392" s="13"/>
      <c r="R392" s="13"/>
    </row>
    <row r="393" spans="1:18" s="14" customFormat="1" ht="94.5" x14ac:dyDescent="0.25">
      <c r="A393" s="135">
        <v>391</v>
      </c>
      <c r="B393" s="137">
        <v>44711</v>
      </c>
      <c r="C393" s="135" t="s">
        <v>1297</v>
      </c>
      <c r="D393" s="136" t="s">
        <v>27</v>
      </c>
      <c r="E393" s="136"/>
      <c r="F393" s="133" t="s">
        <v>1298</v>
      </c>
      <c r="G393" s="135" t="s">
        <v>1299</v>
      </c>
      <c r="H393" s="135" t="s">
        <v>1300</v>
      </c>
      <c r="I393" s="137">
        <v>44503</v>
      </c>
      <c r="J393" s="135" t="s">
        <v>184</v>
      </c>
      <c r="K393" s="135" t="s">
        <v>111</v>
      </c>
      <c r="L393" s="140" t="str">
        <f>IFERROR(_xlfn.IFNA(VLOOKUP($K393,[63]коммент!$B:$C,2,0),""),"")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3" s="135" t="s">
        <v>130</v>
      </c>
      <c r="N393" s="135" t="s">
        <v>183</v>
      </c>
      <c r="O393" s="135" t="s">
        <v>26</v>
      </c>
      <c r="P393" s="135" t="s">
        <v>1301</v>
      </c>
      <c r="Q393" s="13"/>
      <c r="R393" s="13"/>
    </row>
    <row r="394" spans="1:18" s="14" customFormat="1" ht="94.5" x14ac:dyDescent="0.25">
      <c r="A394" s="135">
        <v>392</v>
      </c>
      <c r="B394" s="137">
        <v>44711</v>
      </c>
      <c r="C394" s="135" t="s">
        <v>490</v>
      </c>
      <c r="D394" s="136" t="s">
        <v>50</v>
      </c>
      <c r="E394" s="136"/>
      <c r="F394" s="133" t="s">
        <v>518</v>
      </c>
      <c r="G394" s="135" t="s">
        <v>519</v>
      </c>
      <c r="H394" s="135"/>
      <c r="I394" s="135"/>
      <c r="J394" s="135" t="s">
        <v>184</v>
      </c>
      <c r="K394" s="135" t="s">
        <v>6</v>
      </c>
      <c r="L394" s="140" t="str">
        <f>IFERROR(_xlfn.IFNA(VLOOKUP($K394,[14]коммент!$B:$C,2,0),""),"")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4" s="135"/>
      <c r="N394" s="135"/>
      <c r="O394" s="135"/>
      <c r="P394" s="135"/>
      <c r="Q394" s="13"/>
      <c r="R394" s="13"/>
    </row>
    <row r="395" spans="1:18" s="14" customFormat="1" ht="47.25" x14ac:dyDescent="0.25">
      <c r="A395" s="135">
        <v>393</v>
      </c>
      <c r="B395" s="137">
        <v>44711</v>
      </c>
      <c r="C395" s="135" t="s">
        <v>490</v>
      </c>
      <c r="D395" s="130" t="s">
        <v>50</v>
      </c>
      <c r="E395" s="130"/>
      <c r="F395" s="129" t="s">
        <v>539</v>
      </c>
      <c r="G395" s="127" t="s">
        <v>540</v>
      </c>
      <c r="H395" s="127"/>
      <c r="I395" s="134"/>
      <c r="J395" s="127" t="s">
        <v>184</v>
      </c>
      <c r="K395" s="135" t="s">
        <v>85</v>
      </c>
      <c r="L395" s="140" t="str">
        <f>IFERROR(_xlfn.IFNA(VLOOKUP($K395,[14]коммент!$B:$C,2,0),""),"")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35" t="s">
        <v>129</v>
      </c>
      <c r="N395" s="135"/>
      <c r="O395" s="135"/>
      <c r="P395" s="135"/>
      <c r="Q395" s="13"/>
      <c r="R395" s="13"/>
    </row>
    <row r="396" spans="1:18" s="14" customFormat="1" ht="94.5" x14ac:dyDescent="0.25">
      <c r="A396" s="135">
        <v>394</v>
      </c>
      <c r="B396" s="137">
        <v>44711</v>
      </c>
      <c r="C396" s="135" t="s">
        <v>590</v>
      </c>
      <c r="D396" s="136" t="s">
        <v>50</v>
      </c>
      <c r="E396" s="136"/>
      <c r="F396" s="133" t="s">
        <v>594</v>
      </c>
      <c r="G396" s="135" t="s">
        <v>595</v>
      </c>
      <c r="H396" s="137"/>
      <c r="I396" s="137"/>
      <c r="J396" s="135" t="s">
        <v>134</v>
      </c>
      <c r="K396" s="135" t="s">
        <v>85</v>
      </c>
      <c r="L396" s="140" t="str">
        <f>IFERROR(_xlfn.IFNA(VLOOKUP($K396,[17]коммент!$B:$C,2,0),""),"")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6" s="135" t="s">
        <v>129</v>
      </c>
      <c r="N396" s="135"/>
      <c r="O396" s="135"/>
      <c r="P396" s="135" t="s">
        <v>596</v>
      </c>
      <c r="Q396" s="13"/>
      <c r="R396" s="13"/>
    </row>
    <row r="397" spans="1:18" s="14" customFormat="1" ht="31.5" x14ac:dyDescent="0.25">
      <c r="A397" s="135">
        <v>395</v>
      </c>
      <c r="B397" s="137">
        <v>44711</v>
      </c>
      <c r="C397" s="135" t="s">
        <v>740</v>
      </c>
      <c r="D397" s="136" t="s">
        <v>50</v>
      </c>
      <c r="E397" s="136"/>
      <c r="F397" s="144" t="s">
        <v>749</v>
      </c>
      <c r="G397" s="143" t="s">
        <v>750</v>
      </c>
      <c r="H397" s="135" t="s">
        <v>751</v>
      </c>
      <c r="I397" s="137">
        <v>44706</v>
      </c>
      <c r="J397" s="135" t="s">
        <v>180</v>
      </c>
      <c r="K397" s="135" t="s">
        <v>113</v>
      </c>
      <c r="L397" s="140" t="str">
        <f>IFERROR(_xlfn.IFNA(VLOOKUP($K397,[18]коммент!$B:$C,2,0),""),"")</f>
        <v>Формат уведомления. С целью проведения внутреннего контроля качества.</v>
      </c>
      <c r="M397" s="135" t="s">
        <v>119</v>
      </c>
      <c r="N397" s="135" t="s">
        <v>114</v>
      </c>
      <c r="O397" s="135"/>
      <c r="P397" s="135" t="s">
        <v>752</v>
      </c>
      <c r="Q397" s="13"/>
      <c r="R397" s="13"/>
    </row>
    <row r="398" spans="1:18" s="14" customFormat="1" ht="110.25" x14ac:dyDescent="0.25">
      <c r="A398" s="135">
        <v>396</v>
      </c>
      <c r="B398" s="137">
        <v>44711</v>
      </c>
      <c r="C398" s="163" t="s">
        <v>934</v>
      </c>
      <c r="D398" s="179" t="s">
        <v>50</v>
      </c>
      <c r="E398" s="179"/>
      <c r="F398" s="159" t="s">
        <v>945</v>
      </c>
      <c r="G398" s="160" t="s">
        <v>946</v>
      </c>
      <c r="H398" s="163" t="s">
        <v>947</v>
      </c>
      <c r="I398" s="132">
        <v>44686</v>
      </c>
      <c r="J398" s="163" t="s">
        <v>180</v>
      </c>
      <c r="K398" s="163" t="s">
        <v>113</v>
      </c>
      <c r="L398" s="140" t="str">
        <f>IFERROR(_xlfn.IFNA(VLOOKUP($K398,[20]коммент!$B:$C,2,0),""),"")</f>
        <v>Формат уведомления. С целью проведения внутреннего контроля качества.</v>
      </c>
      <c r="M398" s="163"/>
      <c r="N398" s="163"/>
      <c r="O398" s="163"/>
      <c r="P398" s="163" t="s">
        <v>948</v>
      </c>
      <c r="Q398" s="13"/>
      <c r="R398" s="13"/>
    </row>
    <row r="399" spans="1:18" s="14" customFormat="1" ht="78.75" x14ac:dyDescent="0.25">
      <c r="A399" s="135">
        <v>397</v>
      </c>
      <c r="B399" s="137">
        <v>44711</v>
      </c>
      <c r="C399" s="135" t="s">
        <v>321</v>
      </c>
      <c r="D399" s="136" t="s">
        <v>43</v>
      </c>
      <c r="E399" s="136"/>
      <c r="F399" s="146" t="s">
        <v>332</v>
      </c>
      <c r="G399" s="144" t="s">
        <v>333</v>
      </c>
      <c r="H399" s="135"/>
      <c r="I399" s="137"/>
      <c r="J399" s="135" t="s">
        <v>180</v>
      </c>
      <c r="K399" s="135" t="s">
        <v>113</v>
      </c>
      <c r="L399" s="140" t="str">
        <f>IFERROR(_xlfn.IFNA(VLOOKUP($K399,[23]коммент!$B:$C,2,0),""),"")</f>
        <v>Формат уведомления. С целью проведения внутреннего контроля качества.</v>
      </c>
      <c r="M399" s="135"/>
      <c r="N399" s="135"/>
      <c r="O399" s="135"/>
      <c r="P399" s="135" t="s">
        <v>334</v>
      </c>
      <c r="Q399" s="13"/>
      <c r="R399" s="13"/>
    </row>
    <row r="400" spans="1:18" s="14" customFormat="1" ht="47.25" x14ac:dyDescent="0.25">
      <c r="A400" s="135">
        <v>398</v>
      </c>
      <c r="B400" s="137">
        <v>44711</v>
      </c>
      <c r="C400" s="135" t="s">
        <v>346</v>
      </c>
      <c r="D400" s="136" t="s">
        <v>43</v>
      </c>
      <c r="E400" s="136"/>
      <c r="F400" s="133" t="s">
        <v>347</v>
      </c>
      <c r="G400" s="135">
        <v>9162430556</v>
      </c>
      <c r="H400" s="135"/>
      <c r="I400" s="135"/>
      <c r="J400" s="135" t="s">
        <v>180</v>
      </c>
      <c r="K400" s="135" t="s">
        <v>85</v>
      </c>
      <c r="L400" s="140" t="str">
        <f>IFERROR(_xlfn.IFNA(VLOOKUP($K400,[35]коммент!$B:$C,2,0),""),"")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0" s="135" t="s">
        <v>129</v>
      </c>
      <c r="N400" s="135"/>
      <c r="O400" s="135"/>
      <c r="P400" s="135" t="s">
        <v>348</v>
      </c>
      <c r="Q400" s="13"/>
      <c r="R400" s="13"/>
    </row>
    <row r="401" spans="1:18" s="14" customFormat="1" ht="47.25" x14ac:dyDescent="0.25">
      <c r="A401" s="135">
        <v>399</v>
      </c>
      <c r="B401" s="137">
        <v>44711</v>
      </c>
      <c r="C401" s="150" t="s">
        <v>355</v>
      </c>
      <c r="D401" s="136" t="s">
        <v>43</v>
      </c>
      <c r="E401" s="136"/>
      <c r="F401" s="142" t="s">
        <v>357</v>
      </c>
      <c r="G401" s="135">
        <v>89067727925</v>
      </c>
      <c r="H401" s="135"/>
      <c r="I401" s="135"/>
      <c r="J401" s="135" t="s">
        <v>179</v>
      </c>
      <c r="K401" s="135" t="s">
        <v>85</v>
      </c>
      <c r="L401" s="140" t="str">
        <f>IFERROR(_xlfn.IFNA(VLOOKUP($K401,[49]коммент!$B:$C,2,0),""),"")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1" s="135" t="s">
        <v>129</v>
      </c>
      <c r="N401" s="135"/>
      <c r="O401" s="135"/>
      <c r="P401" s="135"/>
      <c r="Q401" s="13"/>
      <c r="R401" s="13"/>
    </row>
    <row r="402" spans="1:18" s="14" customFormat="1" ht="47.25" x14ac:dyDescent="0.25">
      <c r="A402" s="135">
        <v>400</v>
      </c>
      <c r="B402" s="137">
        <v>44711</v>
      </c>
      <c r="C402" s="135" t="s">
        <v>321</v>
      </c>
      <c r="D402" s="136" t="s">
        <v>22</v>
      </c>
      <c r="E402" s="136"/>
      <c r="F402" s="146" t="s">
        <v>330</v>
      </c>
      <c r="G402" s="144" t="s">
        <v>331</v>
      </c>
      <c r="H402" s="135"/>
      <c r="I402" s="137"/>
      <c r="J402" s="135" t="s">
        <v>184</v>
      </c>
      <c r="K402" s="135" t="s">
        <v>85</v>
      </c>
      <c r="L402" s="140" t="str">
        <f>IFERROR(_xlfn.IFNA(VLOOKUP($K402,[23]коммент!$B:$C,2,0),""),"")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2" s="135" t="s">
        <v>129</v>
      </c>
      <c r="N402" s="135"/>
      <c r="O402" s="135"/>
      <c r="P402" s="135"/>
      <c r="Q402" s="13"/>
      <c r="R402" s="13"/>
    </row>
    <row r="403" spans="1:18" s="14" customFormat="1" ht="94.5" x14ac:dyDescent="0.25">
      <c r="A403" s="135">
        <v>401</v>
      </c>
      <c r="B403" s="137">
        <v>44711</v>
      </c>
      <c r="C403" s="135" t="s">
        <v>255</v>
      </c>
      <c r="D403" s="130" t="s">
        <v>58</v>
      </c>
      <c r="E403" s="136"/>
      <c r="F403" s="142" t="s">
        <v>257</v>
      </c>
      <c r="G403" s="135">
        <v>9152553954</v>
      </c>
      <c r="H403" s="135"/>
      <c r="I403" s="135"/>
      <c r="J403" s="135" t="s">
        <v>179</v>
      </c>
      <c r="K403" s="135" t="s">
        <v>6</v>
      </c>
      <c r="L403" s="140" t="str">
        <f>IFERROR(_xlfn.IFNA(VLOOKUP($K403,[33]коммент!$B:$C,2,0),""),"")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3" s="135"/>
      <c r="N403" s="135"/>
      <c r="O403" s="135"/>
      <c r="P403" s="135"/>
      <c r="Q403" s="13"/>
      <c r="R403" s="13"/>
    </row>
    <row r="404" spans="1:18" s="14" customFormat="1" ht="94.5" x14ac:dyDescent="0.25">
      <c r="A404" s="135">
        <v>402</v>
      </c>
      <c r="B404" s="137">
        <v>44711</v>
      </c>
      <c r="C404" s="135" t="s">
        <v>279</v>
      </c>
      <c r="D404" s="136" t="s">
        <v>58</v>
      </c>
      <c r="E404" s="136"/>
      <c r="F404" s="133" t="s">
        <v>286</v>
      </c>
      <c r="G404" s="135">
        <v>9680034417</v>
      </c>
      <c r="H404" s="135"/>
      <c r="I404" s="135"/>
      <c r="J404" s="135" t="s">
        <v>180</v>
      </c>
      <c r="K404" s="135" t="s">
        <v>6</v>
      </c>
      <c r="L404" s="140" t="s">
        <v>147</v>
      </c>
      <c r="M404" s="135"/>
      <c r="N404" s="135"/>
      <c r="O404" s="135"/>
      <c r="P404" s="135"/>
      <c r="Q404" s="13"/>
      <c r="R404" s="13"/>
    </row>
    <row r="405" spans="1:18" s="14" customFormat="1" ht="94.5" x14ac:dyDescent="0.25">
      <c r="A405" s="135">
        <v>403</v>
      </c>
      <c r="B405" s="137">
        <v>44711</v>
      </c>
      <c r="C405" s="135" t="s">
        <v>677</v>
      </c>
      <c r="D405" s="136" t="s">
        <v>58</v>
      </c>
      <c r="E405" s="136"/>
      <c r="F405" s="133" t="s">
        <v>680</v>
      </c>
      <c r="G405" s="135" t="s">
        <v>681</v>
      </c>
      <c r="H405" s="135" t="s">
        <v>682</v>
      </c>
      <c r="I405" s="137">
        <v>44708</v>
      </c>
      <c r="J405" s="135" t="s">
        <v>179</v>
      </c>
      <c r="K405" s="135" t="s">
        <v>111</v>
      </c>
      <c r="L405" s="140" t="str">
        <f>IFERROR(_xlfn.IFNA(VLOOKUP($K405,[37]коммент!$B:$C,2,0),""),"")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05" s="135" t="s">
        <v>130</v>
      </c>
      <c r="N405" s="135"/>
      <c r="O405" s="135"/>
      <c r="P405" s="135" t="s">
        <v>683</v>
      </c>
      <c r="Q405" s="13"/>
      <c r="R405" s="13"/>
    </row>
    <row r="406" spans="1:18" s="14" customFormat="1" ht="94.5" x14ac:dyDescent="0.25">
      <c r="A406" s="135">
        <v>404</v>
      </c>
      <c r="B406" s="137">
        <v>44711</v>
      </c>
      <c r="C406" s="135" t="s">
        <v>740</v>
      </c>
      <c r="D406" s="136" t="s">
        <v>58</v>
      </c>
      <c r="E406" s="136"/>
      <c r="F406" s="141" t="s">
        <v>746</v>
      </c>
      <c r="G406" s="141" t="s">
        <v>747</v>
      </c>
      <c r="H406" s="135" t="s">
        <v>748</v>
      </c>
      <c r="I406" s="137">
        <v>44279</v>
      </c>
      <c r="J406" s="135" t="s">
        <v>184</v>
      </c>
      <c r="K406" s="135" t="s">
        <v>111</v>
      </c>
      <c r="L406" s="140" t="s">
        <v>165</v>
      </c>
      <c r="M406" s="135" t="s">
        <v>130</v>
      </c>
      <c r="N406" s="135" t="s">
        <v>114</v>
      </c>
      <c r="O406" s="135"/>
      <c r="P406" s="135" t="s">
        <v>427</v>
      </c>
      <c r="Q406" s="13"/>
      <c r="R406" s="13"/>
    </row>
    <row r="407" spans="1:18" s="14" customFormat="1" ht="47.25" x14ac:dyDescent="0.25">
      <c r="A407" s="135">
        <v>405</v>
      </c>
      <c r="B407" s="137">
        <v>44711</v>
      </c>
      <c r="C407" s="135" t="s">
        <v>279</v>
      </c>
      <c r="D407" s="136" t="s">
        <v>20</v>
      </c>
      <c r="E407" s="136"/>
      <c r="F407" s="133" t="s">
        <v>280</v>
      </c>
      <c r="G407" s="135">
        <v>9057770265</v>
      </c>
      <c r="H407" s="135"/>
      <c r="I407" s="135"/>
      <c r="J407" s="135" t="s">
        <v>180</v>
      </c>
      <c r="K407" s="135" t="s">
        <v>85</v>
      </c>
      <c r="L407" s="140" t="str">
        <f>IFERROR(_xlfn.IFNA(VLOOKUP($K407,[64]коммент!$B:$C,2,0),""),"")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7" s="135" t="s">
        <v>129</v>
      </c>
      <c r="N407" s="135"/>
      <c r="O407" s="135"/>
      <c r="P407" s="135"/>
      <c r="Q407" s="13"/>
      <c r="R407" s="13"/>
    </row>
    <row r="408" spans="1:18" s="14" customFormat="1" ht="94.5" x14ac:dyDescent="0.25">
      <c r="A408" s="135">
        <v>406</v>
      </c>
      <c r="B408" s="137">
        <v>44711</v>
      </c>
      <c r="C408" s="135" t="s">
        <v>576</v>
      </c>
      <c r="D408" s="136" t="s">
        <v>20</v>
      </c>
      <c r="E408" s="136"/>
      <c r="F408" s="133" t="s">
        <v>584</v>
      </c>
      <c r="G408" s="135">
        <v>9161350466</v>
      </c>
      <c r="H408" s="135" t="s">
        <v>585</v>
      </c>
      <c r="I408" s="137">
        <v>44557</v>
      </c>
      <c r="J408" s="135" t="s">
        <v>184</v>
      </c>
      <c r="K408" s="135" t="s">
        <v>175</v>
      </c>
      <c r="L408" s="140" t="str">
        <f>IFERROR(_xlfn.IFNA(VLOOKUP($K408,[51]коммент!$B:$C,2,0),""),"")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8" s="135"/>
      <c r="N408" s="135"/>
      <c r="O408" s="135"/>
      <c r="P408" s="135" t="s">
        <v>586</v>
      </c>
      <c r="Q408" s="13"/>
      <c r="R408" s="13"/>
    </row>
    <row r="409" spans="1:18" s="14" customFormat="1" ht="94.5" x14ac:dyDescent="0.25">
      <c r="A409" s="135">
        <v>407</v>
      </c>
      <c r="B409" s="137">
        <v>44711</v>
      </c>
      <c r="C409" s="135" t="s">
        <v>641</v>
      </c>
      <c r="D409" s="136" t="s">
        <v>20</v>
      </c>
      <c r="E409" s="136"/>
      <c r="F409" s="144" t="s">
        <v>659</v>
      </c>
      <c r="G409" s="144" t="s">
        <v>660</v>
      </c>
      <c r="H409" s="135"/>
      <c r="I409" s="137"/>
      <c r="J409" s="135" t="s">
        <v>180</v>
      </c>
      <c r="K409" s="150" t="s">
        <v>175</v>
      </c>
      <c r="L409" s="140" t="str">
        <f>IFERROR(_xlfn.IFNA(VLOOKUP($K409,[29]коммент!$B:$C,2,0),""),"")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9" s="135"/>
      <c r="N409" s="135"/>
      <c r="O409" s="135"/>
      <c r="P409" s="127" t="s">
        <v>661</v>
      </c>
      <c r="Q409" s="13"/>
      <c r="R409" s="13"/>
    </row>
    <row r="410" spans="1:18" s="14" customFormat="1" ht="63" x14ac:dyDescent="0.25">
      <c r="A410" s="135">
        <v>408</v>
      </c>
      <c r="B410" s="137">
        <v>44711</v>
      </c>
      <c r="C410" s="135" t="s">
        <v>255</v>
      </c>
      <c r="D410" s="130" t="s">
        <v>57</v>
      </c>
      <c r="E410" s="136"/>
      <c r="F410" s="142" t="s">
        <v>261</v>
      </c>
      <c r="G410" s="135">
        <v>9857849075</v>
      </c>
      <c r="H410" s="135"/>
      <c r="I410" s="135"/>
      <c r="J410" s="135" t="s">
        <v>180</v>
      </c>
      <c r="K410" s="135" t="s">
        <v>149</v>
      </c>
      <c r="L410" s="140" t="str">
        <f>IFERROR(_xlfn.IFNA(VLOOKUP($K410,[33]коммент!$B:$C,2,0),""),"")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10" s="135"/>
      <c r="N410" s="135"/>
      <c r="O410" s="135"/>
      <c r="P410" s="135" t="s">
        <v>260</v>
      </c>
      <c r="Q410" s="13"/>
      <c r="R410" s="13"/>
    </row>
    <row r="411" spans="1:18" s="14" customFormat="1" ht="94.5" x14ac:dyDescent="0.25">
      <c r="A411" s="135">
        <v>409</v>
      </c>
      <c r="B411" s="137">
        <v>44711</v>
      </c>
      <c r="C411" s="127" t="s">
        <v>262</v>
      </c>
      <c r="D411" s="130" t="s">
        <v>57</v>
      </c>
      <c r="E411" s="136"/>
      <c r="F411" s="142" t="s">
        <v>276</v>
      </c>
      <c r="G411" s="135">
        <v>9263411304</v>
      </c>
      <c r="H411" s="135"/>
      <c r="I411" s="135"/>
      <c r="J411" s="135" t="s">
        <v>180</v>
      </c>
      <c r="K411" s="135" t="s">
        <v>6</v>
      </c>
      <c r="L411" s="140" t="str">
        <f>IFERROR(_xlfn.IFNA(VLOOKUP($K411,[33]коммент!$B:$C,2,0),""),"")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1" s="135"/>
      <c r="N411" s="135"/>
      <c r="O411" s="135"/>
      <c r="P411" s="135"/>
      <c r="Q411" s="13"/>
      <c r="R411" s="13"/>
    </row>
    <row r="412" spans="1:18" s="14" customFormat="1" ht="94.5" x14ac:dyDescent="0.25">
      <c r="A412" s="135">
        <v>410</v>
      </c>
      <c r="B412" s="137">
        <v>44711</v>
      </c>
      <c r="C412" s="135" t="s">
        <v>335</v>
      </c>
      <c r="D412" s="136" t="s">
        <v>57</v>
      </c>
      <c r="E412" s="136"/>
      <c r="F412" s="144" t="s">
        <v>336</v>
      </c>
      <c r="G412" s="144" t="s">
        <v>337</v>
      </c>
      <c r="H412" s="135"/>
      <c r="I412" s="135"/>
      <c r="J412" s="135"/>
      <c r="K412" s="135" t="s">
        <v>6</v>
      </c>
      <c r="L412" s="140" t="str">
        <f>IFERROR(_xlfn.IFNA(VLOOKUP($K412,[23]коммент!$B:$C,2,0),""),"")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2" s="135"/>
      <c r="N412" s="135"/>
      <c r="O412" s="135"/>
      <c r="P412" s="135"/>
      <c r="Q412" s="13"/>
      <c r="R412" s="13"/>
    </row>
    <row r="413" spans="1:18" s="14" customFormat="1" ht="94.5" x14ac:dyDescent="0.25">
      <c r="A413" s="135">
        <v>411</v>
      </c>
      <c r="B413" s="137">
        <v>44711</v>
      </c>
      <c r="C413" s="135" t="s">
        <v>462</v>
      </c>
      <c r="D413" s="136" t="s">
        <v>57</v>
      </c>
      <c r="E413" s="136"/>
      <c r="F413" s="133" t="s">
        <v>472</v>
      </c>
      <c r="G413" s="135" t="s">
        <v>473</v>
      </c>
      <c r="H413" s="135" t="s">
        <v>474</v>
      </c>
      <c r="I413" s="137">
        <v>44707</v>
      </c>
      <c r="J413" s="135" t="s">
        <v>179</v>
      </c>
      <c r="K413" s="135" t="s">
        <v>111</v>
      </c>
      <c r="L413" s="140" t="str">
        <f>IFERROR(_xlfn.IFNA(VLOOKUP($K413,[2]коммент!$B:$C,2,0),""),"")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3" s="135" t="s">
        <v>130</v>
      </c>
      <c r="N413" s="135" t="s">
        <v>183</v>
      </c>
      <c r="O413" s="135" t="s">
        <v>57</v>
      </c>
      <c r="P413" s="135" t="s">
        <v>475</v>
      </c>
      <c r="Q413" s="13"/>
      <c r="R413" s="13"/>
    </row>
    <row r="414" spans="1:18" s="14" customFormat="1" ht="94.5" x14ac:dyDescent="0.25">
      <c r="A414" s="135">
        <v>412</v>
      </c>
      <c r="B414" s="137">
        <v>44711</v>
      </c>
      <c r="C414" s="135" t="s">
        <v>641</v>
      </c>
      <c r="D414" s="136" t="s">
        <v>57</v>
      </c>
      <c r="E414" s="136"/>
      <c r="F414" s="141" t="s">
        <v>652</v>
      </c>
      <c r="G414" s="141" t="s">
        <v>653</v>
      </c>
      <c r="H414" s="135" t="s">
        <v>654</v>
      </c>
      <c r="I414" s="137">
        <v>44699</v>
      </c>
      <c r="J414" s="135" t="s">
        <v>180</v>
      </c>
      <c r="K414" s="154" t="s">
        <v>111</v>
      </c>
      <c r="L414" s="140" t="str">
        <f>IFERROR(_xlfn.IFNA(VLOOKUP($K414,[29]коммент!$B:$C,2,0),""),"")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4" s="135" t="s">
        <v>130</v>
      </c>
      <c r="N414" s="135" t="s">
        <v>114</v>
      </c>
      <c r="O414" s="135"/>
      <c r="P414" s="135" t="s">
        <v>655</v>
      </c>
      <c r="Q414" s="13"/>
      <c r="R414" s="13"/>
    </row>
    <row r="415" spans="1:18" s="14" customFormat="1" ht="94.5" x14ac:dyDescent="0.25">
      <c r="A415" s="135">
        <v>413</v>
      </c>
      <c r="B415" s="137">
        <v>44711</v>
      </c>
      <c r="C415" s="135" t="s">
        <v>279</v>
      </c>
      <c r="D415" s="136" t="s">
        <v>40</v>
      </c>
      <c r="E415" s="136"/>
      <c r="F415" s="133" t="s">
        <v>295</v>
      </c>
      <c r="G415" s="135">
        <v>9629311627</v>
      </c>
      <c r="H415" s="135"/>
      <c r="I415" s="135"/>
      <c r="J415" s="135" t="s">
        <v>180</v>
      </c>
      <c r="K415" s="135" t="s">
        <v>6</v>
      </c>
      <c r="L415" s="140" t="s">
        <v>147</v>
      </c>
      <c r="M415" s="135"/>
      <c r="N415" s="135"/>
      <c r="O415" s="135"/>
      <c r="P415" s="135"/>
      <c r="Q415" s="13"/>
      <c r="R415" s="13"/>
    </row>
    <row r="416" spans="1:18" s="14" customFormat="1" ht="94.5" x14ac:dyDescent="0.25">
      <c r="A416" s="135">
        <v>414</v>
      </c>
      <c r="B416" s="137">
        <v>44711</v>
      </c>
      <c r="C416" s="135" t="s">
        <v>423</v>
      </c>
      <c r="D416" s="136" t="s">
        <v>40</v>
      </c>
      <c r="E416" s="136"/>
      <c r="F416" s="133" t="s">
        <v>424</v>
      </c>
      <c r="G416" s="135" t="s">
        <v>425</v>
      </c>
      <c r="H416" s="135" t="s">
        <v>426</v>
      </c>
      <c r="I416" s="137">
        <v>44539</v>
      </c>
      <c r="J416" s="135" t="s">
        <v>184</v>
      </c>
      <c r="K416" s="135" t="s">
        <v>175</v>
      </c>
      <c r="L416" s="140" t="str">
        <f>IFERROR(_xlfn.IFNA(VLOOKUP($K416,[24]коммент!$B:$C,2,0),""),"")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6" s="135"/>
      <c r="N416" s="135"/>
      <c r="O416" s="135"/>
      <c r="P416" s="135" t="s">
        <v>427</v>
      </c>
      <c r="Q416" s="13"/>
      <c r="R416" s="13"/>
    </row>
    <row r="417" spans="1:18" s="14" customFormat="1" ht="47.25" x14ac:dyDescent="0.25">
      <c r="A417" s="135">
        <v>415</v>
      </c>
      <c r="B417" s="137">
        <v>44711</v>
      </c>
      <c r="C417" s="135" t="s">
        <v>423</v>
      </c>
      <c r="D417" s="136" t="s">
        <v>40</v>
      </c>
      <c r="E417" s="136"/>
      <c r="F417" s="133" t="s">
        <v>428</v>
      </c>
      <c r="G417" s="135" t="s">
        <v>429</v>
      </c>
      <c r="H417" s="135" t="s">
        <v>430</v>
      </c>
      <c r="I417" s="137">
        <v>44633</v>
      </c>
      <c r="J417" s="135" t="s">
        <v>180</v>
      </c>
      <c r="K417" s="135" t="s">
        <v>85</v>
      </c>
      <c r="L417" s="140" t="s">
        <v>148</v>
      </c>
      <c r="M417" s="135" t="s">
        <v>129</v>
      </c>
      <c r="N417" s="135"/>
      <c r="O417" s="135"/>
      <c r="P417" s="135"/>
      <c r="Q417" s="13"/>
      <c r="R417" s="13"/>
    </row>
    <row r="418" spans="1:18" s="14" customFormat="1" ht="47.25" x14ac:dyDescent="0.25">
      <c r="A418" s="135">
        <v>416</v>
      </c>
      <c r="B418" s="137">
        <v>44711</v>
      </c>
      <c r="C418" s="135" t="s">
        <v>423</v>
      </c>
      <c r="D418" s="136" t="s">
        <v>40</v>
      </c>
      <c r="E418" s="136"/>
      <c r="F418" s="133" t="s">
        <v>431</v>
      </c>
      <c r="G418" s="135">
        <v>9165238979</v>
      </c>
      <c r="H418" s="135" t="s">
        <v>432</v>
      </c>
      <c r="I418" s="137">
        <v>44551</v>
      </c>
      <c r="J418" s="135" t="s">
        <v>179</v>
      </c>
      <c r="K418" s="135" t="s">
        <v>85</v>
      </c>
      <c r="L418" s="140" t="s">
        <v>148</v>
      </c>
      <c r="M418" s="135" t="s">
        <v>129</v>
      </c>
      <c r="N418" s="135"/>
      <c r="O418" s="135"/>
      <c r="P418" s="135"/>
      <c r="Q418" s="13"/>
      <c r="R418" s="13"/>
    </row>
    <row r="419" spans="1:18" s="14" customFormat="1" ht="94.5" x14ac:dyDescent="0.25">
      <c r="A419" s="135">
        <v>417</v>
      </c>
      <c r="B419" s="137">
        <v>44711</v>
      </c>
      <c r="C419" s="135" t="s">
        <v>423</v>
      </c>
      <c r="D419" s="136" t="s">
        <v>40</v>
      </c>
      <c r="E419" s="136"/>
      <c r="F419" s="133" t="s">
        <v>435</v>
      </c>
      <c r="G419" s="135">
        <v>9161330055</v>
      </c>
      <c r="H419" s="135" t="s">
        <v>299</v>
      </c>
      <c r="I419" s="137">
        <v>44663</v>
      </c>
      <c r="J419" s="135" t="s">
        <v>179</v>
      </c>
      <c r="K419" s="135" t="s">
        <v>6</v>
      </c>
      <c r="L419" s="140" t="str">
        <f>IFERROR(_xlfn.IFNA(VLOOKUP($K419,[24]коммент!$B:$C,2,0),""),"")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9" s="135"/>
      <c r="N419" s="135"/>
      <c r="O419" s="135"/>
      <c r="P419" s="135"/>
      <c r="Q419" s="13"/>
      <c r="R419" s="13"/>
    </row>
    <row r="420" spans="1:18" s="14" customFormat="1" ht="94.5" x14ac:dyDescent="0.25">
      <c r="A420" s="135">
        <v>418</v>
      </c>
      <c r="B420" s="137">
        <v>44711</v>
      </c>
      <c r="C420" s="135" t="s">
        <v>576</v>
      </c>
      <c r="D420" s="136" t="s">
        <v>40</v>
      </c>
      <c r="E420" s="136"/>
      <c r="F420" s="133" t="s">
        <v>587</v>
      </c>
      <c r="G420" s="135">
        <v>9031037171</v>
      </c>
      <c r="H420" s="135" t="s">
        <v>580</v>
      </c>
      <c r="I420" s="137">
        <v>44705</v>
      </c>
      <c r="J420" s="135" t="s">
        <v>180</v>
      </c>
      <c r="K420" s="135" t="s">
        <v>111</v>
      </c>
      <c r="L420" s="140" t="str">
        <f>IFERROR(_xlfn.IFNA(VLOOKUP($K420,[51]коммент!$B:$C,2,0),""),"")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20" s="135" t="s">
        <v>130</v>
      </c>
      <c r="N420" s="135" t="s">
        <v>114</v>
      </c>
      <c r="O420" s="135"/>
      <c r="P420" s="135" t="s">
        <v>588</v>
      </c>
      <c r="Q420" s="13"/>
      <c r="R420" s="13"/>
    </row>
    <row r="421" spans="1:18" s="14" customFormat="1" ht="94.5" x14ac:dyDescent="0.25">
      <c r="A421" s="135">
        <v>419</v>
      </c>
      <c r="B421" s="137">
        <v>44711</v>
      </c>
      <c r="C421" s="135" t="s">
        <v>604</v>
      </c>
      <c r="D421" s="136" t="s">
        <v>40</v>
      </c>
      <c r="E421" s="136"/>
      <c r="F421" s="133" t="s">
        <v>639</v>
      </c>
      <c r="G421" s="135" t="s">
        <v>640</v>
      </c>
      <c r="H421" s="135" t="s">
        <v>287</v>
      </c>
      <c r="I421" s="137">
        <v>44680</v>
      </c>
      <c r="J421" s="135" t="s">
        <v>180</v>
      </c>
      <c r="K421" s="135" t="s">
        <v>6</v>
      </c>
      <c r="L421" s="140" t="str">
        <f>IFERROR(_xlfn.IFNA(VLOOKUP($K421,[28]коммент!$B:$C,2,0),""),"")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1" s="135"/>
      <c r="N421" s="135"/>
      <c r="O421" s="135"/>
      <c r="P421" s="135"/>
      <c r="Q421" s="13"/>
      <c r="R421" s="13"/>
    </row>
    <row r="422" spans="1:18" s="14" customFormat="1" ht="31.5" x14ac:dyDescent="0.25">
      <c r="A422" s="135">
        <v>420</v>
      </c>
      <c r="B422" s="137">
        <v>44711</v>
      </c>
      <c r="C422" s="135" t="s">
        <v>1035</v>
      </c>
      <c r="D422" s="136" t="s">
        <v>40</v>
      </c>
      <c r="E422" s="136"/>
      <c r="F422" s="133" t="s">
        <v>1036</v>
      </c>
      <c r="G422" s="135">
        <v>4953120634</v>
      </c>
      <c r="H422" s="135"/>
      <c r="I422" s="137"/>
      <c r="J422" s="135" t="s">
        <v>180</v>
      </c>
      <c r="K422" s="135" t="s">
        <v>6</v>
      </c>
      <c r="L422" s="140"/>
      <c r="M422" s="135"/>
      <c r="N422" s="135"/>
      <c r="O422" s="135"/>
      <c r="P422" s="135"/>
      <c r="Q422" s="13"/>
      <c r="R422" s="13"/>
    </row>
    <row r="423" spans="1:18" s="14" customFormat="1" ht="94.5" x14ac:dyDescent="0.25">
      <c r="A423" s="135">
        <v>421</v>
      </c>
      <c r="B423" s="137">
        <v>44711</v>
      </c>
      <c r="C423" s="135" t="s">
        <v>1035</v>
      </c>
      <c r="D423" s="136" t="s">
        <v>40</v>
      </c>
      <c r="E423" s="136"/>
      <c r="F423" s="133" t="s">
        <v>1038</v>
      </c>
      <c r="G423" s="135">
        <v>9175443973</v>
      </c>
      <c r="H423" s="135" t="s">
        <v>452</v>
      </c>
      <c r="I423" s="137">
        <v>44707</v>
      </c>
      <c r="J423" s="135" t="s">
        <v>179</v>
      </c>
      <c r="K423" s="135" t="s">
        <v>175</v>
      </c>
      <c r="L423" s="140" t="s">
        <v>176</v>
      </c>
      <c r="M423" s="135"/>
      <c r="N423" s="135"/>
      <c r="O423" s="135"/>
      <c r="P423" s="135" t="s">
        <v>1039</v>
      </c>
      <c r="Q423" s="13"/>
      <c r="R423" s="13"/>
    </row>
    <row r="424" spans="1:18" s="14" customFormat="1" ht="94.5" x14ac:dyDescent="0.25">
      <c r="A424" s="135">
        <v>422</v>
      </c>
      <c r="B424" s="137">
        <v>44711</v>
      </c>
      <c r="C424" s="127" t="s">
        <v>262</v>
      </c>
      <c r="D424" s="130" t="s">
        <v>56</v>
      </c>
      <c r="E424" s="136"/>
      <c r="F424" s="142" t="s">
        <v>275</v>
      </c>
      <c r="G424" s="135">
        <v>9104359252</v>
      </c>
      <c r="H424" s="135"/>
      <c r="I424" s="135"/>
      <c r="J424" s="135" t="s">
        <v>180</v>
      </c>
      <c r="K424" s="135" t="s">
        <v>6</v>
      </c>
      <c r="L424" s="140" t="str">
        <f>IFERROR(_xlfn.IFNA(VLOOKUP($K424,[33]коммент!$B:$C,2,0),""),"")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4" s="135"/>
      <c r="N424" s="135"/>
      <c r="O424" s="135"/>
      <c r="P424" s="135"/>
      <c r="Q424" s="13"/>
      <c r="R424" s="13"/>
    </row>
    <row r="425" spans="1:18" s="14" customFormat="1" ht="94.5" x14ac:dyDescent="0.25">
      <c r="A425" s="135">
        <v>423</v>
      </c>
      <c r="B425" s="137">
        <v>44711</v>
      </c>
      <c r="C425" s="135" t="s">
        <v>279</v>
      </c>
      <c r="D425" s="136" t="s">
        <v>56</v>
      </c>
      <c r="E425" s="136"/>
      <c r="F425" s="133" t="s">
        <v>288</v>
      </c>
      <c r="G425" s="135" t="s">
        <v>289</v>
      </c>
      <c r="H425" s="135"/>
      <c r="I425" s="135"/>
      <c r="J425" s="135" t="s">
        <v>180</v>
      </c>
      <c r="K425" s="135" t="s">
        <v>6</v>
      </c>
      <c r="L425" s="140" t="str">
        <f>IFERROR(_xlfn.IFNA(VLOOKUP($K425,[64]коммент!$B:$C,2,0),""),"")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5" s="135"/>
      <c r="N425" s="135"/>
      <c r="O425" s="135"/>
      <c r="P425" s="135" t="s">
        <v>290</v>
      </c>
      <c r="Q425" s="13"/>
      <c r="R425" s="13"/>
    </row>
    <row r="426" spans="1:18" s="14" customFormat="1" ht="47.25" x14ac:dyDescent="0.25">
      <c r="A426" s="135">
        <v>424</v>
      </c>
      <c r="B426" s="137">
        <v>44711</v>
      </c>
      <c r="C426" s="135" t="s">
        <v>279</v>
      </c>
      <c r="D426" s="136" t="s">
        <v>56</v>
      </c>
      <c r="E426" s="136"/>
      <c r="F426" s="133" t="s">
        <v>293</v>
      </c>
      <c r="G426" s="135" t="s">
        <v>294</v>
      </c>
      <c r="H426" s="135"/>
      <c r="I426" s="135"/>
      <c r="J426" s="135" t="s">
        <v>184</v>
      </c>
      <c r="K426" s="135" t="s">
        <v>85</v>
      </c>
      <c r="L426" s="140" t="s">
        <v>148</v>
      </c>
      <c r="M426" s="135" t="s">
        <v>129</v>
      </c>
      <c r="N426" s="135"/>
      <c r="O426" s="135"/>
      <c r="P426" s="135"/>
      <c r="Q426" s="13"/>
      <c r="R426" s="13"/>
    </row>
    <row r="427" spans="1:18" s="14" customFormat="1" ht="94.5" x14ac:dyDescent="0.25">
      <c r="A427" s="135">
        <v>425</v>
      </c>
      <c r="B427" s="137">
        <v>44711</v>
      </c>
      <c r="C427" s="135" t="s">
        <v>279</v>
      </c>
      <c r="D427" s="136" t="s">
        <v>56</v>
      </c>
      <c r="E427" s="136"/>
      <c r="F427" s="133" t="s">
        <v>297</v>
      </c>
      <c r="G427" s="135">
        <v>4997271196</v>
      </c>
      <c r="H427" s="135"/>
      <c r="I427" s="135"/>
      <c r="J427" s="135" t="s">
        <v>180</v>
      </c>
      <c r="K427" s="135" t="s">
        <v>6</v>
      </c>
      <c r="L427" s="140" t="str">
        <f>IFERROR(_xlfn.IFNA(VLOOKUP($K427,[48]коммент!$B:$C,2,0),""),"")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7" s="135"/>
      <c r="N427" s="135"/>
      <c r="O427" s="135"/>
      <c r="P427" s="135"/>
      <c r="Q427" s="13"/>
      <c r="R427" s="13"/>
    </row>
    <row r="428" spans="1:18" s="14" customFormat="1" ht="47.25" x14ac:dyDescent="0.25">
      <c r="A428" s="135">
        <v>426</v>
      </c>
      <c r="B428" s="137">
        <v>44711</v>
      </c>
      <c r="C428" s="135" t="s">
        <v>279</v>
      </c>
      <c r="D428" s="136" t="s">
        <v>56</v>
      </c>
      <c r="E428" s="136"/>
      <c r="F428" s="133" t="s">
        <v>300</v>
      </c>
      <c r="G428" s="135">
        <v>9168281124</v>
      </c>
      <c r="H428" s="135"/>
      <c r="I428" s="135"/>
      <c r="J428" s="135" t="s">
        <v>180</v>
      </c>
      <c r="K428" s="135" t="s">
        <v>85</v>
      </c>
      <c r="L428" s="140" t="s">
        <v>148</v>
      </c>
      <c r="M428" s="135" t="s">
        <v>129</v>
      </c>
      <c r="N428" s="135"/>
      <c r="O428" s="135"/>
      <c r="P428" s="135" t="s">
        <v>301</v>
      </c>
      <c r="Q428" s="13"/>
      <c r="R428" s="13"/>
    </row>
    <row r="429" spans="1:18" s="14" customFormat="1" ht="94.5" x14ac:dyDescent="0.25">
      <c r="A429" s="135">
        <v>427</v>
      </c>
      <c r="B429" s="137">
        <v>44711</v>
      </c>
      <c r="C429" s="135" t="s">
        <v>462</v>
      </c>
      <c r="D429" s="136" t="s">
        <v>56</v>
      </c>
      <c r="E429" s="136"/>
      <c r="F429" s="133" t="s">
        <v>477</v>
      </c>
      <c r="G429" s="135">
        <v>89168339803</v>
      </c>
      <c r="H429" s="135"/>
      <c r="I429" s="135"/>
      <c r="J429" s="135" t="s">
        <v>179</v>
      </c>
      <c r="K429" s="135" t="s">
        <v>6</v>
      </c>
      <c r="L429" s="140" t="str">
        <f>IFERROR(_xlfn.IFNA(VLOOKUP($K429,[2]коммент!$B:$C,2,0),""),"")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35"/>
      <c r="N429" s="135"/>
      <c r="O429" s="135"/>
      <c r="P429" s="135"/>
      <c r="Q429" s="13"/>
      <c r="R429" s="13"/>
    </row>
    <row r="430" spans="1:18" s="14" customFormat="1" ht="94.5" x14ac:dyDescent="0.25">
      <c r="A430" s="135">
        <v>428</v>
      </c>
      <c r="B430" s="137">
        <v>44711</v>
      </c>
      <c r="C430" s="135" t="s">
        <v>700</v>
      </c>
      <c r="D430" s="136" t="s">
        <v>56</v>
      </c>
      <c r="E430" s="136"/>
      <c r="F430" s="176" t="s">
        <v>722</v>
      </c>
      <c r="G430" s="154">
        <v>9161234462</v>
      </c>
      <c r="H430" s="156" t="s">
        <v>723</v>
      </c>
      <c r="I430" s="156">
        <v>44655</v>
      </c>
      <c r="J430" s="154" t="s">
        <v>179</v>
      </c>
      <c r="K430" s="154" t="s">
        <v>175</v>
      </c>
      <c r="L430" s="155" t="str">
        <f>IFERROR(_xlfn.IFNA(VLOOKUP($K430,[8]коммент!$B:$C,2,0),""),"")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0" s="135"/>
      <c r="N430" s="135"/>
      <c r="O430" s="135"/>
      <c r="P430" s="135" t="s">
        <v>724</v>
      </c>
      <c r="Q430" s="13"/>
      <c r="R430" s="13"/>
    </row>
    <row r="431" spans="1:18" s="14" customFormat="1" ht="47.25" x14ac:dyDescent="0.25">
      <c r="A431" s="135">
        <v>429</v>
      </c>
      <c r="B431" s="137">
        <v>44711</v>
      </c>
      <c r="C431" s="135" t="s">
        <v>677</v>
      </c>
      <c r="D431" s="136" t="s">
        <v>62</v>
      </c>
      <c r="E431" s="136"/>
      <c r="F431" s="133" t="s">
        <v>691</v>
      </c>
      <c r="G431" s="135" t="s">
        <v>692</v>
      </c>
      <c r="H431" s="135"/>
      <c r="I431" s="135"/>
      <c r="J431" s="135" t="s">
        <v>179</v>
      </c>
      <c r="K431" s="135" t="s">
        <v>85</v>
      </c>
      <c r="L431" s="140" t="str">
        <f>IFERROR(_xlfn.IFNA(VLOOKUP($K431,[37]коммент!$B:$C,2,0),""),"")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1" s="135" t="s">
        <v>129</v>
      </c>
      <c r="N431" s="135"/>
      <c r="O431" s="135"/>
      <c r="P431" s="135" t="s">
        <v>693</v>
      </c>
      <c r="Q431" s="13"/>
      <c r="R431" s="13"/>
    </row>
    <row r="432" spans="1:18" s="14" customFormat="1" ht="63" x14ac:dyDescent="0.25">
      <c r="A432" s="135">
        <v>430</v>
      </c>
      <c r="B432" s="137">
        <v>44711</v>
      </c>
      <c r="C432" s="135" t="s">
        <v>740</v>
      </c>
      <c r="D432" s="136" t="s">
        <v>62</v>
      </c>
      <c r="E432" s="136"/>
      <c r="F432" s="141" t="s">
        <v>741</v>
      </c>
      <c r="G432" s="142">
        <v>9165843266</v>
      </c>
      <c r="H432" s="135"/>
      <c r="I432" s="135"/>
      <c r="J432" s="135" t="s">
        <v>179</v>
      </c>
      <c r="K432" s="135" t="s">
        <v>149</v>
      </c>
      <c r="L432" s="140" t="str">
        <f>IFERROR(_xlfn.IFNA(VLOOKUP($K432,[18]коммент!$B:$C,2,0),""),"")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32" s="135"/>
      <c r="N432" s="135"/>
      <c r="O432" s="135"/>
      <c r="P432" s="135"/>
      <c r="Q432" s="13"/>
      <c r="R432" s="13"/>
    </row>
    <row r="433" spans="1:18" s="14" customFormat="1" ht="94.5" x14ac:dyDescent="0.25">
      <c r="A433" s="135">
        <v>431</v>
      </c>
      <c r="B433" s="137">
        <v>44711</v>
      </c>
      <c r="C433" s="135" t="s">
        <v>740</v>
      </c>
      <c r="D433" s="136" t="s">
        <v>62</v>
      </c>
      <c r="E433" s="136"/>
      <c r="F433" s="142" t="s">
        <v>755</v>
      </c>
      <c r="G433" s="142">
        <v>9850210076</v>
      </c>
      <c r="H433" s="135" t="s">
        <v>248</v>
      </c>
      <c r="I433" s="137">
        <v>44710</v>
      </c>
      <c r="J433" s="135" t="s">
        <v>180</v>
      </c>
      <c r="K433" s="135" t="s">
        <v>111</v>
      </c>
      <c r="L433" s="140" t="str">
        <f>IFERROR(_xlfn.IFNA(VLOOKUP($K433,[18]коммент!$B:$C,2,0),""),"")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33" s="135" t="s">
        <v>130</v>
      </c>
      <c r="N433" s="135" t="s">
        <v>183</v>
      </c>
      <c r="O433" s="135" t="s">
        <v>62</v>
      </c>
      <c r="P433" s="135" t="s">
        <v>756</v>
      </c>
      <c r="Q433" s="13"/>
      <c r="R433" s="13"/>
    </row>
    <row r="434" spans="1:18" s="14" customFormat="1" ht="94.5" x14ac:dyDescent="0.25">
      <c r="A434" s="135">
        <v>432</v>
      </c>
      <c r="B434" s="137">
        <v>44711</v>
      </c>
      <c r="C434" s="135" t="s">
        <v>740</v>
      </c>
      <c r="D434" s="136" t="s">
        <v>62</v>
      </c>
      <c r="E434" s="136"/>
      <c r="F434" s="146" t="s">
        <v>757</v>
      </c>
      <c r="G434" s="145">
        <v>9166285343</v>
      </c>
      <c r="H434" s="135" t="s">
        <v>758</v>
      </c>
      <c r="I434" s="137">
        <v>44699</v>
      </c>
      <c r="J434" s="135" t="s">
        <v>179</v>
      </c>
      <c r="K434" s="135" t="s">
        <v>175</v>
      </c>
      <c r="L434" s="140" t="str">
        <f>IFERROR(_xlfn.IFNA(VLOOKUP($K434,[18]коммент!$B:$C,2,0),""),"")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4" s="135"/>
      <c r="N434" s="135"/>
      <c r="O434" s="135"/>
      <c r="P434" s="135" t="s">
        <v>759</v>
      </c>
      <c r="Q434" s="13"/>
      <c r="R434" s="13"/>
    </row>
    <row r="435" spans="1:18" s="14" customFormat="1" ht="94.5" x14ac:dyDescent="0.25">
      <c r="A435" s="135">
        <v>433</v>
      </c>
      <c r="B435" s="137">
        <v>44711</v>
      </c>
      <c r="C435" s="150" t="s">
        <v>812</v>
      </c>
      <c r="D435" s="136" t="s">
        <v>62</v>
      </c>
      <c r="E435" s="136"/>
      <c r="F435" s="131" t="s">
        <v>813</v>
      </c>
      <c r="G435" s="127" t="s">
        <v>814</v>
      </c>
      <c r="H435" s="153"/>
      <c r="I435" s="153"/>
      <c r="J435" s="150" t="s">
        <v>180</v>
      </c>
      <c r="K435" s="135" t="s">
        <v>6</v>
      </c>
      <c r="L435" s="140" t="str">
        <f>IFERROR(_xlfn.IFNA(VLOOKUP($K435,[59]коммент!$B:$C,2,0),""),"")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5" s="135"/>
      <c r="N435" s="135"/>
      <c r="O435" s="135"/>
      <c r="P435" s="135"/>
      <c r="Q435" s="13"/>
      <c r="R435" s="13"/>
    </row>
    <row r="436" spans="1:18" s="14" customFormat="1" ht="47.25" x14ac:dyDescent="0.25">
      <c r="A436" s="135">
        <v>434</v>
      </c>
      <c r="B436" s="137">
        <v>44711</v>
      </c>
      <c r="C436" s="135" t="s">
        <v>896</v>
      </c>
      <c r="D436" s="136" t="s">
        <v>62</v>
      </c>
      <c r="E436" s="136"/>
      <c r="F436" s="142" t="s">
        <v>899</v>
      </c>
      <c r="G436" s="135">
        <v>89160414117</v>
      </c>
      <c r="H436" s="135" t="s">
        <v>758</v>
      </c>
      <c r="I436" s="137">
        <v>44694</v>
      </c>
      <c r="J436" s="135" t="s">
        <v>180</v>
      </c>
      <c r="K436" s="135" t="s">
        <v>85</v>
      </c>
      <c r="L436" s="140" t="str">
        <f>IFERROR(_xlfn.IFNA(VLOOKUP($K436,[12]коммент!$B:$C,2,0),""),"")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6" s="135" t="s">
        <v>129</v>
      </c>
      <c r="N436" s="135" t="s">
        <v>114</v>
      </c>
      <c r="O436" s="135"/>
      <c r="P436" s="135"/>
      <c r="Q436" s="13"/>
      <c r="R436" s="13"/>
    </row>
    <row r="437" spans="1:18" s="14" customFormat="1" ht="94.5" x14ac:dyDescent="0.25">
      <c r="A437" s="135">
        <v>435</v>
      </c>
      <c r="B437" s="137">
        <v>44711</v>
      </c>
      <c r="C437" s="135" t="s">
        <v>896</v>
      </c>
      <c r="D437" s="136" t="s">
        <v>62</v>
      </c>
      <c r="E437" s="136"/>
      <c r="F437" s="142" t="s">
        <v>921</v>
      </c>
      <c r="G437" s="135">
        <v>89152528003</v>
      </c>
      <c r="H437" s="135" t="s">
        <v>922</v>
      </c>
      <c r="I437" s="137">
        <v>44541</v>
      </c>
      <c r="J437" s="135" t="s">
        <v>184</v>
      </c>
      <c r="K437" s="135" t="s">
        <v>6</v>
      </c>
      <c r="L437" s="140" t="str">
        <f>IFERROR(_xlfn.IFNA(VLOOKUP($K437,[12]коммент!$B:$C,2,0),""),"")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7" s="135"/>
      <c r="N437" s="135"/>
      <c r="O437" s="135"/>
      <c r="P437" s="135"/>
      <c r="Q437" s="13"/>
      <c r="R437" s="13"/>
    </row>
    <row r="438" spans="1:18" s="14" customFormat="1" ht="94.5" x14ac:dyDescent="0.25">
      <c r="A438" s="135">
        <v>436</v>
      </c>
      <c r="B438" s="137">
        <v>44711</v>
      </c>
      <c r="C438" s="135" t="s">
        <v>1282</v>
      </c>
      <c r="D438" s="136" t="s">
        <v>62</v>
      </c>
      <c r="E438" s="136"/>
      <c r="F438" s="133" t="s">
        <v>1286</v>
      </c>
      <c r="G438" s="135">
        <v>9057751514</v>
      </c>
      <c r="H438" s="135"/>
      <c r="I438" s="137">
        <v>44708</v>
      </c>
      <c r="J438" s="135" t="s">
        <v>179</v>
      </c>
      <c r="K438" s="135" t="s">
        <v>175</v>
      </c>
      <c r="L438" s="140" t="str">
        <f>IFERROR(_xlfn.IFNA(VLOOKUP($K438,[62]коммент!$B:$C,2,0),""),"")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8" s="135"/>
      <c r="N438" s="135"/>
      <c r="O438" s="135"/>
      <c r="P438" s="135" t="s">
        <v>1287</v>
      </c>
      <c r="Q438" s="13"/>
      <c r="R438" s="13"/>
    </row>
    <row r="439" spans="1:18" s="14" customFormat="1" ht="94.5" x14ac:dyDescent="0.25">
      <c r="A439" s="135">
        <v>437</v>
      </c>
      <c r="B439" s="137">
        <v>44711</v>
      </c>
      <c r="C439" s="135" t="s">
        <v>490</v>
      </c>
      <c r="D439" s="136" t="s">
        <v>26</v>
      </c>
      <c r="E439" s="136"/>
      <c r="F439" s="133" t="s">
        <v>525</v>
      </c>
      <c r="G439" s="135" t="s">
        <v>526</v>
      </c>
      <c r="H439" s="135"/>
      <c r="I439" s="135"/>
      <c r="J439" s="135" t="s">
        <v>179</v>
      </c>
      <c r="K439" s="135" t="s">
        <v>6</v>
      </c>
      <c r="L439" s="140" t="str">
        <f>IFERROR(_xlfn.IFNA(VLOOKUP($K439,[14]коммент!$B:$C,2,0),""),"")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9" s="135"/>
      <c r="N439" s="135"/>
      <c r="O439" s="135"/>
      <c r="P439" s="135"/>
      <c r="Q439" s="13"/>
      <c r="R439" s="13"/>
    </row>
    <row r="440" spans="1:18" s="14" customFormat="1" ht="94.5" x14ac:dyDescent="0.25">
      <c r="A440" s="135">
        <v>438</v>
      </c>
      <c r="B440" s="137">
        <v>44711</v>
      </c>
      <c r="C440" s="135" t="s">
        <v>1020</v>
      </c>
      <c r="D440" s="136" t="s">
        <v>26</v>
      </c>
      <c r="E440" s="136"/>
      <c r="F440" s="133" t="s">
        <v>1022</v>
      </c>
      <c r="G440" s="135" t="s">
        <v>1023</v>
      </c>
      <c r="H440" s="135"/>
      <c r="I440" s="137"/>
      <c r="J440" s="135" t="s">
        <v>134</v>
      </c>
      <c r="K440" s="135" t="s">
        <v>6</v>
      </c>
      <c r="L440" s="140" t="s">
        <v>147</v>
      </c>
      <c r="M440" s="135"/>
      <c r="N440" s="135"/>
      <c r="O440" s="135"/>
      <c r="P440" s="135"/>
      <c r="Q440" s="13"/>
      <c r="R440" s="13"/>
    </row>
    <row r="441" spans="1:18" s="14" customFormat="1" ht="94.5" x14ac:dyDescent="0.25">
      <c r="A441" s="135">
        <v>439</v>
      </c>
      <c r="B441" s="137">
        <v>44711</v>
      </c>
      <c r="C441" s="135" t="s">
        <v>302</v>
      </c>
      <c r="D441" s="136" t="s">
        <v>19</v>
      </c>
      <c r="E441" s="136"/>
      <c r="F441" s="142" t="s">
        <v>305</v>
      </c>
      <c r="G441" s="141" t="s">
        <v>306</v>
      </c>
      <c r="H441" s="135"/>
      <c r="I441" s="137"/>
      <c r="J441" s="135" t="s">
        <v>180</v>
      </c>
      <c r="K441" s="135" t="s">
        <v>6</v>
      </c>
      <c r="L441" s="140" t="str">
        <f>IFERROR(_xlfn.IFNA(VLOOKUP($K441,[34]коммент!$B:$C,2,0),""),"")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1" s="135"/>
      <c r="N441" s="135"/>
      <c r="O441" s="135"/>
      <c r="P441" s="135"/>
      <c r="Q441" s="13"/>
      <c r="R441" s="13"/>
    </row>
    <row r="442" spans="1:18" s="14" customFormat="1" ht="94.5" x14ac:dyDescent="0.25">
      <c r="A442" s="135">
        <v>440</v>
      </c>
      <c r="B442" s="137">
        <v>44711</v>
      </c>
      <c r="C442" s="135" t="s">
        <v>604</v>
      </c>
      <c r="D442" s="136" t="s">
        <v>23</v>
      </c>
      <c r="E442" s="136"/>
      <c r="F442" s="133" t="s">
        <v>630</v>
      </c>
      <c r="G442" s="135" t="s">
        <v>631</v>
      </c>
      <c r="H442" s="135" t="s">
        <v>299</v>
      </c>
      <c r="I442" s="137">
        <v>44615</v>
      </c>
      <c r="J442" s="135" t="s">
        <v>184</v>
      </c>
      <c r="K442" s="135" t="s">
        <v>175</v>
      </c>
      <c r="L442" s="140" t="str">
        <f>IFERROR(_xlfn.IFNA(VLOOKUP($K442,[28]коммент!$B:$C,2,0),""),"")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42" s="135"/>
      <c r="N442" s="135"/>
      <c r="O442" s="135"/>
      <c r="P442" s="135" t="s">
        <v>632</v>
      </c>
      <c r="Q442" s="13"/>
      <c r="R442" s="13"/>
    </row>
    <row r="443" spans="1:18" s="14" customFormat="1" ht="94.5" x14ac:dyDescent="0.25">
      <c r="A443" s="135">
        <v>441</v>
      </c>
      <c r="B443" s="137">
        <v>44711</v>
      </c>
      <c r="C443" s="135" t="s">
        <v>604</v>
      </c>
      <c r="D443" s="136" t="s">
        <v>23</v>
      </c>
      <c r="E443" s="136"/>
      <c r="F443" s="133" t="s">
        <v>633</v>
      </c>
      <c r="G443" s="135" t="s">
        <v>634</v>
      </c>
      <c r="H443" s="135" t="s">
        <v>635</v>
      </c>
      <c r="I443" s="137">
        <v>44638</v>
      </c>
      <c r="J443" s="135" t="s">
        <v>134</v>
      </c>
      <c r="K443" s="135" t="s">
        <v>6</v>
      </c>
      <c r="L443" s="140" t="str">
        <f>IFERROR(_xlfn.IFNA(VLOOKUP($K443,[28]коммент!$B:$C,2,0),""),"")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3" s="135"/>
      <c r="N443" s="135"/>
      <c r="O443" s="135"/>
      <c r="P443" s="135"/>
      <c r="Q443" s="13"/>
      <c r="R443" s="13"/>
    </row>
    <row r="444" spans="1:18" s="14" customFormat="1" ht="94.5" x14ac:dyDescent="0.25">
      <c r="A444" s="135">
        <v>442</v>
      </c>
      <c r="B444" s="137">
        <v>44711</v>
      </c>
      <c r="C444" s="135" t="s">
        <v>1048</v>
      </c>
      <c r="D444" s="136" t="s">
        <v>23</v>
      </c>
      <c r="E444" s="136"/>
      <c r="F444" s="133" t="s">
        <v>1053</v>
      </c>
      <c r="G444" s="135" t="s">
        <v>1054</v>
      </c>
      <c r="H444" s="135" t="s">
        <v>615</v>
      </c>
      <c r="I444" s="137">
        <v>44706</v>
      </c>
      <c r="J444" s="135" t="s">
        <v>179</v>
      </c>
      <c r="K444" s="135" t="s">
        <v>111</v>
      </c>
      <c r="L444" s="140" t="s">
        <v>165</v>
      </c>
      <c r="M444" s="135" t="s">
        <v>130</v>
      </c>
      <c r="N444" s="135" t="s">
        <v>183</v>
      </c>
      <c r="O444" s="135" t="s">
        <v>43</v>
      </c>
      <c r="P444" s="135" t="s">
        <v>1055</v>
      </c>
      <c r="Q444" s="13"/>
      <c r="R444" s="13"/>
    </row>
    <row r="445" spans="1:18" s="14" customFormat="1" ht="47.25" x14ac:dyDescent="0.25">
      <c r="A445" s="135">
        <v>443</v>
      </c>
      <c r="B445" s="137">
        <v>44711</v>
      </c>
      <c r="C445" s="135" t="s">
        <v>1165</v>
      </c>
      <c r="D445" s="136" t="s">
        <v>23</v>
      </c>
      <c r="E445" s="136"/>
      <c r="F445" s="133" t="s">
        <v>1176</v>
      </c>
      <c r="G445" s="135">
        <v>9152124864</v>
      </c>
      <c r="H445" s="135"/>
      <c r="I445" s="135"/>
      <c r="J445" s="135" t="s">
        <v>180</v>
      </c>
      <c r="K445" s="135" t="s">
        <v>85</v>
      </c>
      <c r="L445" s="140" t="s">
        <v>148</v>
      </c>
      <c r="M445" s="135" t="s">
        <v>129</v>
      </c>
      <c r="N445" s="135"/>
      <c r="O445" s="135"/>
      <c r="P445" s="135" t="s">
        <v>1177</v>
      </c>
      <c r="Q445" s="13"/>
      <c r="R445" s="13"/>
    </row>
    <row r="446" spans="1:18" s="14" customFormat="1" ht="94.5" x14ac:dyDescent="0.25">
      <c r="A446" s="135">
        <v>444</v>
      </c>
      <c r="B446" s="137">
        <v>44711</v>
      </c>
      <c r="C446" s="135" t="s">
        <v>1297</v>
      </c>
      <c r="D446" s="136" t="s">
        <v>23</v>
      </c>
      <c r="E446" s="136"/>
      <c r="F446" s="133" t="s">
        <v>1302</v>
      </c>
      <c r="G446" s="135" t="s">
        <v>1303</v>
      </c>
      <c r="H446" s="135" t="s">
        <v>282</v>
      </c>
      <c r="I446" s="137">
        <v>44590</v>
      </c>
      <c r="J446" s="135" t="s">
        <v>184</v>
      </c>
      <c r="K446" s="135" t="s">
        <v>175</v>
      </c>
      <c r="L446" s="140" t="str">
        <f>IFERROR(_xlfn.IFNA(VLOOKUP($K446,[63]коммент!$B:$C,2,0),""),"")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46" s="135"/>
      <c r="N446" s="135" t="s">
        <v>114</v>
      </c>
      <c r="O446" s="135"/>
      <c r="P446" s="135" t="s">
        <v>1304</v>
      </c>
      <c r="Q446" s="13"/>
      <c r="R446" s="13"/>
    </row>
    <row r="447" spans="1:18" s="14" customFormat="1" ht="94.5" x14ac:dyDescent="0.25">
      <c r="A447" s="135">
        <v>445</v>
      </c>
      <c r="B447" s="137">
        <v>44711</v>
      </c>
      <c r="C447" s="135" t="s">
        <v>1297</v>
      </c>
      <c r="D447" s="136" t="s">
        <v>23</v>
      </c>
      <c r="E447" s="136"/>
      <c r="F447" s="141" t="s">
        <v>1308</v>
      </c>
      <c r="G447" s="169" t="s">
        <v>1309</v>
      </c>
      <c r="H447" s="169"/>
      <c r="I447" s="135"/>
      <c r="J447" s="135" t="s">
        <v>134</v>
      </c>
      <c r="K447" s="135" t="s">
        <v>6</v>
      </c>
      <c r="L447" s="140" t="str">
        <f>IFERROR(_xlfn.IFNA(VLOOKUP($K447,[63]коммент!$B:$C,2,0),""),"")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7" s="135"/>
      <c r="N447" s="135"/>
      <c r="O447" s="135"/>
      <c r="P447" s="135"/>
      <c r="Q447" s="13"/>
      <c r="R447" s="13"/>
    </row>
    <row r="448" spans="1:18" s="14" customFormat="1" ht="63" x14ac:dyDescent="0.25">
      <c r="A448" s="135">
        <v>446</v>
      </c>
      <c r="B448" s="137">
        <v>44711</v>
      </c>
      <c r="C448" s="135" t="s">
        <v>662</v>
      </c>
      <c r="D448" s="136" t="s">
        <v>44</v>
      </c>
      <c r="E448" s="136"/>
      <c r="F448" s="142" t="s">
        <v>667</v>
      </c>
      <c r="G448" s="135" t="s">
        <v>668</v>
      </c>
      <c r="H448" s="135" t="s">
        <v>669</v>
      </c>
      <c r="I448" s="137">
        <v>44665</v>
      </c>
      <c r="J448" s="135" t="s">
        <v>180</v>
      </c>
      <c r="K448" s="135" t="s">
        <v>121</v>
      </c>
      <c r="L448" s="140" t="str">
        <f>IFERROR(_xlfn.IFNA(VLOOKUP($K448,[5]коммент!$B:$C,2,0),""),"")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48" s="135"/>
      <c r="N448" s="135"/>
      <c r="O448" s="135"/>
      <c r="P448" s="135"/>
      <c r="Q448" s="13"/>
      <c r="R448" s="13"/>
    </row>
    <row r="449" spans="1:18" s="14" customFormat="1" ht="78.75" x14ac:dyDescent="0.25">
      <c r="A449" s="135">
        <v>447</v>
      </c>
      <c r="B449" s="137">
        <v>44711</v>
      </c>
      <c r="C449" s="135" t="s">
        <v>832</v>
      </c>
      <c r="D449" s="136" t="s">
        <v>44</v>
      </c>
      <c r="E449" s="136"/>
      <c r="F449" s="142" t="s">
        <v>834</v>
      </c>
      <c r="G449" s="135">
        <v>9652277641</v>
      </c>
      <c r="H449" s="135" t="s">
        <v>835</v>
      </c>
      <c r="I449" s="137">
        <v>44707</v>
      </c>
      <c r="J449" s="135" t="s">
        <v>180</v>
      </c>
      <c r="K449" s="135" t="s">
        <v>85</v>
      </c>
      <c r="L449" s="140" t="str">
        <f>IFERROR(_xlfn.IFNA(VLOOKUP($K449,[10]коммент!$B:$C,2,0),""),"")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9" s="135" t="s">
        <v>129</v>
      </c>
      <c r="N449" s="135" t="s">
        <v>183</v>
      </c>
      <c r="O449" s="135" t="s">
        <v>207</v>
      </c>
      <c r="P449" s="135" t="s">
        <v>836</v>
      </c>
      <c r="Q449" s="13"/>
      <c r="R449" s="13"/>
    </row>
    <row r="450" spans="1:18" s="14" customFormat="1" ht="94.5" x14ac:dyDescent="0.25">
      <c r="A450" s="135">
        <v>448</v>
      </c>
      <c r="B450" s="137">
        <v>44711</v>
      </c>
      <c r="C450" s="135" t="s">
        <v>1048</v>
      </c>
      <c r="D450" s="136" t="s">
        <v>44</v>
      </c>
      <c r="E450" s="136"/>
      <c r="F450" s="133" t="s">
        <v>1072</v>
      </c>
      <c r="G450" s="135" t="s">
        <v>1073</v>
      </c>
      <c r="H450" s="135" t="s">
        <v>1074</v>
      </c>
      <c r="I450" s="137">
        <v>44704</v>
      </c>
      <c r="J450" s="135" t="s">
        <v>134</v>
      </c>
      <c r="K450" s="135" t="s">
        <v>111</v>
      </c>
      <c r="L450" s="140" t="s">
        <v>165</v>
      </c>
      <c r="M450" s="135" t="s">
        <v>130</v>
      </c>
      <c r="N450" s="135" t="s">
        <v>183</v>
      </c>
      <c r="O450" s="135" t="s">
        <v>44</v>
      </c>
      <c r="P450" s="135" t="s">
        <v>1075</v>
      </c>
      <c r="Q450" s="13"/>
      <c r="R450" s="13"/>
    </row>
    <row r="451" spans="1:18" s="14" customFormat="1" ht="94.5" x14ac:dyDescent="0.25">
      <c r="A451" s="135">
        <v>449</v>
      </c>
      <c r="B451" s="137">
        <v>44711</v>
      </c>
      <c r="C451" s="135" t="s">
        <v>1196</v>
      </c>
      <c r="D451" s="136" t="s">
        <v>44</v>
      </c>
      <c r="E451" s="136"/>
      <c r="F451" s="133" t="s">
        <v>1197</v>
      </c>
      <c r="G451" s="135">
        <v>89268301018</v>
      </c>
      <c r="H451" s="135"/>
      <c r="I451" s="135"/>
      <c r="J451" s="135" t="s">
        <v>179</v>
      </c>
      <c r="K451" s="135" t="s">
        <v>6</v>
      </c>
      <c r="L451" s="140" t="s">
        <v>147</v>
      </c>
      <c r="M451" s="135"/>
      <c r="N451" s="135"/>
      <c r="O451" s="135"/>
      <c r="P451" s="135"/>
      <c r="Q451" s="13"/>
      <c r="R451" s="13"/>
    </row>
    <row r="452" spans="1:18" s="14" customFormat="1" ht="94.5" x14ac:dyDescent="0.25">
      <c r="A452" s="135">
        <v>450</v>
      </c>
      <c r="B452" s="137">
        <v>44711</v>
      </c>
      <c r="C452" s="135" t="s">
        <v>1196</v>
      </c>
      <c r="D452" s="130" t="s">
        <v>44</v>
      </c>
      <c r="E452" s="130"/>
      <c r="F452" s="131" t="s">
        <v>1219</v>
      </c>
      <c r="G452" s="127">
        <v>89163375609</v>
      </c>
      <c r="H452" s="127" t="s">
        <v>482</v>
      </c>
      <c r="I452" s="134">
        <v>44538</v>
      </c>
      <c r="J452" s="127" t="s">
        <v>184</v>
      </c>
      <c r="K452" s="127" t="s">
        <v>175</v>
      </c>
      <c r="L452" s="128" t="s">
        <v>176</v>
      </c>
      <c r="M452" s="127"/>
      <c r="N452" s="127"/>
      <c r="O452" s="127"/>
      <c r="P452" s="127" t="s">
        <v>548</v>
      </c>
      <c r="Q452" s="13"/>
      <c r="R452" s="13"/>
    </row>
    <row r="453" spans="1:18" s="14" customFormat="1" ht="47.25" x14ac:dyDescent="0.25">
      <c r="A453" s="135">
        <v>451</v>
      </c>
      <c r="B453" s="137">
        <v>44711</v>
      </c>
      <c r="C453" s="135" t="s">
        <v>576</v>
      </c>
      <c r="D453" s="136" t="s">
        <v>42</v>
      </c>
      <c r="E453" s="136"/>
      <c r="F453" s="133" t="s">
        <v>577</v>
      </c>
      <c r="G453" s="135">
        <v>9252801470</v>
      </c>
      <c r="H453" s="135" t="s">
        <v>578</v>
      </c>
      <c r="I453" s="137">
        <v>44650</v>
      </c>
      <c r="J453" s="154" t="s">
        <v>179</v>
      </c>
      <c r="K453" s="154" t="s">
        <v>85</v>
      </c>
      <c r="L453" s="155" t="str">
        <f>IFERROR(_xlfn.IFNA(VLOOKUP($K453,[65]коммент!$B:$C,2,0),""),"")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3" s="135" t="s">
        <v>129</v>
      </c>
      <c r="N453" s="135"/>
      <c r="O453" s="135"/>
      <c r="P453" s="135" t="s">
        <v>1320</v>
      </c>
      <c r="Q453" s="13"/>
      <c r="R453" s="13"/>
    </row>
    <row r="454" spans="1:18" s="14" customFormat="1" ht="94.5" x14ac:dyDescent="0.25">
      <c r="A454" s="135">
        <v>452</v>
      </c>
      <c r="B454" s="137">
        <v>44711</v>
      </c>
      <c r="C454" s="135" t="s">
        <v>1048</v>
      </c>
      <c r="D454" s="136" t="s">
        <v>42</v>
      </c>
      <c r="E454" s="136"/>
      <c r="F454" s="133" t="s">
        <v>1049</v>
      </c>
      <c r="G454" s="135" t="s">
        <v>1050</v>
      </c>
      <c r="H454" s="135" t="s">
        <v>1051</v>
      </c>
      <c r="I454" s="137">
        <v>44659</v>
      </c>
      <c r="J454" s="135" t="s">
        <v>179</v>
      </c>
      <c r="K454" s="135" t="s">
        <v>175</v>
      </c>
      <c r="L454" s="140" t="s">
        <v>176</v>
      </c>
      <c r="M454" s="135"/>
      <c r="N454" s="135" t="s">
        <v>114</v>
      </c>
      <c r="O454" s="135"/>
      <c r="P454" s="135" t="s">
        <v>1052</v>
      </c>
      <c r="Q454" s="13"/>
      <c r="R454" s="13"/>
    </row>
    <row r="455" spans="1:18" s="14" customFormat="1" ht="47.25" x14ac:dyDescent="0.25">
      <c r="A455" s="135">
        <v>453</v>
      </c>
      <c r="B455" s="137">
        <v>44711</v>
      </c>
      <c r="C455" s="135" t="s">
        <v>490</v>
      </c>
      <c r="D455" s="136" t="s">
        <v>25</v>
      </c>
      <c r="E455" s="136"/>
      <c r="F455" s="133" t="s">
        <v>531</v>
      </c>
      <c r="G455" s="135" t="s">
        <v>532</v>
      </c>
      <c r="H455" s="135"/>
      <c r="I455" s="135"/>
      <c r="J455" s="135" t="s">
        <v>134</v>
      </c>
      <c r="K455" s="135" t="s">
        <v>85</v>
      </c>
      <c r="L455" s="140" t="str">
        <f>IFERROR(_xlfn.IFNA(VLOOKUP($K455,[14]коммент!$B:$C,2,0),""),"")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5" s="135" t="s">
        <v>129</v>
      </c>
      <c r="N455" s="135"/>
      <c r="O455" s="135"/>
      <c r="P455" s="135"/>
      <c r="Q455" s="13"/>
      <c r="R455" s="13"/>
    </row>
    <row r="456" spans="1:18" s="14" customFormat="1" ht="94.5" x14ac:dyDescent="0.25">
      <c r="A456" s="135">
        <v>454</v>
      </c>
      <c r="B456" s="137">
        <v>44711</v>
      </c>
      <c r="C456" s="135" t="s">
        <v>796</v>
      </c>
      <c r="D456" s="136" t="s">
        <v>25</v>
      </c>
      <c r="E456" s="136"/>
      <c r="F456" s="142" t="s">
        <v>797</v>
      </c>
      <c r="G456" s="135">
        <v>9268186477</v>
      </c>
      <c r="H456" s="135"/>
      <c r="I456" s="135"/>
      <c r="J456" s="135" t="s">
        <v>180</v>
      </c>
      <c r="K456" s="135" t="s">
        <v>6</v>
      </c>
      <c r="L456" s="140" t="str">
        <f>IFERROR(_xlfn.IFNA(VLOOKUP($K456,[19]коммент!$B:$C,2,0),""),"")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6" s="135"/>
      <c r="N456" s="135"/>
      <c r="O456" s="135"/>
      <c r="P456" s="135"/>
      <c r="Q456" s="13"/>
      <c r="R456" s="13"/>
    </row>
    <row r="457" spans="1:18" s="14" customFormat="1" ht="94.5" x14ac:dyDescent="0.25">
      <c r="A457" s="135">
        <v>455</v>
      </c>
      <c r="B457" s="137">
        <v>44711</v>
      </c>
      <c r="C457" s="163" t="s">
        <v>934</v>
      </c>
      <c r="D457" s="179" t="s">
        <v>25</v>
      </c>
      <c r="E457" s="179"/>
      <c r="F457" s="159" t="s">
        <v>937</v>
      </c>
      <c r="G457" s="160" t="s">
        <v>938</v>
      </c>
      <c r="H457" s="163" t="s">
        <v>800</v>
      </c>
      <c r="I457" s="132">
        <v>44632</v>
      </c>
      <c r="J457" s="163" t="s">
        <v>184</v>
      </c>
      <c r="K457" s="163" t="s">
        <v>175</v>
      </c>
      <c r="L457" s="140" t="str">
        <f>IFERROR(_xlfn.IFNA(VLOOKUP($K457,[20]коммент!$B:$C,2,0),""),"")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57" s="163"/>
      <c r="N457" s="163"/>
      <c r="O457" s="163"/>
      <c r="P457" s="163" t="s">
        <v>939</v>
      </c>
      <c r="Q457" s="13"/>
      <c r="R457" s="13"/>
    </row>
    <row r="458" spans="1:18" s="14" customFormat="1" ht="47.25" x14ac:dyDescent="0.25">
      <c r="A458" s="135">
        <v>456</v>
      </c>
      <c r="B458" s="137">
        <v>44711</v>
      </c>
      <c r="C458" s="127" t="s">
        <v>262</v>
      </c>
      <c r="D458" s="130" t="s">
        <v>66</v>
      </c>
      <c r="E458" s="136"/>
      <c r="F458" s="142" t="s">
        <v>269</v>
      </c>
      <c r="G458" s="135">
        <v>9067630903</v>
      </c>
      <c r="H458" s="135"/>
      <c r="I458" s="135"/>
      <c r="J458" s="135" t="s">
        <v>179</v>
      </c>
      <c r="K458" s="135" t="s">
        <v>85</v>
      </c>
      <c r="L458" s="140" t="str">
        <f>IFERROR(_xlfn.IFNA(VLOOKUP($K458,[33]коммент!$B:$C,2,0),""),"")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8" s="135" t="s">
        <v>129</v>
      </c>
      <c r="N458" s="135"/>
      <c r="O458" s="135"/>
      <c r="P458" s="135" t="s">
        <v>270</v>
      </c>
      <c r="Q458" s="13"/>
      <c r="R458" s="13"/>
    </row>
    <row r="459" spans="1:18" s="14" customFormat="1" ht="94.5" x14ac:dyDescent="0.25">
      <c r="A459" s="135">
        <v>457</v>
      </c>
      <c r="B459" s="137">
        <v>44711</v>
      </c>
      <c r="C459" s="127" t="s">
        <v>262</v>
      </c>
      <c r="D459" s="130" t="s">
        <v>66</v>
      </c>
      <c r="E459" s="136"/>
      <c r="F459" s="142" t="s">
        <v>278</v>
      </c>
      <c r="G459" s="135">
        <v>4957701021</v>
      </c>
      <c r="H459" s="135"/>
      <c r="I459" s="135"/>
      <c r="J459" s="135" t="s">
        <v>184</v>
      </c>
      <c r="K459" s="135" t="s">
        <v>6</v>
      </c>
      <c r="L459" s="140" t="str">
        <f>IFERROR(_xlfn.IFNA(VLOOKUP($K459,[33]коммент!$B:$C,2,0),""),"")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9" s="135"/>
      <c r="N459" s="135"/>
      <c r="O459" s="135"/>
      <c r="P459" s="135"/>
      <c r="Q459" s="13"/>
      <c r="R459" s="13"/>
    </row>
    <row r="460" spans="1:18" s="14" customFormat="1" ht="94.5" x14ac:dyDescent="0.25">
      <c r="A460" s="135">
        <v>458</v>
      </c>
      <c r="B460" s="137">
        <v>44711</v>
      </c>
      <c r="C460" s="135" t="s">
        <v>545</v>
      </c>
      <c r="D460" s="136" t="s">
        <v>47</v>
      </c>
      <c r="E460" s="136"/>
      <c r="F460" s="133" t="s">
        <v>550</v>
      </c>
      <c r="G460" s="135">
        <v>9165644409</v>
      </c>
      <c r="H460" s="135"/>
      <c r="I460" s="135"/>
      <c r="J460" s="135" t="s">
        <v>180</v>
      </c>
      <c r="K460" s="135" t="s">
        <v>6</v>
      </c>
      <c r="L460" s="140" t="str">
        <f>IFERROR(_xlfn.IFNA(VLOOKUP($K460,[53]коммент!$B:$C,2,0),""),"")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0" s="135"/>
      <c r="N460" s="135"/>
      <c r="O460" s="135"/>
      <c r="P460" s="135"/>
      <c r="Q460" s="13"/>
      <c r="R460" s="13"/>
    </row>
    <row r="461" spans="1:18" s="14" customFormat="1" ht="94.5" x14ac:dyDescent="0.25">
      <c r="A461" s="135">
        <v>459</v>
      </c>
      <c r="B461" s="137">
        <v>44711</v>
      </c>
      <c r="C461" s="135" t="s">
        <v>387</v>
      </c>
      <c r="D461" s="130" t="s">
        <v>60</v>
      </c>
      <c r="E461" s="136"/>
      <c r="F461" s="133" t="s">
        <v>396</v>
      </c>
      <c r="G461" s="135" t="s">
        <v>397</v>
      </c>
      <c r="H461" s="135"/>
      <c r="I461" s="135"/>
      <c r="J461" s="135" t="s">
        <v>180</v>
      </c>
      <c r="K461" s="135" t="s">
        <v>6</v>
      </c>
      <c r="L461" s="140" t="str">
        <f>IFERROR(_xlfn.IFNA(VLOOKUP($K461,[13]коммент!$B:$C,2,0),""),"")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1" s="135"/>
      <c r="N461" s="135"/>
      <c r="O461" s="135"/>
      <c r="P461" s="135"/>
      <c r="Q461" s="13"/>
      <c r="R461" s="13"/>
    </row>
    <row r="462" spans="1:18" s="14" customFormat="1" ht="47.25" x14ac:dyDescent="0.25">
      <c r="A462" s="135">
        <v>460</v>
      </c>
      <c r="B462" s="137">
        <v>44711</v>
      </c>
      <c r="C462" s="135" t="s">
        <v>762</v>
      </c>
      <c r="D462" s="136" t="s">
        <v>60</v>
      </c>
      <c r="E462" s="136"/>
      <c r="F462" s="133" t="s">
        <v>775</v>
      </c>
      <c r="G462" s="135">
        <v>4954488042</v>
      </c>
      <c r="H462" s="135"/>
      <c r="I462" s="135"/>
      <c r="J462" s="135" t="s">
        <v>180</v>
      </c>
      <c r="K462" s="135" t="s">
        <v>113</v>
      </c>
      <c r="L462" s="140" t="str">
        <f>IFERROR(_xlfn.IFNA(VLOOKUP($K462,[9]коммент!$B:$C,2,0),""),"")</f>
        <v>Формат уведомления. С целью проведения внутреннего контроля качества.</v>
      </c>
      <c r="M462" s="135"/>
      <c r="N462" s="135"/>
      <c r="O462" s="135"/>
      <c r="P462" s="135" t="s">
        <v>776</v>
      </c>
      <c r="Q462" s="13"/>
      <c r="R462" s="13"/>
    </row>
    <row r="463" spans="1:18" s="14" customFormat="1" ht="47.25" x14ac:dyDescent="0.25">
      <c r="A463" s="135">
        <v>461</v>
      </c>
      <c r="B463" s="137">
        <v>44711</v>
      </c>
      <c r="C463" s="135" t="s">
        <v>1076</v>
      </c>
      <c r="D463" s="136" t="s">
        <v>83</v>
      </c>
      <c r="E463" s="136"/>
      <c r="F463" s="133" t="s">
        <v>1079</v>
      </c>
      <c r="G463" s="135" t="s">
        <v>1080</v>
      </c>
      <c r="H463" s="135"/>
      <c r="I463" s="137"/>
      <c r="J463" s="135" t="s">
        <v>180</v>
      </c>
      <c r="K463" s="135" t="s">
        <v>85</v>
      </c>
      <c r="L463" s="140" t="s">
        <v>148</v>
      </c>
      <c r="M463" s="135" t="s">
        <v>129</v>
      </c>
      <c r="N463" s="135"/>
      <c r="O463" s="135"/>
      <c r="P463" s="135"/>
      <c r="Q463" s="13"/>
      <c r="R463" s="13"/>
    </row>
    <row r="464" spans="1:18" s="14" customFormat="1" ht="94.5" x14ac:dyDescent="0.25">
      <c r="A464" s="135">
        <v>462</v>
      </c>
      <c r="B464" s="137">
        <v>44711</v>
      </c>
      <c r="C464" s="135" t="s">
        <v>1076</v>
      </c>
      <c r="D464" s="136" t="s">
        <v>83</v>
      </c>
      <c r="E464" s="136"/>
      <c r="F464" s="133" t="s">
        <v>1091</v>
      </c>
      <c r="G464" s="135">
        <v>9267032298</v>
      </c>
      <c r="H464" s="135" t="s">
        <v>1092</v>
      </c>
      <c r="I464" s="137">
        <v>44685</v>
      </c>
      <c r="J464" s="135" t="s">
        <v>184</v>
      </c>
      <c r="K464" s="154" t="s">
        <v>175</v>
      </c>
      <c r="L464" s="155" t="s">
        <v>176</v>
      </c>
      <c r="M464" s="135"/>
      <c r="N464" s="135"/>
      <c r="O464" s="135"/>
      <c r="P464" s="135" t="s">
        <v>1093</v>
      </c>
      <c r="Q464" s="13"/>
      <c r="R464" s="13"/>
    </row>
    <row r="465" spans="1:18" s="14" customFormat="1" ht="94.5" x14ac:dyDescent="0.25">
      <c r="A465" s="135">
        <v>463</v>
      </c>
      <c r="B465" s="137">
        <v>44711</v>
      </c>
      <c r="C465" s="135" t="s">
        <v>1076</v>
      </c>
      <c r="D465" s="136" t="s">
        <v>83</v>
      </c>
      <c r="E465" s="136"/>
      <c r="F465" s="133" t="s">
        <v>1094</v>
      </c>
      <c r="G465" s="135" t="s">
        <v>1095</v>
      </c>
      <c r="H465" s="135"/>
      <c r="I465" s="137"/>
      <c r="J465" s="135" t="s">
        <v>134</v>
      </c>
      <c r="K465" s="135" t="s">
        <v>6</v>
      </c>
      <c r="L465" s="140" t="s">
        <v>147</v>
      </c>
      <c r="M465" s="135"/>
      <c r="N465" s="135"/>
      <c r="O465" s="135"/>
      <c r="P465" s="135"/>
      <c r="Q465" s="13"/>
      <c r="R465" s="13"/>
    </row>
    <row r="466" spans="1:18" s="14" customFormat="1" ht="94.5" x14ac:dyDescent="0.25">
      <c r="A466" s="135">
        <v>464</v>
      </c>
      <c r="B466" s="137">
        <v>44711</v>
      </c>
      <c r="C466" s="135" t="s">
        <v>1076</v>
      </c>
      <c r="D466" s="136" t="s">
        <v>83</v>
      </c>
      <c r="E466" s="136"/>
      <c r="F466" s="133" t="s">
        <v>1100</v>
      </c>
      <c r="G466" s="135" t="s">
        <v>1101</v>
      </c>
      <c r="H466" s="135" t="s">
        <v>241</v>
      </c>
      <c r="I466" s="137">
        <v>44710</v>
      </c>
      <c r="J466" s="135" t="s">
        <v>180</v>
      </c>
      <c r="K466" s="135" t="s">
        <v>111</v>
      </c>
      <c r="L466" s="140" t="s">
        <v>165</v>
      </c>
      <c r="M466" s="135" t="s">
        <v>130</v>
      </c>
      <c r="N466" s="135" t="s">
        <v>114</v>
      </c>
      <c r="O466" s="135"/>
      <c r="P466" s="135" t="s">
        <v>1102</v>
      </c>
      <c r="Q466" s="13"/>
      <c r="R466" s="13"/>
    </row>
    <row r="467" spans="1:18" s="14" customFormat="1" ht="94.5" x14ac:dyDescent="0.25">
      <c r="A467" s="135">
        <v>465</v>
      </c>
      <c r="B467" s="137">
        <v>44711</v>
      </c>
      <c r="C467" s="135" t="s">
        <v>1297</v>
      </c>
      <c r="D467" s="136" t="s">
        <v>41</v>
      </c>
      <c r="E467" s="136"/>
      <c r="F467" s="169" t="s">
        <v>1305</v>
      </c>
      <c r="G467" s="169" t="s">
        <v>1306</v>
      </c>
      <c r="H467" s="169" t="s">
        <v>1307</v>
      </c>
      <c r="I467" s="137">
        <v>44543</v>
      </c>
      <c r="J467" s="135" t="s">
        <v>179</v>
      </c>
      <c r="K467" s="135" t="s">
        <v>6</v>
      </c>
      <c r="L467" s="140" t="str">
        <f>IFERROR(_xlfn.IFNA(VLOOKUP($K467,[63]коммент!$B:$C,2,0),""),"")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7" s="135"/>
      <c r="N467" s="135"/>
      <c r="O467" s="135"/>
      <c r="P467" s="135"/>
      <c r="Q467" s="13"/>
      <c r="R467" s="13"/>
    </row>
    <row r="468" spans="1:18" s="14" customFormat="1" ht="94.5" x14ac:dyDescent="0.25">
      <c r="A468" s="135">
        <v>466</v>
      </c>
      <c r="B468" s="137">
        <v>44711</v>
      </c>
      <c r="C468" s="135" t="s">
        <v>490</v>
      </c>
      <c r="D468" s="130" t="s">
        <v>48</v>
      </c>
      <c r="E468" s="130"/>
      <c r="F468" s="152" t="s">
        <v>533</v>
      </c>
      <c r="G468" s="138" t="s">
        <v>534</v>
      </c>
      <c r="H468" s="138" t="s">
        <v>535</v>
      </c>
      <c r="I468" s="151">
        <v>44705</v>
      </c>
      <c r="J468" s="138" t="s">
        <v>179</v>
      </c>
      <c r="K468" s="138" t="s">
        <v>111</v>
      </c>
      <c r="L468" s="139" t="str">
        <f>IFERROR(_xlfn.IFNA(VLOOKUP($K468,[15]коммент!$B:$C,2,0),""),"")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68" s="127" t="s">
        <v>130</v>
      </c>
      <c r="N468" s="127" t="s">
        <v>114</v>
      </c>
      <c r="O468" s="127"/>
      <c r="P468" s="127" t="s">
        <v>536</v>
      </c>
      <c r="Q468" s="13"/>
      <c r="R468" s="13"/>
    </row>
    <row r="469" spans="1:18" s="14" customFormat="1" ht="94.5" x14ac:dyDescent="0.25">
      <c r="A469" s="135">
        <v>467</v>
      </c>
      <c r="B469" s="137">
        <v>44711</v>
      </c>
      <c r="C469" s="135" t="s">
        <v>490</v>
      </c>
      <c r="D469" s="136" t="s">
        <v>48</v>
      </c>
      <c r="E469" s="136"/>
      <c r="F469" s="142" t="s">
        <v>537</v>
      </c>
      <c r="G469" s="135" t="s">
        <v>538</v>
      </c>
      <c r="H469" s="135"/>
      <c r="I469" s="137"/>
      <c r="J469" s="135" t="s">
        <v>180</v>
      </c>
      <c r="K469" s="135" t="s">
        <v>6</v>
      </c>
      <c r="L469" s="140" t="str">
        <f>IFERROR(_xlfn.IFNA(VLOOKUP($K469,[14]коммент!$B:$C,2,0),""),"")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9" s="135"/>
      <c r="N469" s="135"/>
      <c r="O469" s="135"/>
      <c r="P469" s="135"/>
      <c r="Q469" s="13"/>
      <c r="R469" s="13"/>
    </row>
    <row r="470" spans="1:18" s="14" customFormat="1" ht="94.5" x14ac:dyDescent="0.25">
      <c r="A470" s="135">
        <v>468</v>
      </c>
      <c r="B470" s="137">
        <v>44711</v>
      </c>
      <c r="C470" s="135" t="s">
        <v>1165</v>
      </c>
      <c r="D470" s="161" t="s">
        <v>48</v>
      </c>
      <c r="E470" s="130"/>
      <c r="F470" s="131" t="s">
        <v>1171</v>
      </c>
      <c r="G470" s="127">
        <v>9067319770</v>
      </c>
      <c r="H470" s="127" t="s">
        <v>535</v>
      </c>
      <c r="I470" s="137">
        <v>44671</v>
      </c>
      <c r="J470" s="135" t="s">
        <v>179</v>
      </c>
      <c r="K470" s="135" t="s">
        <v>175</v>
      </c>
      <c r="L470" s="140" t="s">
        <v>176</v>
      </c>
      <c r="M470" s="135"/>
      <c r="N470" s="135"/>
      <c r="O470" s="135"/>
      <c r="P470" s="135" t="s">
        <v>1172</v>
      </c>
      <c r="Q470" s="13"/>
      <c r="R470" s="13"/>
    </row>
    <row r="471" spans="1:18" s="14" customFormat="1" ht="94.5" x14ac:dyDescent="0.25">
      <c r="A471" s="135">
        <v>469</v>
      </c>
      <c r="B471" s="137">
        <v>44711</v>
      </c>
      <c r="C471" s="135" t="s">
        <v>1165</v>
      </c>
      <c r="D471" s="161" t="s">
        <v>48</v>
      </c>
      <c r="E471" s="136"/>
      <c r="F471" s="133" t="s">
        <v>1178</v>
      </c>
      <c r="G471" s="135" t="s">
        <v>1179</v>
      </c>
      <c r="H471" s="135"/>
      <c r="I471" s="135"/>
      <c r="J471" s="135" t="s">
        <v>184</v>
      </c>
      <c r="K471" s="135" t="s">
        <v>6</v>
      </c>
      <c r="L471" s="140" t="s">
        <v>147</v>
      </c>
      <c r="M471" s="135"/>
      <c r="N471" s="135"/>
      <c r="O471" s="135"/>
      <c r="P471" s="135"/>
      <c r="Q471" s="13"/>
      <c r="R471" s="13"/>
    </row>
    <row r="472" spans="1:18" s="14" customFormat="1" ht="63" x14ac:dyDescent="0.25">
      <c r="A472" s="135">
        <v>470</v>
      </c>
      <c r="B472" s="137">
        <v>44711</v>
      </c>
      <c r="C472" s="135" t="s">
        <v>1165</v>
      </c>
      <c r="D472" s="161" t="s">
        <v>48</v>
      </c>
      <c r="E472" s="162"/>
      <c r="F472" s="157" t="s">
        <v>1180</v>
      </c>
      <c r="G472" s="127">
        <v>9039724950</v>
      </c>
      <c r="H472" s="127" t="s">
        <v>1181</v>
      </c>
      <c r="I472" s="134">
        <v>44693</v>
      </c>
      <c r="J472" s="127" t="s">
        <v>180</v>
      </c>
      <c r="K472" s="138" t="s">
        <v>113</v>
      </c>
      <c r="L472" s="128" t="s">
        <v>143</v>
      </c>
      <c r="M472" s="127"/>
      <c r="N472" s="127"/>
      <c r="O472" s="127"/>
      <c r="P472" s="127" t="s">
        <v>1182</v>
      </c>
      <c r="Q472" s="13"/>
      <c r="R472" s="13"/>
    </row>
    <row r="473" spans="1:18" s="14" customFormat="1" ht="94.5" x14ac:dyDescent="0.25">
      <c r="A473" s="135">
        <v>471</v>
      </c>
      <c r="B473" s="137">
        <v>44711</v>
      </c>
      <c r="C473" s="135" t="s">
        <v>896</v>
      </c>
      <c r="D473" s="130" t="s">
        <v>195</v>
      </c>
      <c r="E473" s="130"/>
      <c r="F473" s="129" t="s">
        <v>914</v>
      </c>
      <c r="G473" s="127">
        <v>89166255043</v>
      </c>
      <c r="H473" s="127" t="s">
        <v>915</v>
      </c>
      <c r="I473" s="134">
        <v>44688</v>
      </c>
      <c r="J473" s="158" t="s">
        <v>180</v>
      </c>
      <c r="K473" s="158" t="s">
        <v>1</v>
      </c>
      <c r="L473" s="140" t="str">
        <f>IFERROR(_xlfn.IFNA(VLOOKUP($K473,[12]коммент!$B:$C,2,0),""),"")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73" s="135" t="s">
        <v>152</v>
      </c>
      <c r="N473" s="135" t="s">
        <v>114</v>
      </c>
      <c r="O473" s="135"/>
      <c r="P473" s="135"/>
      <c r="Q473" s="13"/>
      <c r="R473" s="13"/>
    </row>
    <row r="474" spans="1:18" s="14" customFormat="1" x14ac:dyDescent="0.25">
      <c r="A474" s="15"/>
      <c r="B474" s="15"/>
      <c r="C474" s="15"/>
      <c r="D474" s="16"/>
      <c r="E474" s="16"/>
      <c r="F474" s="17"/>
      <c r="G474" s="15"/>
      <c r="H474" s="15"/>
      <c r="I474" s="15"/>
      <c r="J474" s="15"/>
      <c r="K474" s="18"/>
      <c r="L474" s="71" t="str">
        <f>IFERROR(_xlfn.IFNA(VLOOKUP($K474,коммент!$B:$C,2,0),""),"")</f>
        <v/>
      </c>
      <c r="M474" s="19"/>
      <c r="N474" s="20"/>
      <c r="O474" s="20"/>
      <c r="P474" s="20"/>
      <c r="Q474" s="13"/>
      <c r="R474" s="13"/>
    </row>
    <row r="475" spans="1:18" s="14" customFormat="1" x14ac:dyDescent="0.25">
      <c r="A475" s="15"/>
      <c r="B475" s="15"/>
      <c r="C475" s="15"/>
      <c r="D475" s="16"/>
      <c r="E475" s="16"/>
      <c r="F475" s="17"/>
      <c r="G475" s="15"/>
      <c r="H475" s="15"/>
      <c r="I475" s="15"/>
      <c r="J475" s="15"/>
      <c r="K475" s="18"/>
      <c r="L475" s="71" t="str">
        <f>IFERROR(_xlfn.IFNA(VLOOKUP($K475,коммент!$B:$C,2,0),""),"")</f>
        <v/>
      </c>
      <c r="M475" s="19"/>
      <c r="N475" s="20"/>
      <c r="O475" s="20"/>
      <c r="P475" s="20"/>
      <c r="Q475" s="13"/>
      <c r="R475" s="13"/>
    </row>
    <row r="476" spans="1:18" s="14" customFormat="1" x14ac:dyDescent="0.25">
      <c r="A476" s="15"/>
      <c r="B476" s="15"/>
      <c r="C476" s="15"/>
      <c r="D476" s="16"/>
      <c r="E476" s="16"/>
      <c r="F476" s="17"/>
      <c r="G476" s="15"/>
      <c r="H476" s="15"/>
      <c r="I476" s="15"/>
      <c r="J476" s="15"/>
      <c r="K476" s="18"/>
      <c r="L476" s="71" t="str">
        <f>IFERROR(_xlfn.IFNA(VLOOKUP($K476,коммент!$B:$C,2,0),""),"")</f>
        <v/>
      </c>
      <c r="M476" s="19"/>
      <c r="N476" s="20"/>
      <c r="O476" s="20"/>
      <c r="P476" s="20"/>
      <c r="Q476" s="13"/>
      <c r="R476" s="13"/>
    </row>
    <row r="477" spans="1:18" s="14" customFormat="1" x14ac:dyDescent="0.25">
      <c r="A477" s="15"/>
      <c r="B477" s="15"/>
      <c r="C477" s="15"/>
      <c r="D477" s="16"/>
      <c r="E477" s="16"/>
      <c r="F477" s="17"/>
      <c r="G477" s="15"/>
      <c r="H477" s="15"/>
      <c r="I477" s="15"/>
      <c r="J477" s="15"/>
      <c r="K477" s="18"/>
      <c r="L477" s="71" t="str">
        <f>IFERROR(_xlfn.IFNA(VLOOKUP($K477,коммент!$B:$C,2,0),""),"")</f>
        <v/>
      </c>
      <c r="M477" s="19"/>
      <c r="N477" s="20"/>
      <c r="O477" s="20"/>
      <c r="P477" s="20"/>
      <c r="Q477" s="13"/>
      <c r="R477" s="13"/>
    </row>
    <row r="478" spans="1:18" s="14" customFormat="1" x14ac:dyDescent="0.25">
      <c r="A478" s="15"/>
      <c r="B478" s="15"/>
      <c r="C478" s="15"/>
      <c r="D478" s="16"/>
      <c r="E478" s="16"/>
      <c r="F478" s="17"/>
      <c r="G478" s="15"/>
      <c r="H478" s="15"/>
      <c r="I478" s="15"/>
      <c r="J478" s="15"/>
      <c r="K478" s="18"/>
      <c r="L478" s="71" t="str">
        <f>IFERROR(_xlfn.IFNA(VLOOKUP($K478,коммент!$B:$C,2,0),""),"")</f>
        <v/>
      </c>
      <c r="M478" s="19"/>
      <c r="N478" s="20"/>
      <c r="O478" s="20"/>
      <c r="P478" s="20"/>
      <c r="Q478" s="13"/>
      <c r="R478" s="13"/>
    </row>
    <row r="479" spans="1:18" s="14" customFormat="1" x14ac:dyDescent="0.25">
      <c r="A479" s="15"/>
      <c r="B479" s="15"/>
      <c r="C479" s="15"/>
      <c r="D479" s="16"/>
      <c r="E479" s="16"/>
      <c r="F479" s="17"/>
      <c r="G479" s="15"/>
      <c r="H479" s="15"/>
      <c r="I479" s="15"/>
      <c r="J479" s="15"/>
      <c r="K479" s="18"/>
      <c r="L479" s="71" t="str">
        <f>IFERROR(_xlfn.IFNA(VLOOKUP($K479,коммент!$B:$C,2,0),""),"")</f>
        <v/>
      </c>
      <c r="M479" s="19"/>
      <c r="N479" s="20"/>
      <c r="O479" s="20"/>
      <c r="P479" s="20"/>
      <c r="Q479" s="13"/>
      <c r="R479" s="13"/>
    </row>
    <row r="480" spans="1:18" s="14" customFormat="1" x14ac:dyDescent="0.25">
      <c r="A480" s="15"/>
      <c r="B480" s="15"/>
      <c r="C480" s="15"/>
      <c r="D480" s="16"/>
      <c r="E480" s="16"/>
      <c r="F480" s="17"/>
      <c r="G480" s="15"/>
      <c r="H480" s="15"/>
      <c r="I480" s="15"/>
      <c r="J480" s="15"/>
      <c r="K480" s="18"/>
      <c r="L480" s="71" t="str">
        <f>IFERROR(_xlfn.IFNA(VLOOKUP($K480,коммент!$B:$C,2,0),""),"")</f>
        <v/>
      </c>
      <c r="M480" s="19"/>
      <c r="N480" s="20"/>
      <c r="O480" s="20"/>
      <c r="P480" s="20"/>
      <c r="Q480" s="13"/>
      <c r="R480" s="13"/>
    </row>
    <row r="481" spans="1:18" s="14" customFormat="1" x14ac:dyDescent="0.25">
      <c r="A481" s="15"/>
      <c r="B481" s="15"/>
      <c r="C481" s="15"/>
      <c r="D481" s="16"/>
      <c r="E481" s="16"/>
      <c r="F481" s="17"/>
      <c r="G481" s="15"/>
      <c r="H481" s="15"/>
      <c r="I481" s="15"/>
      <c r="J481" s="15"/>
      <c r="K481" s="18"/>
      <c r="L481" s="71" t="str">
        <f>IFERROR(_xlfn.IFNA(VLOOKUP($K481,коммент!$B:$C,2,0),""),"")</f>
        <v/>
      </c>
      <c r="M481" s="19"/>
      <c r="N481" s="20"/>
      <c r="O481" s="20"/>
      <c r="P481" s="20"/>
      <c r="Q481" s="13"/>
      <c r="R481" s="13"/>
    </row>
    <row r="482" spans="1:18" s="14" customFormat="1" x14ac:dyDescent="0.25">
      <c r="A482" s="15"/>
      <c r="B482" s="15"/>
      <c r="C482" s="15"/>
      <c r="D482" s="16"/>
      <c r="E482" s="16"/>
      <c r="F482" s="17"/>
      <c r="G482" s="15"/>
      <c r="H482" s="15"/>
      <c r="I482" s="15"/>
      <c r="J482" s="15"/>
      <c r="K482" s="18"/>
      <c r="L482" s="71" t="str">
        <f>IFERROR(_xlfn.IFNA(VLOOKUP($K482,коммент!$B:$C,2,0),""),"")</f>
        <v/>
      </c>
      <c r="M482" s="19"/>
      <c r="N482" s="20"/>
      <c r="O482" s="20"/>
      <c r="P482" s="20"/>
      <c r="Q482" s="13"/>
      <c r="R482" s="13"/>
    </row>
    <row r="483" spans="1:18" s="14" customFormat="1" x14ac:dyDescent="0.25">
      <c r="A483" s="15"/>
      <c r="B483" s="15"/>
      <c r="C483" s="15"/>
      <c r="D483" s="16"/>
      <c r="E483" s="16"/>
      <c r="F483" s="17"/>
      <c r="G483" s="15"/>
      <c r="H483" s="15"/>
      <c r="I483" s="15"/>
      <c r="J483" s="15"/>
      <c r="K483" s="18"/>
      <c r="L483" s="71" t="str">
        <f>IFERROR(_xlfn.IFNA(VLOOKUP($K483,коммент!$B:$C,2,0),""),"")</f>
        <v/>
      </c>
      <c r="M483" s="19"/>
      <c r="N483" s="20"/>
      <c r="O483" s="20"/>
      <c r="P483" s="20"/>
      <c r="Q483" s="13"/>
      <c r="R483" s="13"/>
    </row>
    <row r="484" spans="1:18" s="14" customFormat="1" x14ac:dyDescent="0.25">
      <c r="A484" s="15"/>
      <c r="B484" s="15"/>
      <c r="C484" s="15"/>
      <c r="D484" s="16"/>
      <c r="E484" s="16"/>
      <c r="F484" s="17"/>
      <c r="G484" s="15"/>
      <c r="H484" s="15"/>
      <c r="I484" s="15"/>
      <c r="J484" s="15"/>
      <c r="K484" s="18"/>
      <c r="L484" s="71" t="str">
        <f>IFERROR(_xlfn.IFNA(VLOOKUP($K484,коммент!$B:$C,2,0),""),"")</f>
        <v/>
      </c>
      <c r="M484" s="19"/>
      <c r="N484" s="20"/>
      <c r="O484" s="20"/>
      <c r="P484" s="20"/>
      <c r="Q484" s="13"/>
      <c r="R484" s="13"/>
    </row>
    <row r="485" spans="1:18" s="14" customFormat="1" x14ac:dyDescent="0.25">
      <c r="A485" s="15"/>
      <c r="B485" s="15"/>
      <c r="C485" s="15"/>
      <c r="D485" s="16"/>
      <c r="E485" s="16"/>
      <c r="F485" s="17"/>
      <c r="G485" s="15"/>
      <c r="H485" s="15"/>
      <c r="I485" s="15"/>
      <c r="J485" s="15"/>
      <c r="K485" s="18"/>
      <c r="L485" s="71" t="str">
        <f>IFERROR(_xlfn.IFNA(VLOOKUP($K485,коммент!$B:$C,2,0),""),"")</f>
        <v/>
      </c>
      <c r="M485" s="19"/>
      <c r="N485" s="20"/>
      <c r="O485" s="20"/>
      <c r="P485" s="20"/>
      <c r="Q485" s="13"/>
      <c r="R485" s="13"/>
    </row>
    <row r="486" spans="1:18" s="14" customFormat="1" x14ac:dyDescent="0.25">
      <c r="A486" s="15"/>
      <c r="B486" s="15"/>
      <c r="C486" s="15"/>
      <c r="D486" s="16"/>
      <c r="E486" s="16"/>
      <c r="F486" s="17"/>
      <c r="G486" s="15"/>
      <c r="H486" s="15"/>
      <c r="I486" s="15"/>
      <c r="J486" s="15"/>
      <c r="K486" s="18"/>
      <c r="L486" s="71" t="str">
        <f>IFERROR(_xlfn.IFNA(VLOOKUP($K486,коммент!$B:$C,2,0),""),"")</f>
        <v/>
      </c>
      <c r="M486" s="19"/>
      <c r="N486" s="20"/>
      <c r="O486" s="20"/>
      <c r="P486" s="20"/>
      <c r="Q486" s="13"/>
      <c r="R486" s="13"/>
    </row>
    <row r="487" spans="1:18" s="14" customFormat="1" x14ac:dyDescent="0.25">
      <c r="A487" s="15"/>
      <c r="B487" s="15"/>
      <c r="C487" s="15"/>
      <c r="D487" s="16"/>
      <c r="E487" s="16"/>
      <c r="F487" s="17"/>
      <c r="G487" s="15"/>
      <c r="H487" s="15"/>
      <c r="I487" s="15"/>
      <c r="J487" s="15"/>
      <c r="K487" s="18"/>
      <c r="L487" s="71" t="str">
        <f>IFERROR(_xlfn.IFNA(VLOOKUP($K487,коммент!$B:$C,2,0),""),"")</f>
        <v/>
      </c>
      <c r="M487" s="19"/>
      <c r="N487" s="20"/>
      <c r="O487" s="20"/>
      <c r="P487" s="20"/>
      <c r="Q487" s="13"/>
      <c r="R487" s="13"/>
    </row>
    <row r="488" spans="1:18" s="14" customFormat="1" x14ac:dyDescent="0.25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x14ac:dyDescent="0.25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x14ac:dyDescent="0.25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x14ac:dyDescent="0.25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x14ac:dyDescent="0.25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x14ac:dyDescent="0.25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x14ac:dyDescent="0.25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x14ac:dyDescent="0.25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x14ac:dyDescent="0.25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x14ac:dyDescent="0.25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x14ac:dyDescent="0.25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x14ac:dyDescent="0.25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x14ac:dyDescent="0.25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x14ac:dyDescent="0.25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x14ac:dyDescent="0.25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x14ac:dyDescent="0.25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x14ac:dyDescent="0.25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x14ac:dyDescent="0.25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x14ac:dyDescent="0.25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x14ac:dyDescent="0.25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x14ac:dyDescent="0.25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x14ac:dyDescent="0.25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x14ac:dyDescent="0.25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x14ac:dyDescent="0.25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x14ac:dyDescent="0.25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x14ac:dyDescent="0.25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x14ac:dyDescent="0.25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x14ac:dyDescent="0.25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x14ac:dyDescent="0.25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x14ac:dyDescent="0.25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x14ac:dyDescent="0.25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x14ac:dyDescent="0.25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x14ac:dyDescent="0.25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x14ac:dyDescent="0.25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x14ac:dyDescent="0.25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x14ac:dyDescent="0.25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x14ac:dyDescent="0.25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x14ac:dyDescent="0.25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x14ac:dyDescent="0.25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x14ac:dyDescent="0.25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x14ac:dyDescent="0.25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x14ac:dyDescent="0.25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x14ac:dyDescent="0.25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x14ac:dyDescent="0.25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x14ac:dyDescent="0.25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x14ac:dyDescent="0.25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x14ac:dyDescent="0.25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x14ac:dyDescent="0.25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x14ac:dyDescent="0.25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x14ac:dyDescent="0.25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x14ac:dyDescent="0.25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x14ac:dyDescent="0.25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x14ac:dyDescent="0.25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x14ac:dyDescent="0.25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x14ac:dyDescent="0.25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x14ac:dyDescent="0.25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x14ac:dyDescent="0.25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x14ac:dyDescent="0.25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x14ac:dyDescent="0.25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x14ac:dyDescent="0.25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x14ac:dyDescent="0.25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x14ac:dyDescent="0.25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x14ac:dyDescent="0.25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x14ac:dyDescent="0.25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x14ac:dyDescent="0.25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x14ac:dyDescent="0.25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x14ac:dyDescent="0.25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x14ac:dyDescent="0.25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x14ac:dyDescent="0.25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x14ac:dyDescent="0.25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x14ac:dyDescent="0.25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x14ac:dyDescent="0.25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x14ac:dyDescent="0.25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x14ac:dyDescent="0.25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x14ac:dyDescent="0.25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x14ac:dyDescent="0.25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x14ac:dyDescent="0.25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x14ac:dyDescent="0.25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x14ac:dyDescent="0.25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x14ac:dyDescent="0.25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x14ac:dyDescent="0.25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x14ac:dyDescent="0.25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x14ac:dyDescent="0.25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x14ac:dyDescent="0.25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x14ac:dyDescent="0.25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x14ac:dyDescent="0.25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x14ac:dyDescent="0.25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x14ac:dyDescent="0.25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x14ac:dyDescent="0.25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x14ac:dyDescent="0.25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x14ac:dyDescent="0.25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x14ac:dyDescent="0.25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x14ac:dyDescent="0.25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x14ac:dyDescent="0.25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x14ac:dyDescent="0.25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x14ac:dyDescent="0.25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x14ac:dyDescent="0.25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x14ac:dyDescent="0.25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x14ac:dyDescent="0.25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x14ac:dyDescent="0.25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x14ac:dyDescent="0.25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x14ac:dyDescent="0.25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x14ac:dyDescent="0.25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x14ac:dyDescent="0.25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x14ac:dyDescent="0.25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x14ac:dyDescent="0.25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x14ac:dyDescent="0.25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x14ac:dyDescent="0.25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x14ac:dyDescent="0.25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x14ac:dyDescent="0.25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x14ac:dyDescent="0.25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x14ac:dyDescent="0.25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x14ac:dyDescent="0.25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x14ac:dyDescent="0.25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x14ac:dyDescent="0.25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x14ac:dyDescent="0.25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x14ac:dyDescent="0.25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x14ac:dyDescent="0.25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x14ac:dyDescent="0.25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x14ac:dyDescent="0.25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x14ac:dyDescent="0.25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x14ac:dyDescent="0.25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x14ac:dyDescent="0.25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x14ac:dyDescent="0.25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x14ac:dyDescent="0.25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x14ac:dyDescent="0.25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x14ac:dyDescent="0.25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x14ac:dyDescent="0.25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x14ac:dyDescent="0.25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x14ac:dyDescent="0.25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x14ac:dyDescent="0.25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x14ac:dyDescent="0.25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x14ac:dyDescent="0.25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x14ac:dyDescent="0.25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x14ac:dyDescent="0.25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x14ac:dyDescent="0.25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x14ac:dyDescent="0.25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x14ac:dyDescent="0.25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x14ac:dyDescent="0.25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x14ac:dyDescent="0.25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x14ac:dyDescent="0.25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x14ac:dyDescent="0.25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x14ac:dyDescent="0.25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x14ac:dyDescent="0.25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x14ac:dyDescent="0.25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x14ac:dyDescent="0.25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x14ac:dyDescent="0.25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x14ac:dyDescent="0.25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x14ac:dyDescent="0.25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x14ac:dyDescent="0.25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x14ac:dyDescent="0.25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x14ac:dyDescent="0.25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x14ac:dyDescent="0.25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x14ac:dyDescent="0.25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x14ac:dyDescent="0.25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x14ac:dyDescent="0.25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x14ac:dyDescent="0.25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x14ac:dyDescent="0.25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x14ac:dyDescent="0.25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x14ac:dyDescent="0.25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x14ac:dyDescent="0.25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x14ac:dyDescent="0.25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x14ac:dyDescent="0.25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x14ac:dyDescent="0.25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x14ac:dyDescent="0.25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x14ac:dyDescent="0.25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x14ac:dyDescent="0.25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x14ac:dyDescent="0.25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x14ac:dyDescent="0.25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x14ac:dyDescent="0.25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x14ac:dyDescent="0.25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x14ac:dyDescent="0.25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x14ac:dyDescent="0.25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x14ac:dyDescent="0.25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x14ac:dyDescent="0.25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x14ac:dyDescent="0.25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x14ac:dyDescent="0.25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x14ac:dyDescent="0.25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x14ac:dyDescent="0.25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x14ac:dyDescent="0.25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x14ac:dyDescent="0.25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x14ac:dyDescent="0.25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x14ac:dyDescent="0.25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x14ac:dyDescent="0.25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x14ac:dyDescent="0.25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x14ac:dyDescent="0.25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x14ac:dyDescent="0.25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x14ac:dyDescent="0.25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x14ac:dyDescent="0.25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x14ac:dyDescent="0.25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x14ac:dyDescent="0.25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x14ac:dyDescent="0.25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x14ac:dyDescent="0.25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x14ac:dyDescent="0.25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x14ac:dyDescent="0.25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x14ac:dyDescent="0.25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x14ac:dyDescent="0.25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x14ac:dyDescent="0.25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x14ac:dyDescent="0.25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x14ac:dyDescent="0.25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x14ac:dyDescent="0.25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x14ac:dyDescent="0.25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x14ac:dyDescent="0.25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x14ac:dyDescent="0.25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x14ac:dyDescent="0.25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x14ac:dyDescent="0.25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x14ac:dyDescent="0.25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x14ac:dyDescent="0.25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x14ac:dyDescent="0.25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x14ac:dyDescent="0.25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x14ac:dyDescent="0.25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x14ac:dyDescent="0.25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x14ac:dyDescent="0.25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x14ac:dyDescent="0.25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x14ac:dyDescent="0.25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x14ac:dyDescent="0.25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x14ac:dyDescent="0.25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x14ac:dyDescent="0.25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x14ac:dyDescent="0.25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x14ac:dyDescent="0.25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x14ac:dyDescent="0.25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x14ac:dyDescent="0.25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x14ac:dyDescent="0.25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x14ac:dyDescent="0.25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x14ac:dyDescent="0.25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x14ac:dyDescent="0.25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x14ac:dyDescent="0.25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x14ac:dyDescent="0.25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x14ac:dyDescent="0.25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x14ac:dyDescent="0.25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x14ac:dyDescent="0.25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x14ac:dyDescent="0.25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x14ac:dyDescent="0.25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x14ac:dyDescent="0.25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x14ac:dyDescent="0.25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x14ac:dyDescent="0.25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x14ac:dyDescent="0.25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x14ac:dyDescent="0.25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x14ac:dyDescent="0.25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x14ac:dyDescent="0.25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x14ac:dyDescent="0.25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x14ac:dyDescent="0.25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x14ac:dyDescent="0.25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x14ac:dyDescent="0.25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x14ac:dyDescent="0.25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x14ac:dyDescent="0.25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x14ac:dyDescent="0.25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x14ac:dyDescent="0.25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x14ac:dyDescent="0.25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x14ac:dyDescent="0.25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x14ac:dyDescent="0.25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x14ac:dyDescent="0.25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x14ac:dyDescent="0.25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x14ac:dyDescent="0.25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x14ac:dyDescent="0.25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x14ac:dyDescent="0.25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x14ac:dyDescent="0.25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x14ac:dyDescent="0.25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x14ac:dyDescent="0.25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x14ac:dyDescent="0.25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x14ac:dyDescent="0.25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x14ac:dyDescent="0.25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x14ac:dyDescent="0.25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x14ac:dyDescent="0.25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x14ac:dyDescent="0.25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x14ac:dyDescent="0.25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x14ac:dyDescent="0.25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x14ac:dyDescent="0.25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x14ac:dyDescent="0.25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x14ac:dyDescent="0.25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x14ac:dyDescent="0.25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x14ac:dyDescent="0.25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x14ac:dyDescent="0.25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x14ac:dyDescent="0.25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x14ac:dyDescent="0.25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x14ac:dyDescent="0.25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x14ac:dyDescent="0.25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x14ac:dyDescent="0.25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x14ac:dyDescent="0.25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x14ac:dyDescent="0.25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x14ac:dyDescent="0.25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x14ac:dyDescent="0.25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x14ac:dyDescent="0.25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x14ac:dyDescent="0.25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x14ac:dyDescent="0.25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x14ac:dyDescent="0.25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x14ac:dyDescent="0.25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x14ac:dyDescent="0.25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x14ac:dyDescent="0.25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x14ac:dyDescent="0.25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x14ac:dyDescent="0.25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x14ac:dyDescent="0.25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x14ac:dyDescent="0.25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x14ac:dyDescent="0.25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x14ac:dyDescent="0.25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x14ac:dyDescent="0.25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x14ac:dyDescent="0.25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x14ac:dyDescent="0.25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x14ac:dyDescent="0.25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x14ac:dyDescent="0.25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x14ac:dyDescent="0.25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x14ac:dyDescent="0.25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x14ac:dyDescent="0.25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x14ac:dyDescent="0.25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x14ac:dyDescent="0.25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x14ac:dyDescent="0.25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x14ac:dyDescent="0.25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x14ac:dyDescent="0.25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x14ac:dyDescent="0.25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x14ac:dyDescent="0.25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x14ac:dyDescent="0.25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x14ac:dyDescent="0.25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x14ac:dyDescent="0.25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x14ac:dyDescent="0.25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x14ac:dyDescent="0.25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x14ac:dyDescent="0.25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x14ac:dyDescent="0.25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x14ac:dyDescent="0.25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x14ac:dyDescent="0.25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x14ac:dyDescent="0.25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x14ac:dyDescent="0.25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x14ac:dyDescent="0.25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x14ac:dyDescent="0.25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x14ac:dyDescent="0.25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x14ac:dyDescent="0.25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x14ac:dyDescent="0.25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x14ac:dyDescent="0.25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x14ac:dyDescent="0.25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x14ac:dyDescent="0.25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x14ac:dyDescent="0.25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x14ac:dyDescent="0.25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x14ac:dyDescent="0.25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x14ac:dyDescent="0.25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x14ac:dyDescent="0.25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x14ac:dyDescent="0.25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x14ac:dyDescent="0.25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x14ac:dyDescent="0.25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x14ac:dyDescent="0.25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x14ac:dyDescent="0.25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x14ac:dyDescent="0.25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x14ac:dyDescent="0.25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x14ac:dyDescent="0.25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x14ac:dyDescent="0.25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x14ac:dyDescent="0.25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x14ac:dyDescent="0.25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x14ac:dyDescent="0.25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x14ac:dyDescent="0.25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x14ac:dyDescent="0.25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x14ac:dyDescent="0.25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x14ac:dyDescent="0.25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x14ac:dyDescent="0.25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x14ac:dyDescent="0.25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x14ac:dyDescent="0.25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x14ac:dyDescent="0.25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x14ac:dyDescent="0.25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x14ac:dyDescent="0.25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x14ac:dyDescent="0.25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x14ac:dyDescent="0.25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x14ac:dyDescent="0.25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x14ac:dyDescent="0.25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x14ac:dyDescent="0.25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x14ac:dyDescent="0.25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x14ac:dyDescent="0.25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x14ac:dyDescent="0.25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x14ac:dyDescent="0.25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x14ac:dyDescent="0.25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x14ac:dyDescent="0.25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x14ac:dyDescent="0.25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x14ac:dyDescent="0.25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x14ac:dyDescent="0.25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x14ac:dyDescent="0.25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x14ac:dyDescent="0.25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x14ac:dyDescent="0.25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x14ac:dyDescent="0.25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x14ac:dyDescent="0.25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x14ac:dyDescent="0.25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x14ac:dyDescent="0.25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x14ac:dyDescent="0.25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x14ac:dyDescent="0.25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x14ac:dyDescent="0.25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x14ac:dyDescent="0.25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x14ac:dyDescent="0.25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x14ac:dyDescent="0.25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x14ac:dyDescent="0.25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x14ac:dyDescent="0.25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x14ac:dyDescent="0.25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x14ac:dyDescent="0.25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x14ac:dyDescent="0.25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x14ac:dyDescent="0.25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x14ac:dyDescent="0.25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x14ac:dyDescent="0.25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x14ac:dyDescent="0.25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x14ac:dyDescent="0.25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x14ac:dyDescent="0.25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x14ac:dyDescent="0.25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x14ac:dyDescent="0.25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x14ac:dyDescent="0.25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x14ac:dyDescent="0.25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x14ac:dyDescent="0.25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x14ac:dyDescent="0.25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x14ac:dyDescent="0.25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x14ac:dyDescent="0.25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x14ac:dyDescent="0.25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x14ac:dyDescent="0.25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x14ac:dyDescent="0.25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x14ac:dyDescent="0.25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x14ac:dyDescent="0.25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x14ac:dyDescent="0.25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x14ac:dyDescent="0.25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x14ac:dyDescent="0.25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x14ac:dyDescent="0.25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x14ac:dyDescent="0.25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x14ac:dyDescent="0.25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x14ac:dyDescent="0.25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x14ac:dyDescent="0.25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x14ac:dyDescent="0.25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x14ac:dyDescent="0.25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x14ac:dyDescent="0.25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x14ac:dyDescent="0.25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x14ac:dyDescent="0.25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x14ac:dyDescent="0.25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x14ac:dyDescent="0.25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x14ac:dyDescent="0.25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x14ac:dyDescent="0.25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x14ac:dyDescent="0.25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x14ac:dyDescent="0.25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x14ac:dyDescent="0.25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x14ac:dyDescent="0.25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x14ac:dyDescent="0.25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x14ac:dyDescent="0.25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x14ac:dyDescent="0.25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x14ac:dyDescent="0.25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x14ac:dyDescent="0.25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x14ac:dyDescent="0.25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x14ac:dyDescent="0.25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x14ac:dyDescent="0.25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x14ac:dyDescent="0.25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x14ac:dyDescent="0.25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x14ac:dyDescent="0.25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x14ac:dyDescent="0.25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x14ac:dyDescent="0.25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x14ac:dyDescent="0.25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x14ac:dyDescent="0.25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x14ac:dyDescent="0.25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x14ac:dyDescent="0.25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x14ac:dyDescent="0.25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x14ac:dyDescent="0.25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x14ac:dyDescent="0.25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x14ac:dyDescent="0.25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x14ac:dyDescent="0.25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x14ac:dyDescent="0.25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x14ac:dyDescent="0.25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x14ac:dyDescent="0.25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x14ac:dyDescent="0.25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x14ac:dyDescent="0.25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x14ac:dyDescent="0.25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x14ac:dyDescent="0.25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x14ac:dyDescent="0.25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x14ac:dyDescent="0.25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x14ac:dyDescent="0.25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x14ac:dyDescent="0.25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x14ac:dyDescent="0.25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x14ac:dyDescent="0.25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x14ac:dyDescent="0.25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x14ac:dyDescent="0.25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x14ac:dyDescent="0.25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x14ac:dyDescent="0.25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x14ac:dyDescent="0.25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x14ac:dyDescent="0.25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x14ac:dyDescent="0.25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x14ac:dyDescent="0.25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x14ac:dyDescent="0.25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x14ac:dyDescent="0.25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x14ac:dyDescent="0.25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x14ac:dyDescent="0.25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x14ac:dyDescent="0.25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x14ac:dyDescent="0.25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x14ac:dyDescent="0.25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x14ac:dyDescent="0.25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x14ac:dyDescent="0.25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x14ac:dyDescent="0.25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x14ac:dyDescent="0.25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x14ac:dyDescent="0.25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x14ac:dyDescent="0.25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x14ac:dyDescent="0.25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x14ac:dyDescent="0.25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x14ac:dyDescent="0.25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x14ac:dyDescent="0.25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x14ac:dyDescent="0.25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x14ac:dyDescent="0.25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x14ac:dyDescent="0.25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x14ac:dyDescent="0.25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x14ac:dyDescent="0.25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x14ac:dyDescent="0.25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x14ac:dyDescent="0.25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x14ac:dyDescent="0.25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x14ac:dyDescent="0.25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x14ac:dyDescent="0.25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x14ac:dyDescent="0.25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x14ac:dyDescent="0.25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x14ac:dyDescent="0.25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x14ac:dyDescent="0.25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x14ac:dyDescent="0.25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x14ac:dyDescent="0.25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x14ac:dyDescent="0.25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x14ac:dyDescent="0.25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x14ac:dyDescent="0.25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x14ac:dyDescent="0.25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x14ac:dyDescent="0.25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x14ac:dyDescent="0.25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x14ac:dyDescent="0.25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>IFERROR(_xlfn.IFNA(VLOOKUP($K998,коммент!$B:$C,2,0),""),"")</f>
        <v/>
      </c>
      <c r="M998" s="19"/>
      <c r="N998" s="20"/>
      <c r="O998" s="20"/>
      <c r="P998" s="20"/>
      <c r="Q998" s="13"/>
      <c r="R998" s="13"/>
    </row>
    <row r="999" spans="1:18" s="14" customFormat="1" x14ac:dyDescent="0.25">
      <c r="A999" s="15"/>
      <c r="B999" s="15"/>
      <c r="C999" s="15"/>
      <c r="D999" s="16"/>
      <c r="E999" s="16"/>
      <c r="F999" s="17"/>
      <c r="G999" s="15"/>
      <c r="H999" s="15"/>
      <c r="I999" s="15"/>
      <c r="J999" s="15"/>
      <c r="K999" s="18"/>
      <c r="L999" s="71" t="str">
        <f>IFERROR(_xlfn.IFNA(VLOOKUP($K999,коммент!$B:$C,2,0),""),"")</f>
        <v/>
      </c>
      <c r="M999" s="19"/>
      <c r="N999" s="20"/>
      <c r="O999" s="20"/>
      <c r="P999" s="20"/>
      <c r="Q999" s="13"/>
      <c r="R999" s="13"/>
    </row>
    <row r="1000" spans="1:18" s="14" customFormat="1" x14ac:dyDescent="0.25">
      <c r="A1000" s="15"/>
      <c r="B1000" s="15"/>
      <c r="C1000" s="15"/>
      <c r="D1000" s="16"/>
      <c r="E1000" s="16"/>
      <c r="F1000" s="17"/>
      <c r="G1000" s="15"/>
      <c r="H1000" s="15"/>
      <c r="I1000" s="15"/>
      <c r="J1000" s="15"/>
      <c r="K1000" s="18"/>
      <c r="L1000" s="71" t="str">
        <f>IFERROR(_xlfn.IFNA(VLOOKUP($K1000,коммент!$B:$C,2,0),""),"")</f>
        <v/>
      </c>
      <c r="M1000" s="19"/>
      <c r="N1000" s="20"/>
      <c r="O1000" s="20"/>
      <c r="P1000" s="20"/>
      <c r="Q1000" s="13"/>
      <c r="R1000" s="13"/>
    </row>
    <row r="1001" spans="1:18" s="14" customFormat="1" x14ac:dyDescent="0.25">
      <c r="A1001" s="15"/>
      <c r="B1001" s="15"/>
      <c r="C1001" s="15"/>
      <c r="D1001" s="16"/>
      <c r="E1001" s="16"/>
      <c r="F1001" s="17"/>
      <c r="G1001" s="15"/>
      <c r="H1001" s="15"/>
      <c r="I1001" s="15"/>
      <c r="J1001" s="15"/>
      <c r="K1001" s="18"/>
      <c r="L1001" s="71" t="str">
        <f>IFERROR(_xlfn.IFNA(VLOOKUP($K1001,коммент!$B:$C,2,0),""),"")</f>
        <v/>
      </c>
      <c r="M1001" s="19"/>
      <c r="N1001" s="20"/>
      <c r="O1001" s="20"/>
      <c r="P1001" s="20"/>
      <c r="Q1001" s="13"/>
      <c r="R1001" s="13"/>
    </row>
  </sheetData>
  <sheetProtection formatCells="0" formatColumns="0" formatRows="0" insertRows="0" sort="0" autoFilter="0"/>
  <autoFilter ref="B2:R1001"/>
  <conditionalFormatting sqref="M6:M11 P474:P1001 M249:M254 M240:M241 M228:M234 M201:M214 P165:P169 M163:M166 P163 M150:M157 M126:M128 M112:M124 P82:P135 M81:M90 M50:M54 M48 M26:M39 M13:M21 M3 P216:P218 M65:M77 P3:P25 P32:P41 M41:M43 P44 M45 P46 P64:P80 M94:M96 M98:M102 M104:M106 M108:M110 M130:M139 P137:P146 M147:M148 P149:P154 P161 P156:P158 M236:M237 M265 M287:M289 P238:P283 M284:M285 P383 P433:P436 P385:P431 M432:M436 P451 P442:P443 P446:P448 M448:M449 P438 P454:P457 M453 M458 P459:P470 M471:M1001 P285:P381 M291:M384 M216:M222 P220:P235 P179:P213 P174:P177 M168:M197 P48:P57">
    <cfRule type="expression" dxfId="725" priority="1034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6:M11 M474:M1001 M249:M254 M240:M241 M228:M234 M201:M214 M163:M166 M150:M157 M130:M135 M126:M128 M112:M124 M81:M90 M50:M54 M48 M26:M39 M13:M21 M3 M216:M218 M137:M139 M65:M77 M41 M94:M96 M98:M102 M104:M106 M108:M110 M265 M285 M287:M289 M383 M433:M436 M448 M291:M381 M220:M222 M168:M197">
    <cfRule type="expression" dxfId="724" priority="1027">
      <formula>ISBLANK($K3)</formula>
    </cfRule>
    <cfRule type="expression" dxfId="723" priority="1035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22" priority="1036">
      <formula>NOT(ISBLANK(K3))</formula>
    </cfRule>
  </conditionalFormatting>
  <conditionalFormatting sqref="P6:P11 P474:P1001 P249:P262 P240:P241 P228:P234 P165:P169 P163 P150:P154 P82:P135 P50:P54 P48 P32:P39 P23:P24 P13:P21 P3 P216:P218 P137:P139 P65:P80 P41 P156:P158 P383 P433:P436 P448 P451 P442:P443 P285:P381 P220:P223 P179:P213 P174:P177 P56:P57">
    <cfRule type="expression" dxfId="721" priority="1028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20" priority="1033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4">
    <cfRule type="expression" dxfId="719" priority="1024">
      <formula>OR($K4="Цель приема",$K4="Отказ в приеме",$K4="Тактика ведения",$K4="Не дозвонились в течение 2-х дней",$K4="Паллиатив/Патронаж",$K4="Отказ от сопровождения в проекте",$K4="Отказ от сопровождения персональным помощником",$K4="Нарушение маршрутизации",$K4="КАНЦЕР-регистр")</formula>
    </cfRule>
  </conditionalFormatting>
  <conditionalFormatting sqref="M4">
    <cfRule type="expression" dxfId="718" priority="1021">
      <formula>ISBLANK($K4)</formula>
    </cfRule>
    <cfRule type="expression" dxfId="717" priority="1025">
      <formula>OR($K4="Клиника женского здоровья",$K4="Принят без записи",$K4="Динамика состояния",$K4="Статус диагноза",$K4="К сведению ГП/ЦАОП",$K4="Некорректное обращение с пациентом",$K4="Отказ от сопровождения персональным помощником")</formula>
    </cfRule>
    <cfRule type="expression" dxfId="716" priority="1026">
      <formula>NOT(ISBLANK(K4))</formula>
    </cfRule>
  </conditionalFormatting>
  <conditionalFormatting sqref="P4">
    <cfRule type="expression" dxfId="715" priority="1022">
      <formula>OR($M4="Врач",$K4="Клиника женского здоровья",$K4="Принят без записи",$K4="Динамика состояния",$K4="Статус диагноза",AND($K4="Онкологический консилиум",$M4="Расхождение данных"),AND($K4="Превышен срок",$M4="Исследование"),AND($K4="Отсутствует протокол",$M4="Протокол исследования"),AND($K4="Дата записи",$M4="Исследование "),$K4="К сведению ГП/ЦАОП",$K4="Некорректное обращение с пациентом",$K4="Тактика ведения",$K4="Отказ в приеме")</formula>
    </cfRule>
    <cfRule type="expression" dxfId="714" priority="1023">
      <formula>OR($K4="Онкологический консилиум",$K4="Дата записи",$K4="Возврат в МО без приема",$K4="Данные о биопсии",$K4="КАНЦЕР-регистр",$K4="Отказ от записи ",$K4="Отсутствует протокол",$K4="Превышен срок")</formula>
    </cfRule>
  </conditionalFormatting>
  <conditionalFormatting sqref="M5">
    <cfRule type="expression" dxfId="713" priority="1018">
      <formula>OR($K5="Цель приема",$K5="Отказ в приеме",$K5="Тактика ведения",$K5="Не дозвонились в течение 2-х дней",$K5="Паллиатив/Патронаж",$K5="Отказ от сопровождения в проекте",$K5="Отказ от сопровождения персональным помощником",$K5="Нарушение маршрутизации",$K5="КАНЦЕР-регистр")</formula>
    </cfRule>
  </conditionalFormatting>
  <conditionalFormatting sqref="M5">
    <cfRule type="expression" dxfId="712" priority="1015">
      <formula>ISBLANK($K5)</formula>
    </cfRule>
    <cfRule type="expression" dxfId="711" priority="1019">
      <formula>OR($K5="Клиника женского здоровья",$K5="Принят без записи",$K5="Динамика состояния",$K5="Статус диагноза",$K5="К сведению ГП/ЦАОП",$K5="Некорректное обращение с пациентом",$K5="Отказ от сопровождения персональным помощником")</formula>
    </cfRule>
    <cfRule type="expression" dxfId="710" priority="1020">
      <formula>NOT(ISBLANK(K5))</formula>
    </cfRule>
  </conditionalFormatting>
  <conditionalFormatting sqref="P5">
    <cfRule type="expression" dxfId="709" priority="1016">
      <formula>OR($M5="Врач",$K5="Клиника женского здоровья",$K5="Принят без записи",$K5="Динамика состояния",$K5="Статус диагноза",AND($K5="Онкологический консилиум",$M5="Расхождение данных"),AND($K5="Превышен срок",$M5="Исследование"),AND($K5="Отсутствует протокол",$M5="Протокол исследования"),AND($K5="Дата записи",$M5="Исследование "),$K5="К сведению ГП/ЦАОП",$K5="Некорректное обращение с пациентом",$K5="Тактика ведения",$K5="Отказ в приеме")</formula>
    </cfRule>
    <cfRule type="expression" dxfId="708" priority="1017">
      <formula>OR($K5="Онкологический консилиум",$K5="Дата записи",$K5="Возврат в МО без приема",$K5="Данные о биопсии",$K5="КАНЦЕР-регистр",$K5="Отказ от записи ",$K5="Отсутствует протокол",$K5="Превышен срок")</formula>
    </cfRule>
  </conditionalFormatting>
  <conditionalFormatting sqref="M12">
    <cfRule type="expression" dxfId="707" priority="1012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06" priority="1009">
      <formula>ISBLANK($K12)</formula>
    </cfRule>
    <cfRule type="expression" dxfId="705" priority="1013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4" priority="1014">
      <formula>NOT(ISBLANK(K12))</formula>
    </cfRule>
  </conditionalFormatting>
  <conditionalFormatting sqref="P12">
    <cfRule type="expression" dxfId="703" priority="1010">
      <formula>OR($M12="Врач",$K12="Клиника женского здоровья",$K12="Принят без записи",$K12="Динамика состояния",$K12="Статус диагноза",AND($K12="Онкологический консилиум",$M12="Расхождение данных"),AND($K12="Превышен срок",$M12="Исследование"),AND($K12="Отсутствует протокол",$M12="Протокол исследования"),AND($K12="Дата записи",$M12="Исследование "),$K12="К сведению ГП/ЦАОП",$K12="Некорректное обращение с пациентом",$K12="Тактика ведения",$K12="Отказ в приеме")</formula>
    </cfRule>
    <cfRule type="expression" dxfId="702" priority="1011">
      <formula>OR($K12="Онкологический консилиум",$K12="Дата записи",$K12="Возврат в МО без приема",$K12="Данные о биопсии",$K12="КАНЦЕР-регистр",$K12="Отказ от записи ",$K12="Отсутствует протокол",$K12="Превышен срок")</formula>
    </cfRule>
  </conditionalFormatting>
  <conditionalFormatting sqref="M24">
    <cfRule type="expression" dxfId="701" priority="998">
      <formula>OR($K24="Цель приема",$K24="Отказ в приеме",$K24="Тактика ведения",$K24="Не дозвонились в течение 2-х дней",$K24="Паллиатив/Патронаж",$K24="Отказ от сопровождения в проекте",$K24="Отказ от сопровождения персональным помощником",$K24="Нарушение маршрутизации",$K24="КАНЦЕР-регистр")</formula>
    </cfRule>
  </conditionalFormatting>
  <conditionalFormatting sqref="M24">
    <cfRule type="expression" dxfId="700" priority="995">
      <formula>ISBLANK($K24)</formula>
    </cfRule>
    <cfRule type="expression" dxfId="699" priority="999">
      <formula>OR($K24="Клиника женского здоровья",$K24="Принят без записи",$K24="Динамика состояния",$K24="Статус диагноза",$K24="К сведению ГП/ЦАОП",$K24="Некорректное обращение с пациентом",$K24="Отказ от сопровождения персональным помощником")</formula>
    </cfRule>
    <cfRule type="expression" dxfId="698" priority="1000">
      <formula>NOT(ISBLANK(K24))</formula>
    </cfRule>
  </conditionalFormatting>
  <conditionalFormatting sqref="P25">
    <cfRule type="expression" dxfId="697" priority="996">
      <formula>OR($M25="Врач",$K25="Клиника женского здоровья",$K25="Принят без записи",$K25="Динамика состояния",$K25="Статус диагноза",AND($K25="Онкологический консилиум",$M25="Расхождение данных"),AND($K25="Превышен срок",$M25="Исследование"),AND($K25="Отсутствует протокол",$M25="Протокол исследования"),AND($K25="Дата записи",$M25="Исследование "),$K25="К сведению ГП/ЦАОП",$K25="Некорректное обращение с пациентом",$K25="Тактика ведения",$K25="Отказ в приеме")</formula>
    </cfRule>
    <cfRule type="expression" dxfId="696" priority="997">
      <formula>OR($K25="Онкологический консилиум",$K25="Дата записи",$K25="Возврат в МО без приема",$K25="Данные о биопсии",$K25="КАНЦЕР-регистр",$K25="Отказ от записи ",$K25="Отсутствует протокол",$K25="Превышен срок")</formula>
    </cfRule>
  </conditionalFormatting>
  <conditionalFormatting sqref="M22">
    <cfRule type="expression" dxfId="695" priority="980">
      <formula>OR($K22="Цель приема",$K22="Отказ в приеме",$K22="Тактика ведения",$K22="Не дозвонились в течение 2-х дней",$K22="Паллиатив/Патронаж",$K22="Отказ от сопровождения в проекте",$K22="Отказ от сопровождения персональным помощником",$K22="Нарушение маршрутизации",$K22="КАНЦЕР-регистр")</formula>
    </cfRule>
  </conditionalFormatting>
  <conditionalFormatting sqref="M22">
    <cfRule type="expression" dxfId="694" priority="977">
      <formula>ISBLANK($K22)</formula>
    </cfRule>
    <cfRule type="expression" dxfId="693" priority="981">
      <formula>OR($K22="Клиника женского здоровья",$K22="Принят без записи",$K22="Динамика состояния",$K22="Статус диагноза",$K22="К сведению ГП/ЦАОП",$K22="Некорректное обращение с пациентом",$K22="Отказ от сопровождения персональным помощником")</formula>
    </cfRule>
    <cfRule type="expression" dxfId="692" priority="982">
      <formula>NOT(ISBLANK(K22))</formula>
    </cfRule>
  </conditionalFormatting>
  <conditionalFormatting sqref="P22">
    <cfRule type="expression" dxfId="691" priority="978">
      <formula>OR($M22="Врач",$K22="Клиника женского здоровья",$K22="Принят без записи",$K22="Динамика состояния",$K22="Статус диагноза",AND($K22="Онкологический консилиум",$M22="Расхождение данных"),AND($K22="Превышен срок",$M22="Исследование"),AND($K22="Отсутствует протокол",$M22="Протокол исследования"),AND($K22="Дата записи",$M22="Исследование "),$K22="К сведению ГП/ЦАОП",$K22="Некорректное обращение с пациентом",$K22="Тактика ведения",$K22="Отказ в приеме")</formula>
    </cfRule>
    <cfRule type="expression" dxfId="690" priority="979">
      <formula>OR($K22="Онкологический консилиум",$K22="Дата записи",$K22="Возврат в МО без приема",$K22="Данные о биопсии",$K22="КАНЦЕР-регистр",$K22="Отказ от записи ",$K22="Отсутствует протокол",$K22="Превышен срок")</formula>
    </cfRule>
  </conditionalFormatting>
  <conditionalFormatting sqref="M23">
    <cfRule type="expression" dxfId="689" priority="974">
      <formula>OR($K23="Цель приема",$K23="Отказ в приеме",$K23="Тактика ведения",$K23="Не дозвонились в течение 2-х дней",$K23="Паллиатив/Патронаж",$K23="Отказ от сопровождения в проекте",$K23="Отказ от сопровождения персональным помощником",$K23="Нарушение маршрутизации",$K23="КАНЦЕР-регистр")</formula>
    </cfRule>
  </conditionalFormatting>
  <conditionalFormatting sqref="M23">
    <cfRule type="expression" dxfId="688" priority="973">
      <formula>ISBLANK($K23)</formula>
    </cfRule>
    <cfRule type="expression" dxfId="687" priority="975">
      <formula>OR($K23="Клиника женского здоровья",$K23="Принят без записи",$K23="Динамика состояния",$K23="Статус диагноза",$K23="К сведению ГП/ЦАОП",$K23="Некорректное обращение с пациентом",$K23="Отказ от сопровождения персональным помощником")</formula>
    </cfRule>
    <cfRule type="expression" dxfId="686" priority="976">
      <formula>NOT(ISBLANK(K23))</formula>
    </cfRule>
  </conditionalFormatting>
  <conditionalFormatting sqref="M25">
    <cfRule type="expression" dxfId="685" priority="960">
      <formula>OR($K25="Цель приема",$K25="Отказ в приеме",$K25="Тактика ведения",$K25="Не дозвонились в течение 2-х дней",$K25="Паллиатив/Патронаж",$K25="Отказ от сопровождения в проекте",$K25="Отказ от сопровождения персональным помощником",$K25="Нарушение маршрутизации",$K25="КАНЦЕР-регистр")</formula>
    </cfRule>
  </conditionalFormatting>
  <conditionalFormatting sqref="M25">
    <cfRule type="expression" dxfId="684" priority="959">
      <formula>ISBLANK($K25)</formula>
    </cfRule>
    <cfRule type="expression" dxfId="683" priority="961">
      <formula>OR($K25="Клиника женского здоровья",$K25="Принят без записи",$K25="Динамика состояния",$K25="Статус диагноза",$K25="К сведению ГП/ЦАОП",$K25="Некорректное обращение с пациентом",$K25="Отказ от сопровождения персональным помощником")</formula>
    </cfRule>
    <cfRule type="expression" dxfId="682" priority="962">
      <formula>NOT(ISBLANK(K25))</formula>
    </cfRule>
  </conditionalFormatting>
  <conditionalFormatting sqref="P26:P30">
    <cfRule type="expression" dxfId="681" priority="956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</conditionalFormatting>
  <conditionalFormatting sqref="P26:P30">
    <cfRule type="expression" dxfId="680" priority="954">
      <formula>OR($M26="Врач",$K26="Клиника женского здоровья",$K26="Принят без записи",$K26="Динамика состояния",$K26="Статус диагноза",AND($K26="Онкологический консилиум",$M26="Расхождение данных"),AND($K26="Превышен срок",$M26="Исследование"),AND($K26="Отсутствует протокол",$M26="Протокол исследования"),AND($K26="Дата записи",$M26="Исследование "),$K26="К сведению ГП/ЦАОП",$K26="Некорректное обращение с пациентом",$K26="Тактика ведения",$K26="Отказ в приеме")</formula>
    </cfRule>
    <cfRule type="expression" dxfId="679" priority="955">
      <formula>OR($K26="Онкологический консилиум",$K26="Дата записи",$K26="Возврат в МО без приема",$K26="Данные о биопсии",$K26="КАНЦЕР-регистр",$K26="Отказ от записи ",$K26="Отсутствует протокол",$K26="Превышен срок")</formula>
    </cfRule>
  </conditionalFormatting>
  <conditionalFormatting sqref="P31">
    <cfRule type="expression" dxfId="678" priority="952">
      <formula>OR($K31="Цель приема",$K31="Отказ в приеме",$K31="Тактика ведения",$K31="Не дозвонились в течение 2-х дней",$K31="Паллиатив/Патронаж",$K31="Отказ от сопровождения в проекте",$K31="Отказ от сопровождения персональным помощником",$K31="Нарушение маршрутизации",$K31="КАНЦЕР-регистр")</formula>
    </cfRule>
  </conditionalFormatting>
  <conditionalFormatting sqref="P31">
    <cfRule type="expression" dxfId="677" priority="950">
      <formula>OR($M31="Врач",$K31="Клиника женского здоровья",$K31="Принят без записи",$K31="Динамика состояния",$K31="Статус диагноза",AND($K31="Онкологический консилиум",$M31="Расхождение данных"),AND($K31="Превышен срок",$M31="Исследование"),AND($K31="Отсутствует протокол",$M31="Протокол исследования"),AND($K31="Дата записи",$M31="Исследование "),$K31="К сведению ГП/ЦАОП",$K31="Некорректное обращение с пациентом",$K31="Тактика ведения",$K31="Отказ в приеме")</formula>
    </cfRule>
    <cfRule type="expression" dxfId="676" priority="951">
      <formula>OR($K31="Онкологический консилиум",$K31="Дата записи",$K31="Возврат в МО без приема",$K31="Данные о биопсии",$K31="КАНЦЕР-регистр",$K31="Отказ от записи ",$K31="Отсутствует протокол",$K31="Превышен срок")</formula>
    </cfRule>
  </conditionalFormatting>
  <conditionalFormatting sqref="P43">
    <cfRule type="expression" dxfId="675" priority="947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674" priority="944">
      <formula>ISBLANK($K43)</formula>
    </cfRule>
    <cfRule type="expression" dxfId="673" priority="948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672" priority="949">
      <formula>NOT(ISBLANK(K43))</formula>
    </cfRule>
  </conditionalFormatting>
  <conditionalFormatting sqref="P43">
    <cfRule type="expression" dxfId="671" priority="945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670" priority="946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0">
    <cfRule type="expression" dxfId="669" priority="941">
      <formula>OR($K40="Цель приема",$K40="Отказ в приеме",$K40="Тактика ведения",$K40="Не дозвонились в течение 2-х дней",$K40="Паллиатив/Патронаж",$K40="Отказ от сопровождения в проекте",$K40="Отказ от сопровождения персональным помощником",$K40="Нарушение маршрутизации",$K40="КАНЦЕР-регистр")</formula>
    </cfRule>
  </conditionalFormatting>
  <conditionalFormatting sqref="M40">
    <cfRule type="expression" dxfId="668" priority="934">
      <formula>ISBLANK($K40)</formula>
    </cfRule>
    <cfRule type="expression" dxfId="667" priority="935">
      <formula>OR($K40="Цель приема",$K40="Отказ в приеме",$K40="Тактика ведения",$K40="Не дозвонились в течение 2-х дней",$K40="Паллиатив/Патронаж",$K40="Отказ от сопровождения в проекте",$K40="Отказ от сопровождения персональным помощником",$K40="Нарушение маршрутизации",$K40="КАНЦЕР-регистр")</formula>
    </cfRule>
    <cfRule type="expression" dxfId="666" priority="936">
      <formula>OR($K40="Клиника женского здоровья",$K40="Принят без записи",$K40="Динамика состояния",$K40="Статус диагноза",$K40="К сведению ГП/ЦАОП",$K40="Некорректное обращение с пациентом",$K40="Отказ от сопровождения персональным помощником")</formula>
    </cfRule>
    <cfRule type="expression" dxfId="665" priority="937">
      <formula>NOT(ISBLANK(K40))</formula>
    </cfRule>
    <cfRule type="expression" dxfId="664" priority="938">
      <formula>ISBLANK($K40)</formula>
    </cfRule>
    <cfRule type="expression" dxfId="663" priority="942">
      <formula>OR($K40="Клиника женского здоровья",$K40="Принят без записи",$K40="Динамика состояния",$K40="Статус диагноза",$K40="К сведению ГП/ЦАОП",$K40="Некорректное обращение с пациентом",$K40="Отказ от сопровождения персональным помощником")</formula>
    </cfRule>
    <cfRule type="expression" dxfId="662" priority="943">
      <formula>NOT(ISBLANK(K40))</formula>
    </cfRule>
  </conditionalFormatting>
  <conditionalFormatting sqref="P40">
    <cfRule type="expression" dxfId="661" priority="939">
      <formula>OR($M40="Врач",$K40="Клиника женского здоровья",$K40="Принят без записи",$K40="Динамика состояния",$K40="Статус диагноза",AND($K40="Онкологический консилиум",$M40="Расхождение данных"),AND($K40="Превышен срок",$M40="Исследование"),AND($K40="Отсутствует протокол",$M40="Протокол исследования"),AND($K40="Дата записи",$M40="Исследование "),$K40="К сведению ГП/ЦАОП",$K40="Некорректное обращение с пациентом",$K40="Тактика ведения",$K40="Отказ в приеме")</formula>
    </cfRule>
    <cfRule type="expression" dxfId="660" priority="940">
      <formula>OR($K40="Онкологический консилиум",$K40="Дата записи",$K40="Возврат в МО без приема",$K40="Данные о биопсии",$K40="КАНЦЕР-регистр",$K40="Отказ от записи ",$K40="Отсутствует протокол",$K40="Превышен срок")</formula>
    </cfRule>
  </conditionalFormatting>
  <conditionalFormatting sqref="P42">
    <cfRule type="expression" dxfId="659" priority="931">
      <formula>OR($K42="Цель приема",$K42="Отказ в приеме",$K42="Тактика ведения",$K42="Не дозвонились в течение 2-х дней",$K42="Паллиатив/Патронаж",$K42="Отказ от сопровождения в проекте",$K42="Отказ от сопровождения персональным помощником",$K42="Нарушение маршрутизации",$K42="КАНЦЕР-регистр")</formula>
    </cfRule>
  </conditionalFormatting>
  <conditionalFormatting sqref="M42">
    <cfRule type="expression" dxfId="658" priority="928">
      <formula>ISBLANK($K42)</formula>
    </cfRule>
    <cfRule type="expression" dxfId="657" priority="932">
      <formula>OR($K42="Клиника женского здоровья",$K42="Принят без записи",$K42="Динамика состояния",$K42="Статус диагноза",$K42="К сведению ГП/ЦАОП",$K42="Некорректное обращение с пациентом",$K42="Отказ от сопровождения персональным помощником")</formula>
    </cfRule>
    <cfRule type="expression" dxfId="656" priority="933">
      <formula>NOT(ISBLANK(K42))</formula>
    </cfRule>
  </conditionalFormatting>
  <conditionalFormatting sqref="P42">
    <cfRule type="expression" dxfId="655" priority="929">
      <formula>OR($M42="Врач",$K42="Клиника женского здоровья",$K42="Принят без записи",$K42="Динамика состояния",$K42="Статус диагноза",AND($K42="Онкологический консилиум",$M42="Расхождение данных"),AND($K42="Превышен срок",$M42="Исследование"),AND($K42="Отсутствует протокол",$M42="Протокол исследования"),AND($K42="Дата записи",$M42="Исследование "),$K42="К сведению ГП/ЦАОП",$K42="Некорректное обращение с пациентом",$K42="Тактика ведения",$K42="Отказ в приеме")</formula>
    </cfRule>
    <cfRule type="expression" dxfId="654" priority="930">
      <formula>OR($K42="Онкологический консилиум",$K42="Дата записи",$K42="Возврат в МО без приема",$K42="Данные о биопсии",$K42="КАНЦЕР-регистр",$K42="Отказ от записи ",$K42="Отсутствует протокол",$K42="Превышен срок")</formula>
    </cfRule>
  </conditionalFormatting>
  <conditionalFormatting sqref="M44">
    <cfRule type="expression" dxfId="653" priority="925">
      <formula>OR($K44="Цель приема",$K44="Отказ в приеме",$K44="Тактика ведения",$K44="Не дозвонились в течение 2-х дней",$K44="Паллиатив/Патронаж",$K44="Отказ от сопровождения в проекте",$K44="Отказ от сопровождения персональным помощником",$K44="Нарушение маршрутизации",$K44="КАНЦЕР-регистр")</formula>
    </cfRule>
  </conditionalFormatting>
  <conditionalFormatting sqref="M44">
    <cfRule type="expression" dxfId="652" priority="922">
      <formula>ISBLANK($K44)</formula>
    </cfRule>
    <cfRule type="expression" dxfId="651" priority="926">
      <formula>OR($K44="Клиника женского здоровья",$K44="Принят без записи",$K44="Динамика состояния",$K44="Статус диагноза",$K44="К сведению ГП/ЦАОП",$K44="Некорректное обращение с пациентом",$K44="Отказ от сопровождения персональным помощником")</formula>
    </cfRule>
    <cfRule type="expression" dxfId="650" priority="927">
      <formula>NOT(ISBLANK(K44))</formula>
    </cfRule>
  </conditionalFormatting>
  <conditionalFormatting sqref="P44">
    <cfRule type="expression" dxfId="649" priority="923">
      <formula>OR($M44="Врач",$K44="Клиника женского здоровья",$K44="Принят без записи",$K44="Динамика состояния",$K44="Статус диагноза",AND($K44="Онкологический консилиум",$M44="Расхождение данных"),AND($K44="Превышен срок",$M44="Исследование"),AND($K44="Отсутствует протокол",$M44="Протокол исследования"),AND($K44="Дата записи",$M44="Исследование "),$K44="К сведению ГП/ЦАОП",$K44="Некорректное обращение с пациентом",$K44="Тактика ведения",$K44="Отказ в приеме")</formula>
    </cfRule>
    <cfRule type="expression" dxfId="648" priority="924">
      <formula>OR($K44="Онкологический консилиум",$K44="Дата записи",$K44="Возврат в МО без приема",$K44="Данные о биопсии",$K44="КАНЦЕР-регистр",$K44="Отказ от записи ",$K44="Отсутствует протокол",$K44="Превышен срок")</formula>
    </cfRule>
  </conditionalFormatting>
  <conditionalFormatting sqref="P45">
    <cfRule type="expression" dxfId="647" priority="906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46" priority="903">
      <formula>ISBLANK($K45)</formula>
    </cfRule>
    <cfRule type="expression" dxfId="645" priority="907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44" priority="908">
      <formula>NOT(ISBLANK(K45))</formula>
    </cfRule>
  </conditionalFormatting>
  <conditionalFormatting sqref="P45">
    <cfRule type="expression" dxfId="643" priority="904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42" priority="905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M46">
    <cfRule type="expression" dxfId="641" priority="900">
      <formula>OR($K46="Цель приема",$K46="Отказ в приеме",$K46="Тактика ведения",$K46="Не дозвонились в течение 2-х дней",$K46="Паллиатив/Патронаж",$K46="Отказ от сопровождения в проекте",$K46="Отказ от сопровождения персональным помощником",$K46="Нарушение маршрутизации",$K46="КАНЦЕР-регистр")</formula>
    </cfRule>
  </conditionalFormatting>
  <conditionalFormatting sqref="M46">
    <cfRule type="expression" dxfId="640" priority="897">
      <formula>ISBLANK($K46)</formula>
    </cfRule>
    <cfRule type="expression" dxfId="639" priority="901">
      <formula>OR($K46="Клиника женского здоровья",$K46="Принят без записи",$K46="Динамика состояния",$K46="Статус диагноза",$K46="К сведению ГП/ЦАОП",$K46="Некорректное обращение с пациентом",$K46="Отказ от сопровождения персональным помощником")</formula>
    </cfRule>
    <cfRule type="expression" dxfId="638" priority="902">
      <formula>NOT(ISBLANK(K46))</formula>
    </cfRule>
  </conditionalFormatting>
  <conditionalFormatting sqref="P46">
    <cfRule type="expression" dxfId="637" priority="898">
      <formula>OR($M46="Врач",$K46="Клиника женского здоровья",$K46="Принят без записи",$K46="Динамика состояния",$K46="Статус диагноза",AND($K46="Онкологический консилиум",$M46="Расхождение данных"),AND($K46="Превышен срок",$M46="Исследование"),AND($K46="Отсутствует протокол",$M46="Протокол исследования"),AND($K46="Дата записи",$M46="Исследование "),$K46="К сведению ГП/ЦАОП",$K46="Некорректное обращение с пациентом",$K46="Тактика ведения",$K46="Отказ в приеме")</formula>
    </cfRule>
    <cfRule type="expression" dxfId="636" priority="899">
      <formula>OR($K46="Онкологический консилиум",$K46="Дата записи",$K46="Возврат в МО без приема",$K46="Данные о биопсии",$K46="КАНЦЕР-регистр",$K46="Отказ от записи ",$K46="Отсутствует протокол",$K46="Превышен срок")</formula>
    </cfRule>
  </conditionalFormatting>
  <conditionalFormatting sqref="P47">
    <cfRule type="expression" dxfId="635" priority="892">
      <formula>OR($M47="Врач",$K47="Клиника женского здоровья",$K47="Принят без записи",$K47="Динамика состояния",$K47="Статус диагноза",AND($K47="Онкологический консилиум",$M47="Расхождение данных"),AND($K47="Превышен срок",$M47="Исследование"),AND($K47="Отсутствует протокол",$M47="Протокол исследования"),AND($K47="Дата записи",$M47="Исследование "),$K47="К сведению ГП/ЦАОП",$K47="Некорректное обращение с пациентом",$K47="Тактика ведения",$K47="Отказ в приеме")</formula>
    </cfRule>
    <cfRule type="expression" dxfId="634" priority="893">
      <formula>OR($K47="Онкологический консилиум",$K47="Дата записи",$K47="Возврат в МО без приема",$K47="Данные о биопсии",$K47="КАНЦЕР-регистр",$K47="Отказ от записи ",$K47="Отсутствует протокол",$K47="Превышен срок")</formula>
    </cfRule>
    <cfRule type="expression" dxfId="633" priority="894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G47">
    <cfRule type="expression" dxfId="632" priority="895" stopIfTrue="1">
      <formula>#REF!="Техническая приостановка"</formula>
    </cfRule>
    <cfRule type="expression" dxfId="631" priority="896" stopIfTrue="1">
      <formula>#REF!="Сегодня"</formula>
    </cfRule>
  </conditionalFormatting>
  <conditionalFormatting sqref="M47">
    <cfRule type="expression" dxfId="630" priority="888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M47">
    <cfRule type="expression" dxfId="629" priority="887">
      <formula>ISBLANK($K47)</formula>
    </cfRule>
    <cfRule type="expression" dxfId="628" priority="889">
      <formula>OR($K47="Клиника женского здоровья",$K47="Принят без записи",$K47="Динамика состояния",$K47="Статус диагноза",$K47="К сведению ГП/ЦАОП",$K47="Некорректное обращение с пациентом",$K47="Отказ от сопровождения персональным помощником")</formula>
    </cfRule>
    <cfRule type="expression" dxfId="627" priority="890">
      <formula>NOT(ISBLANK(K47))</formula>
    </cfRule>
  </conditionalFormatting>
  <conditionalFormatting sqref="M49">
    <cfRule type="expression" dxfId="626" priority="884">
      <formula>OR($K49="Цель приема",$K49="Отказ в приеме",$K49="Тактика ведения",$K49="Не дозвонились в течение 2-х дней",$K49="Паллиатив/Патронаж",$K49="Отказ от сопровождения в проекте",$K49="Отказ от сопровождения персональным помощником",$K49="Нарушение маршрутизации",$K49="КАНЦЕР-регистр")</formula>
    </cfRule>
  </conditionalFormatting>
  <conditionalFormatting sqref="M49">
    <cfRule type="expression" dxfId="625" priority="881">
      <formula>ISBLANK($K49)</formula>
    </cfRule>
    <cfRule type="expression" dxfId="624" priority="885">
      <formula>OR($K49="Клиника женского здоровья",$K49="Принят без записи",$K49="Динамика состояния",$K49="Статус диагноза",$K49="К сведению ГП/ЦАОП",$K49="Некорректное обращение с пациентом",$K49="Отказ от сопровождения персональным помощником")</formula>
    </cfRule>
    <cfRule type="expression" dxfId="623" priority="886">
      <formula>NOT(ISBLANK(K49))</formula>
    </cfRule>
  </conditionalFormatting>
  <conditionalFormatting sqref="P49">
    <cfRule type="expression" dxfId="622" priority="882">
      <formula>OR($M49="Врач",$K49="Клиника женского здоровья",$K49="Принят без записи",$K49="Динамика состояния",$K49="Статус диагноза",AND($K49="Онкологический консилиум",$M49="Расхождение данных"),AND($K49="Превышен срок",$M49="Исследование"),AND($K49="Отсутствует протокол",$M49="Протокол исследования"),AND($K49="Дата записи",$M49="Исследование "),$K49="К сведению ГП/ЦАОП",$K49="Некорректное обращение с пациентом",$K49="Тактика ведения",$K49="Отказ в приеме")</formula>
    </cfRule>
    <cfRule type="expression" dxfId="621" priority="883">
      <formula>OR($K49="Онкологический консилиум",$K49="Дата записи",$K49="Возврат в МО без приема",$K49="Данные о биопсии",$K49="КАНЦЕР-регистр",$K49="Отказ от записи ",$K49="Отсутствует протокол",$K49="Превышен срок")</formula>
    </cfRule>
  </conditionalFormatting>
  <conditionalFormatting sqref="M56">
    <cfRule type="expression" dxfId="620" priority="878">
      <formula>OR($K56="Цель приема",$K56="Отказ в приеме",$K56="Тактика ведения",$K56="Не дозвонились в течение 2-х дней",$K56="Паллиатив/Патронаж",$K56="Отказ от сопровождения в проекте",$K56="Отказ от сопровождения персональным помощником",$K56="Нарушение маршрутизации",$K56="КАНЦЕР-регистр")</formula>
    </cfRule>
  </conditionalFormatting>
  <conditionalFormatting sqref="M56">
    <cfRule type="expression" dxfId="619" priority="875">
      <formula>ISBLANK($K56)</formula>
    </cfRule>
    <cfRule type="expression" dxfId="618" priority="879">
      <formula>OR($K56="Клиника женского здоровья",$K56="Принят без записи",$K56="Динамика состояния",$K56="Статус диагноза",$K56="К сведению ГП/ЦАОП",$K56="Некорректное обращение с пациентом",$K56="Отказ от сопровождения персональным помощником")</formula>
    </cfRule>
    <cfRule type="expression" dxfId="617" priority="880">
      <formula>NOT(ISBLANK(K56))</formula>
    </cfRule>
  </conditionalFormatting>
  <conditionalFormatting sqref="M57">
    <cfRule type="expression" dxfId="616" priority="872">
      <formula>OR($K57="Цель приема",$K57="Отказ в приеме",$K57="Тактика ведения",$K57="Не дозвонились в течение 2-х дней",$K57="Паллиатив/Патронаж",$K57="Отказ от сопровождения в проекте",$K57="Отказ от сопровождения персональным помощником",$K57="Нарушение маршрутизации",$K57="КАНЦЕР-регистр")</formula>
    </cfRule>
  </conditionalFormatting>
  <conditionalFormatting sqref="M57">
    <cfRule type="expression" dxfId="615" priority="871">
      <formula>ISBLANK($K57)</formula>
    </cfRule>
    <cfRule type="expression" dxfId="614" priority="873">
      <formula>OR($K57="Клиника женского здоровья",$K57="Принят без записи",$K57="Динамика состояния",$K57="Статус диагноза",$K57="К сведению ГП/ЦАОП",$K57="Некорректное обращение с пациентом",$K57="Отказ от сопровождения персональным помощником")</formula>
    </cfRule>
    <cfRule type="expression" dxfId="613" priority="874">
      <formula>NOT(ISBLANK(K57))</formula>
    </cfRule>
  </conditionalFormatting>
  <conditionalFormatting sqref="M55">
    <cfRule type="expression" dxfId="612" priority="864">
      <formula>OR($K55="Цель приема",$K55="Отказ в приеме",$K55="Тактика ведения",$K55="Не дозвонились в течение 2-х дней",$K55="Паллиатив/Патронаж",$K55="Отказ от сопровождения в проекте",$K55="Отказ от сопровождения персональным помощником",$K55="Нарушение маршрутизации",$K55="КАНЦЕР-регистр")</formula>
    </cfRule>
  </conditionalFormatting>
  <conditionalFormatting sqref="M55">
    <cfRule type="expression" dxfId="611" priority="861">
      <formula>ISBLANK($K55)</formula>
    </cfRule>
    <cfRule type="expression" dxfId="610" priority="865">
      <formula>OR($K55="Клиника женского здоровья",$K55="Принят без записи",$K55="Динамика состояния",$K55="Статус диагноза",$K55="К сведению ГП/ЦАОП",$K55="Некорректное обращение с пациентом",$K55="Отказ от сопровождения персональным помощником")</formula>
    </cfRule>
    <cfRule type="expression" dxfId="609" priority="866">
      <formula>NOT(ISBLANK(K55))</formula>
    </cfRule>
  </conditionalFormatting>
  <conditionalFormatting sqref="P55">
    <cfRule type="expression" dxfId="608" priority="862">
      <formula>OR($M55="Врач",$K55="Клиника женского здоровья",$K55="Принят без записи",$K55="Динамика состояния",$K55="Статус диагноза",AND($K55="Онкологический консилиум",$M55="Расхождение данных"),AND($K55="Превышен срок",$M55="Исследование"),AND($K55="Отсутствует протокол",$M55="Протокол исследования"),AND($K55="Дата записи",$M55="Исследование "),$K55="К сведению ГП/ЦАОП",$K55="Некорректное обращение с пациентом",$K55="Тактика ведения",$K55="Отказ в приеме")</formula>
    </cfRule>
    <cfRule type="expression" dxfId="607" priority="863">
      <formula>OR($K55="Онкологический консилиум",$K55="Дата записи",$K55="Возврат в МО без приема",$K55="Данные о биопсии",$K55="КАНЦЕР-регистр",$K55="Отказ от записи ",$K55="Отсутствует протокол",$K55="Превышен срок")</formula>
    </cfRule>
  </conditionalFormatting>
  <conditionalFormatting sqref="P58">
    <cfRule type="expression" dxfId="606" priority="857">
      <formula>OR($K58="Цель приема",$K58="Отказ в приеме",$K58="Тактика ведения",$K58="Не дозвонились в течение 2-х дней",$K58="Паллиатив/Патронаж",$K58="Отказ от сопровождения в проекте",$K58="Отказ от сопровождения персональным помощником",$K58="Нарушение маршрутизации",$K58="КАНЦЕР-регистр")</formula>
    </cfRule>
  </conditionalFormatting>
  <conditionalFormatting sqref="P58">
    <cfRule type="expression" dxfId="605" priority="855">
      <formula>OR($M58="Врач",$K58="Клиника женского здоровья",$K58="Принят без записи",$K58="Динамика состояния",$K58="Статус диагноза",AND($K58="Онкологический консилиум",$M58="Расхождение данных"),AND($K58="Превышен срок",$M58="Исследование"),AND($K58="Отсутствует протокол",$M58="Протокол исследования"),AND($K58="Дата записи",$M58="Исследование "),$K58="К сведению ГП/ЦАОП",$K58="Некорректное обращение с пациентом",$K58="Тактика ведения",$K58="Отказ в приеме")</formula>
    </cfRule>
    <cfRule type="expression" dxfId="604" priority="856">
      <formula>OR($K58="Онкологический консилиум",$K58="Дата записи",$K58="Возврат в МО без приема",$K58="Данные о биопсии",$K58="КАНЦЕР-регистр",$K58="Отказ от записи ",$K58="Отсутствует протокол",$K58="Превышен срок")</formula>
    </cfRule>
  </conditionalFormatting>
  <conditionalFormatting sqref="P59">
    <cfRule type="expression" dxfId="603" priority="854">
      <formula>OR($K59="Цель приема",$K59="Отказ в приеме",$K59="Тактика ведения",$K59="Не дозвонились в течение 2-х дней",$K59="Паллиатив/Патронаж",$K59="Отказ от сопровождения в проекте",$K59="Отказ от сопровождения персональным помощником",$K59="Нарушение маршрутизации",$K59="КАНЦЕР-регистр")</formula>
    </cfRule>
  </conditionalFormatting>
  <conditionalFormatting sqref="P59">
    <cfRule type="expression" dxfId="602" priority="852">
      <formula>OR($M59="Врач",$K59="Клиника женского здоровья",$K59="Принят без записи",$K59="Динамика состояния",$K59="Статус диагноза",AND($K59="Онкологический консилиум",$M59="Расхождение данных"),AND($K59="Превышен срок",$M59="Исследование"),AND($K59="Отсутствует протокол",$M59="Протокол исследования"),AND($K59="Дата записи",$M59="Исследование "),$K59="К сведению ГП/ЦАОП",$K59="Некорректное обращение с пациентом",$K59="Тактика ведения",$K59="Отказ в приеме")</formula>
    </cfRule>
    <cfRule type="expression" dxfId="601" priority="853">
      <formula>OR($K59="Онкологический консилиум",$K59="Дата записи",$K59="Возврат в МО без приема",$K59="Данные о биопсии",$K59="КАНЦЕР-регистр",$K59="Отказ от записи ",$K59="Отсутствует протокол",$K59="Превышен срок")</formula>
    </cfRule>
  </conditionalFormatting>
  <conditionalFormatting sqref="M59">
    <cfRule type="expression" dxfId="600" priority="849">
      <formula>OR($K59="Цель приема",$K59="Отказ в приеме",$K59="Тактика ведения",$K59="Не дозвонились в течение 2-х дней",$K59="Паллиатив/Патронаж",$K59="Отказ от сопровождения в проекте",$K59="Отказ от сопровождения персональным помощником",$K59="Нарушение маршрутизации",$K59="КАНЦЕР-регистр")</formula>
    </cfRule>
  </conditionalFormatting>
  <conditionalFormatting sqref="M59">
    <cfRule type="expression" dxfId="599" priority="848">
      <formula>ISBLANK($K59)</formula>
    </cfRule>
    <cfRule type="expression" dxfId="598" priority="850">
      <formula>OR($K59="Клиника женского здоровья",$K59="Принят без записи",$K59="Динамика состояния",$K59="Статус диагноза",$K59="К сведению ГП/ЦАОП",$K59="Некорректное обращение с пациентом",$K59="Отказ от сопровождения персональным помощником")</formula>
    </cfRule>
    <cfRule type="expression" dxfId="597" priority="851">
      <formula>NOT(ISBLANK(K59))</formula>
    </cfRule>
  </conditionalFormatting>
  <conditionalFormatting sqref="M58">
    <cfRule type="expression" dxfId="596" priority="841">
      <formula>OR($K58="Цель приема",$K58="Отказ в приеме",$K58="Тактика ведения",$K58="Не дозвонились в течение 2-х дней",$K58="Паллиатив/Патронаж",$K58="Отказ от сопровождения в проекте",$K58="Отказ от сопровождения персональным помощником",$K58="Нарушение маршрутизации",$K58="КАНЦЕР-регистр")</formula>
    </cfRule>
  </conditionalFormatting>
  <conditionalFormatting sqref="M58">
    <cfRule type="expression" dxfId="595" priority="840">
      <formula>ISBLANK($K58)</formula>
    </cfRule>
    <cfRule type="expression" dxfId="594" priority="842">
      <formula>OR($K58="Клиника женского здоровья",$K58="Принят без записи",$K58="Динамика состояния",$K58="Статус диагноза",$K58="К сведению ГП/ЦАОП",$K58="Некорректное обращение с пациентом",$K58="Отказ от сопровождения персональным помощником")</formula>
    </cfRule>
    <cfRule type="expression" dxfId="593" priority="843">
      <formula>NOT(ISBLANK(K58))</formula>
    </cfRule>
  </conditionalFormatting>
  <conditionalFormatting sqref="M60:M64">
    <cfRule type="expression" dxfId="592" priority="837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:M64">
    <cfRule type="expression" dxfId="591" priority="834">
      <formula>ISBLANK($K60)</formula>
    </cfRule>
    <cfRule type="expression" dxfId="590" priority="838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589" priority="839">
      <formula>NOT(ISBLANK(K60))</formula>
    </cfRule>
  </conditionalFormatting>
  <conditionalFormatting sqref="P64">
    <cfRule type="expression" dxfId="588" priority="83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587" priority="83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P62">
    <cfRule type="expression" dxfId="586" priority="833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585" priority="831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584" priority="832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P61">
    <cfRule type="expression" dxfId="583" priority="830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582" priority="828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581" priority="829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0">
    <cfRule type="expression" dxfId="580" priority="825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579" priority="826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  <cfRule type="expression" dxfId="578" priority="827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3">
    <cfRule type="expression" dxfId="577" priority="82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576" priority="82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575" priority="82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G60 F20 F65:F66 F172:G173">
    <cfRule type="expression" dxfId="574" priority="820" stopIfTrue="1">
      <formula>$AL20="Техническая приостановка"</formula>
    </cfRule>
    <cfRule type="expression" dxfId="573" priority="821" stopIfTrue="1">
      <formula>$AA20="Сегодня"</formula>
    </cfRule>
  </conditionalFormatting>
  <conditionalFormatting sqref="G61">
    <cfRule type="expression" dxfId="572" priority="818" stopIfTrue="1">
      <formula>$AL61="Техническая приостановка"</formula>
    </cfRule>
    <cfRule type="expression" dxfId="571" priority="819" stopIfTrue="1">
      <formula>$AA61="Сегодня"</formula>
    </cfRule>
  </conditionalFormatting>
  <conditionalFormatting sqref="G62">
    <cfRule type="expression" dxfId="570" priority="816" stopIfTrue="1">
      <formula>$AL62="Техническая приостановка"</formula>
    </cfRule>
    <cfRule type="expression" dxfId="569" priority="817" stopIfTrue="1">
      <formula>$AA62="Сегодня"</formula>
    </cfRule>
  </conditionalFormatting>
  <conditionalFormatting sqref="G63">
    <cfRule type="expression" dxfId="568" priority="814" stopIfTrue="1">
      <formula>$AL63="Техническая приостановка"</formula>
    </cfRule>
    <cfRule type="expression" dxfId="567" priority="815" stopIfTrue="1">
      <formula>$AA63="Сегодня"</formula>
    </cfRule>
  </conditionalFormatting>
  <conditionalFormatting sqref="G64">
    <cfRule type="expression" dxfId="566" priority="812" stopIfTrue="1">
      <formula>$AL64="Техническая приостановка"</formula>
    </cfRule>
    <cfRule type="expression" dxfId="565" priority="813" stopIfTrue="1">
      <formula>$AA64="Сегодня"</formula>
    </cfRule>
  </conditionalFormatting>
  <conditionalFormatting sqref="M79:M80">
    <cfRule type="expression" dxfId="564" priority="782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0">
    <cfRule type="expression" dxfId="563" priority="779">
      <formula>ISBLANK($K79)</formula>
    </cfRule>
    <cfRule type="expression" dxfId="562" priority="783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61" priority="784">
      <formula>NOT(ISBLANK(K79))</formula>
    </cfRule>
  </conditionalFormatting>
  <conditionalFormatting sqref="M78">
    <cfRule type="expression" dxfId="560" priority="776">
      <formula>OR($K78="Цель приема",$K78="Отказ в приеме",$K78="Тактика ведения",$K78="Не дозвонились в течение 2-х дней",$K78="Паллиатив/Патронаж",$K78="Отказ от сопровождения в проекте",$K78="Отказ от сопровождения персональным помощником",$K78="Нарушение маршрутизации",$K78="КАНЦЕР-регистр")</formula>
    </cfRule>
  </conditionalFormatting>
  <conditionalFormatting sqref="M78">
    <cfRule type="expression" dxfId="559" priority="775">
      <formula>ISBLANK($K78)</formula>
    </cfRule>
    <cfRule type="expression" dxfId="558" priority="777">
      <formula>OR($K78="Клиника женского здоровья",$K78="Принят без записи",$K78="Динамика состояния",$K78="Статус диагноза",$K78="К сведению ГП/ЦАОП",$K78="Некорректное обращение с пациентом",$K78="Отказ от сопровождения персональным помощником")</formula>
    </cfRule>
    <cfRule type="expression" dxfId="557" priority="778">
      <formula>NOT(ISBLANK(K78))</formula>
    </cfRule>
  </conditionalFormatting>
  <conditionalFormatting sqref="P81">
    <cfRule type="expression" dxfId="556" priority="761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P81">
    <cfRule type="expression" dxfId="555" priority="759">
      <formula>OR($M81="Врач",$K81="Клиника женского здоровья",$K81="Принят без записи",$K81="Динамика состояния",$K81="Статус диагноза",AND($K81="Онкологический консилиум",$M81="Расхождение данных"),AND($K81="Превышен срок",$M81="Исследование"),AND($K81="Отсутствует протокол",$M81="Протокол исследования"),AND($K81="Дата записи",$M81="Исследование "),$K81="К сведению ГП/ЦАОП",$K81="Некорректное обращение с пациентом",$K81="Тактика ведения",$K81="Отказ в приеме")</formula>
    </cfRule>
    <cfRule type="expression" dxfId="554" priority="760">
      <formula>OR($K81="Онкологический консилиум",$K81="Дата записи",$K81="Возврат в МО без приема",$K81="Данные о биопсии",$K81="КАНЦЕР-регистр",$K81="Отказ от записи ",$K81="Отсутствует протокол",$K81="Превышен срок")</formula>
    </cfRule>
  </conditionalFormatting>
  <conditionalFormatting sqref="M91">
    <cfRule type="expression" dxfId="553" priority="756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552" priority="753">
      <formula>ISBLANK($K91)</formula>
    </cfRule>
    <cfRule type="expression" dxfId="551" priority="757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550" priority="758">
      <formula>NOT(ISBLANK(K91))</formula>
    </cfRule>
  </conditionalFormatting>
  <conditionalFormatting sqref="M92">
    <cfRule type="expression" dxfId="549" priority="750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48" priority="749">
      <formula>ISBLANK($K92)</formula>
    </cfRule>
    <cfRule type="expression" dxfId="547" priority="751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46" priority="752">
      <formula>NOT(ISBLANK(K92))</formula>
    </cfRule>
  </conditionalFormatting>
  <conditionalFormatting sqref="M93">
    <cfRule type="expression" dxfId="545" priority="746">
      <formula>OR($K93="Цель приема",$K93="Отказ в приеме",$K93="Тактика ведения",$K93="Не дозвонились в течение 2-х дней",$K93="Паллиатив/Патронаж",$K93="Отказ от сопровождения в проекте",$K93="Отказ от сопровождения персональным помощником",$K93="Нарушение маршрутизации",$K93="КАНЦЕР-регистр")</formula>
    </cfRule>
  </conditionalFormatting>
  <conditionalFormatting sqref="M93">
    <cfRule type="expression" dxfId="544" priority="745">
      <formula>ISBLANK($K93)</formula>
    </cfRule>
    <cfRule type="expression" dxfId="543" priority="747">
      <formula>OR($K93="Клиника женского здоровья",$K93="Принят без записи",$K93="Динамика состояния",$K93="Статус диагноза",$K93="К сведению ГП/ЦАОП",$K93="Некорректное обращение с пациентом",$K93="Отказ от сопровождения персональным помощником")</formula>
    </cfRule>
    <cfRule type="expression" dxfId="542" priority="748">
      <formula>NOT(ISBLANK(K93))</formula>
    </cfRule>
  </conditionalFormatting>
  <conditionalFormatting sqref="M97">
    <cfRule type="expression" dxfId="541" priority="742">
      <formula>OR($K97="Цель приема",$K97="Отказ в приеме",$K97="Тактика ведения",$K97="Не дозвонились в течение 2-х дней",$K97="Паллиатив/Патронаж",$K97="Отказ от сопровождения в проекте",$K97="Отказ от сопровождения персональным помощником",$K97="Нарушение маршрутизации",$K97="КАНЦЕР-регистр")</formula>
    </cfRule>
  </conditionalFormatting>
  <conditionalFormatting sqref="M97">
    <cfRule type="expression" dxfId="540" priority="741">
      <formula>ISBLANK($K97)</formula>
    </cfRule>
    <cfRule type="expression" dxfId="539" priority="743">
      <formula>OR($K97="Клиника женского здоровья",$K97="Принят без записи",$K97="Динамика состояния",$K97="Статус диагноза",$K97="К сведению ГП/ЦАОП",$K97="Некорректное обращение с пациентом",$K97="Отказ от сопровождения персональным помощником")</formula>
    </cfRule>
    <cfRule type="expression" dxfId="538" priority="744">
      <formula>NOT(ISBLANK(K97))</formula>
    </cfRule>
  </conditionalFormatting>
  <conditionalFormatting sqref="M103">
    <cfRule type="expression" dxfId="537" priority="734">
      <formula>OR($K103="Цель приема",$K103="Отказ в приеме",$K103="Тактика ведения",$K103="Не дозвонились в течение 2-х дней",$K103="Паллиатив/Патронаж",$K103="Отказ от сопровождения в проекте",$K103="Отказ от сопровождения персональным помощником",$K103="Нарушение маршрутизации",$K103="КАНЦЕР-регистр")</formula>
    </cfRule>
  </conditionalFormatting>
  <conditionalFormatting sqref="M103">
    <cfRule type="expression" dxfId="536" priority="733">
      <formula>ISBLANK($K103)</formula>
    </cfRule>
    <cfRule type="expression" dxfId="535" priority="735">
      <formula>OR($K103="Клиника женского здоровья",$K103="Принят без записи",$K103="Динамика состояния",$K103="Статус диагноза",$K103="К сведению ГП/ЦАОП",$K103="Некорректное обращение с пациентом",$K103="Отказ от сопровождения персональным помощником")</formula>
    </cfRule>
    <cfRule type="expression" dxfId="534" priority="736">
      <formula>NOT(ISBLANK(K103))</formula>
    </cfRule>
  </conditionalFormatting>
  <conditionalFormatting sqref="M107">
    <cfRule type="expression" dxfId="533" priority="730">
      <formula>OR($K107="Цель приема",$K107="Отказ в приеме",$K107="Тактика ведения",$K107="Не дозвонились в течение 2-х дней",$K107="Паллиатив/Патронаж",$K107="Отказ от сопровождения в проекте",$K107="Отказ от сопровождения персональным помощником",$K107="Нарушение маршрутизации",$K107="КАНЦЕР-регистр")</formula>
    </cfRule>
  </conditionalFormatting>
  <conditionalFormatting sqref="M107">
    <cfRule type="expression" dxfId="532" priority="729">
      <formula>ISBLANK($K107)</formula>
    </cfRule>
    <cfRule type="expression" dxfId="531" priority="731">
      <formula>OR($K107="Клиника женского здоровья",$K107="Принят без записи",$K107="Динамика состояния",$K107="Статус диагноза",$K107="К сведению ГП/ЦАОП",$K107="Некорректное обращение с пациентом",$K107="Отказ от сопровождения персональным помощником")</formula>
    </cfRule>
    <cfRule type="expression" dxfId="530" priority="732">
      <formula>NOT(ISBLANK(K107))</formula>
    </cfRule>
  </conditionalFormatting>
  <conditionalFormatting sqref="M111">
    <cfRule type="expression" dxfId="529" priority="726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28" priority="725">
      <formula>ISBLANK($K111)</formula>
    </cfRule>
    <cfRule type="expression" dxfId="527" priority="727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26" priority="728">
      <formula>NOT(ISBLANK(K111))</formula>
    </cfRule>
  </conditionalFormatting>
  <conditionalFormatting sqref="M129">
    <cfRule type="expression" dxfId="525" priority="710">
      <formula>OR($K129="Цель приема",$K129="Отказ в приеме",$K129="Тактика ведения",$K129="Не дозвонились в течение 2-х дней",$K129="Паллиатив/Патронаж",$K129="Отказ от сопровождения в проекте",$K129="Отказ от сопровождения персональным помощником",$K129="Нарушение маршрутизации",$K129="КАНЦЕР-регистр")</formula>
    </cfRule>
  </conditionalFormatting>
  <conditionalFormatting sqref="M129">
    <cfRule type="expression" dxfId="524" priority="707">
      <formula>ISBLANK($K129)</formula>
    </cfRule>
    <cfRule type="expression" dxfId="523" priority="711">
      <formula>OR($K129="Клиника женского здоровья",$K129="Принят без записи",$K129="Динамика состояния",$K129="Статус диагноза",$K129="К сведению ГП/ЦАОП",$K129="Некорректное обращение с пациентом",$K129="Отказ от сопровождения персональным помощником")</formula>
    </cfRule>
    <cfRule type="expression" dxfId="522" priority="712">
      <formula>NOT(ISBLANK(K129))</formula>
    </cfRule>
  </conditionalFormatting>
  <conditionalFormatting sqref="M125">
    <cfRule type="expression" dxfId="521" priority="700">
      <formula>OR($K125="Цель приема",$K125="Отказ в приеме",$K125="Тактика ведения",$K125="Не дозвонились в течение 2-х дней",$K125="Паллиатив/Патронаж",$K125="Отказ от сопровождения в проекте",$K125="Отказ от сопровождения персональным помощником",$K125="Нарушение маршрутизации",$K125="КАНЦЕР-регистр")</formula>
    </cfRule>
  </conditionalFormatting>
  <conditionalFormatting sqref="M125">
    <cfRule type="expression" dxfId="520" priority="699">
      <formula>ISBLANK($K125)</formula>
    </cfRule>
    <cfRule type="expression" dxfId="519" priority="701">
      <formula>OR($K125="Клиника женского здоровья",$K125="Принят без записи",$K125="Динамика состояния",$K125="Статус диагноза",$K125="К сведению ГП/ЦАОП",$K125="Некорректное обращение с пациентом",$K125="Отказ от сопровождения персональным помощником")</formula>
    </cfRule>
    <cfRule type="expression" dxfId="518" priority="702">
      <formula>NOT(ISBLANK(K125))</formula>
    </cfRule>
  </conditionalFormatting>
  <conditionalFormatting sqref="P136">
    <cfRule type="expression" dxfId="517" priority="688">
      <formula>OR($K136="Цель приема",$K136="Отказ в приеме",$K136="Тактика ведения",$K136="Не дозвонились в течение 2-х дней",$K136="Паллиатив/Патронаж",$K136="Отказ от сопровождения в проекте",$K136="Отказ от сопровождения персональным помощником",$K136="Нарушение маршрутизации",$K136="КАНЦЕР-регистр")</formula>
    </cfRule>
  </conditionalFormatting>
  <conditionalFormatting sqref="M136">
    <cfRule type="expression" dxfId="516" priority="685">
      <formula>ISBLANK($K136)</formula>
    </cfRule>
    <cfRule type="expression" dxfId="515" priority="689">
      <formula>OR($K136="Клиника женского здоровья",$K136="Принят без записи",$K136="Динамика состояния",$K136="Статус диагноза",$K136="К сведению ГП/ЦАОП",$K136="Некорректное обращение с пациентом",$K136="Отказ от сопровождения персональным помощником")</formula>
    </cfRule>
    <cfRule type="expression" dxfId="514" priority="690">
      <formula>NOT(ISBLANK(K136))</formula>
    </cfRule>
  </conditionalFormatting>
  <conditionalFormatting sqref="P136">
    <cfRule type="expression" dxfId="513" priority="686">
      <formula>OR($M136="Врач",$K136="Клиника женского здоровья",$K136="Принят без записи",$K136="Динамика состояния",$K136="Статус диагноза",AND($K136="Онкологический консилиум",$M136="Расхождение данных"),AND($K136="Превышен срок",$M136="Исследование"),AND($K136="Отсутствует протокол",$M136="Протокол исследования"),AND($K136="Дата записи",$M136="Исследование "),$K136="К сведению ГП/ЦАОП",$K136="Некорректное обращение с пациентом",$K136="Тактика ведения",$K136="Отказ в приеме")</formula>
    </cfRule>
    <cfRule type="expression" dxfId="512" priority="687">
      <formula>OR($K136="Онкологический консилиум",$K136="Дата записи",$K136="Возврат в МО без приема",$K136="Данные о биопсии",$K136="КАНЦЕР-регистр",$K136="Отказ от записи ",$K136="Отсутствует протокол",$K136="Превышен срок")</formula>
    </cfRule>
  </conditionalFormatting>
  <conditionalFormatting sqref="M140:M143">
    <cfRule type="expression" dxfId="511" priority="682">
      <formula>OR($K140="Цель приема",$K140="Отказ в приеме",$K140="Тактика ведения",$K140="Не дозвонились в течение 2-х дней",$K140="Паллиатив/Патронаж",$K140="Отказ от сопровождения в проекте",$K140="Отказ от сопровождения персональным помощником",$K140="Нарушение маршрутизации",$K140="КАНЦЕР-регистр")</formula>
    </cfRule>
  </conditionalFormatting>
  <conditionalFormatting sqref="M140:M143">
    <cfRule type="expression" dxfId="510" priority="679">
      <formula>ISBLANK($K140)</formula>
    </cfRule>
    <cfRule type="expression" dxfId="509" priority="683">
      <formula>OR($K140="Клиника женского здоровья",$K140="Принят без записи",$K140="Динамика состояния",$K140="Статус диагноза",$K140="К сведению ГП/ЦАОП",$K140="Некорректное обращение с пациентом",$K140="Отказ от сопровождения персональным помощником")</formula>
    </cfRule>
    <cfRule type="expression" dxfId="508" priority="684">
      <formula>NOT(ISBLANK(K140))</formula>
    </cfRule>
  </conditionalFormatting>
  <conditionalFormatting sqref="P140:P143">
    <cfRule type="expression" dxfId="507" priority="680">
      <formula>OR($M140="Врач",$K140="Клиника женского здоровья",$K140="Принят без записи",$K140="Динамика состояния",$K140="Статус диагноза",AND($K140="Онкологический консилиум",$M140="Расхождение данных"),AND($K140="Превышен срок",$M140="Исследование"),AND($K140="Отсутствует протокол",$M140="Протокол исследования"),AND($K140="Дата записи",$M140="Исследование "),$K140="К сведению ГП/ЦАОП",$K140="Некорректное обращение с пациентом",$K140="Тактика ведения",$K140="Отказ в приеме")</formula>
    </cfRule>
    <cfRule type="expression" dxfId="506" priority="681">
      <formula>OR($K140="Онкологический консилиум",$K140="Дата записи",$K140="Возврат в МО без приема",$K140="Данные о биопсии",$K140="КАНЦЕР-регистр",$K140="Отказ от записи ",$K140="Отсутствует протокол",$K140="Превышен срок")</formula>
    </cfRule>
  </conditionalFormatting>
  <conditionalFormatting sqref="M144">
    <cfRule type="expression" dxfId="505" priority="652">
      <formula>OR($K144="Цель приема",$K144="Отказ в приеме",$K144="Тактика ведения",$K144="Не дозвонились в течение 2-х дней",$K144="Паллиатив/Патронаж",$K144="Отказ от сопровождения в проекте",$K144="Отказ от сопровождения персональным помощником",$K144="Нарушение маршрутизации",$K144="КАНЦЕР-регистр")</formula>
    </cfRule>
  </conditionalFormatting>
  <conditionalFormatting sqref="M144">
    <cfRule type="expression" dxfId="504" priority="649">
      <formula>ISBLANK($K144)</formula>
    </cfRule>
    <cfRule type="expression" dxfId="503" priority="653">
      <formula>OR($K144="Клиника женского здоровья",$K144="Принят без записи",$K144="Динамика состояния",$K144="Статус диагноза",$K144="К сведению ГП/ЦАОП",$K144="Некорректное обращение с пациентом",$K144="Отказ от сопровождения персональным помощником")</formula>
    </cfRule>
    <cfRule type="expression" dxfId="502" priority="654">
      <formula>NOT(ISBLANK(K144))</formula>
    </cfRule>
  </conditionalFormatting>
  <conditionalFormatting sqref="P144">
    <cfRule type="expression" dxfId="501" priority="650">
      <formula>OR($M144="Врач",$K144="Клиника женского здоровья",$K144="Принят без записи",$K144="Динамика состояния",$K144="Статус диагноза",AND($K144="Онкологический консилиум",$M144="Расхождение данных"),AND($K144="Превышен срок",$M144="Исследование"),AND($K144="Отсутствует протокол",$M144="Протокол исследования"),AND($K144="Дата записи",$M144="Исследование "),$K144="К сведению ГП/ЦАОП",$K144="Некорректное обращение с пациентом",$K144="Тактика ведения",$K144="Отказ в приеме")</formula>
    </cfRule>
    <cfRule type="expression" dxfId="500" priority="651">
      <formula>OR($K144="Онкологический консилиум",$K144="Дата записи",$K144="Возврат в МО без приема",$K144="Данные о биопсии",$K144="КАНЦЕР-регистр",$K144="Отказ от записи ",$K144="Отсутствует протокол",$K144="Превышен срок")</formula>
    </cfRule>
  </conditionalFormatting>
  <conditionalFormatting sqref="M145">
    <cfRule type="expression" dxfId="499" priority="646">
      <formula>OR($K145="Цель приема",$K145="Отказ в приеме",$K145="Тактика ведения",$K145="Не дозвонились в течение 2-х дней",$K145="Паллиатив/Патронаж",$K145="Отказ от сопровождения в проекте",$K145="Отказ от сопровождения персональным помощником",$K145="Нарушение маршрутизации",$K145="КАНЦЕР-регистр")</formula>
    </cfRule>
  </conditionalFormatting>
  <conditionalFormatting sqref="M145">
    <cfRule type="expression" dxfId="498" priority="643">
      <formula>ISBLANK($K145)</formula>
    </cfRule>
    <cfRule type="expression" dxfId="497" priority="647">
      <formula>OR($K145="Клиника женского здоровья",$K145="Принят без записи",$K145="Динамика состояния",$K145="Статус диагноза",$K145="К сведению ГП/ЦАОП",$K145="Некорректное обращение с пациентом",$K145="Отказ от сопровождения персональным помощником")</formula>
    </cfRule>
    <cfRule type="expression" dxfId="496" priority="648">
      <formula>NOT(ISBLANK(K145))</formula>
    </cfRule>
  </conditionalFormatting>
  <conditionalFormatting sqref="P145">
    <cfRule type="expression" dxfId="495" priority="644">
      <formula>OR($M145="Врач",$K145="Клиника женского здоровья",$K145="Принят без записи",$K145="Динамика состояния",$K145="Статус диагноза",AND($K145="Онкологический консилиум",$M145="Расхождение данных"),AND($K145="Превышен срок",$M145="Исследование"),AND($K145="Отсутствует протокол",$M145="Протокол исследования"),AND($K145="Дата записи",$M145="Исследование "),$K145="К сведению ГП/ЦАОП",$K145="Некорректное обращение с пациентом",$K145="Тактика ведения",$K145="Отказ в приеме")</formula>
    </cfRule>
    <cfRule type="expression" dxfId="494" priority="645">
      <formula>OR($K145="Онкологический консилиум",$K145="Дата записи",$K145="Возврат в МО без приема",$K145="Данные о биопсии",$K145="КАНЦЕР-регистр",$K145="Отказ от записи ",$K145="Отсутствует протокол",$K145="Превышен срок")</formula>
    </cfRule>
  </conditionalFormatting>
  <conditionalFormatting sqref="M146">
    <cfRule type="expression" dxfId="493" priority="628">
      <formula>OR($K146="Цель приема",$K146="Отказ в приеме",$K146="Тактика ведения",$K146="Не дозвонились в течение 2-х дней",$K146="Паллиатив/Патронаж",$K146="Отказ от сопровождения в проекте",$K146="Отказ от сопровождения персональным помощником",$K146="Нарушение маршрутизации",$K146="КАНЦЕР-регистр")</formula>
    </cfRule>
  </conditionalFormatting>
  <conditionalFormatting sqref="M146">
    <cfRule type="expression" dxfId="492" priority="625">
      <formula>ISBLANK($K146)</formula>
    </cfRule>
    <cfRule type="expression" dxfId="491" priority="629">
      <formula>OR($K146="Клиника женского здоровья",$K146="Принят без записи",$K146="Динамика состояния",$K146="Статус диагноза",$K146="К сведению ГП/ЦАОП",$K146="Некорректное обращение с пациентом",$K146="Отказ от сопровождения персональным помощником")</formula>
    </cfRule>
    <cfRule type="expression" dxfId="490" priority="630">
      <formula>NOT(ISBLANK(K146))</formula>
    </cfRule>
  </conditionalFormatting>
  <conditionalFormatting sqref="P146">
    <cfRule type="expression" dxfId="489" priority="626">
      <formula>OR($M146="Врач",$K146="Клиника женского здоровья",$K146="Принят без записи",$K146="Динамика состояния",$K146="Статус диагноза",AND($K146="Онкологический консилиум",$M146="Расхождение данных"),AND($K146="Превышен срок",$M146="Исследование"),AND($K146="Отсутствует протокол",$M146="Протокол исследования"),AND($K146="Дата записи",$M146="Исследование "),$K146="К сведению ГП/ЦАОП",$K146="Некорректное обращение с пациентом",$K146="Тактика ведения",$K146="Отказ в приеме")</formula>
    </cfRule>
    <cfRule type="expression" dxfId="488" priority="627">
      <formula>OR($K146="Онкологический консилиум",$K146="Дата записи",$K146="Возврат в МО без приема",$K146="Данные о биопсии",$K146="КАНЦЕР-регистр",$K146="Отказ от записи ",$K146="Отсутствует протокол",$K146="Превышен срок")</formula>
    </cfRule>
  </conditionalFormatting>
  <conditionalFormatting sqref="P147">
    <cfRule type="expression" dxfId="487" priority="604">
      <formula>OR($K147="Цель приема",$K147="Отказ в приеме",$K147="Тактика ведения",$K147="Не дозвонились в течение 2-х дней",$K147="Паллиатив/Патронаж",$K147="Отказ от сопровождения в проекте",$K147="Отказ от сопровождения персональным помощником",$K147="Нарушение маршрутизации",$K147="КАНЦЕР-регистр")</formula>
    </cfRule>
  </conditionalFormatting>
  <conditionalFormatting sqref="M147">
    <cfRule type="expression" dxfId="486" priority="601">
      <formula>ISBLANK($K147)</formula>
    </cfRule>
    <cfRule type="expression" dxfId="485" priority="605">
      <formula>OR($K147="Клиника женского здоровья",$K147="Принят без записи",$K147="Динамика состояния",$K147="Статус диагноза",$K147="К сведению ГП/ЦАОП",$K147="Некорректное обращение с пациентом",$K147="Отказ от сопровождения персональным помощником")</formula>
    </cfRule>
    <cfRule type="expression" dxfId="484" priority="606">
      <formula>NOT(ISBLANK(K147))</formula>
    </cfRule>
  </conditionalFormatting>
  <conditionalFormatting sqref="P147">
    <cfRule type="expression" dxfId="483" priority="602">
      <formula>OR($M147="Врач",$K147="Клиника женского здоровья",$K147="Принят без записи",$K147="Динамика состояния",$K147="Статус диагноза",AND($K147="Онкологический консилиум",$M147="Расхождение данных"),AND($K147="Превышен срок",$M147="Исследование"),AND($K147="Отсутствует протокол",$M147="Протокол исследования"),AND($K147="Дата записи",$M147="Исследование "),$K147="К сведению ГП/ЦАОП",$K147="Некорректное обращение с пациентом",$K147="Тактика ведения",$K147="Отказ в приеме")</formula>
    </cfRule>
    <cfRule type="expression" dxfId="482" priority="603">
      <formula>OR($K147="Онкологический консилиум",$K147="Дата записи",$K147="Возврат в МО без приема",$K147="Данные о биопсии",$K147="КАНЦЕР-регистр",$K147="Отказ от записи ",$K147="Отсутствует протокол",$K147="Превышен срок")</formula>
    </cfRule>
  </conditionalFormatting>
  <conditionalFormatting sqref="P148">
    <cfRule type="expression" dxfId="481" priority="592">
      <formula>OR($K148="Цель приема",$K148="Отказ в приеме",$K148="Тактика ведения",$K148="Не дозвонились в течение 2-х дней",$K148="Паллиатив/Патронаж",$K148="Отказ от сопровождения в проекте",$K148="Отказ от сопровождения персональным помощником",$K148="Нарушение маршрутизации",$K148="КАНЦЕР-регистр")</formula>
    </cfRule>
  </conditionalFormatting>
  <conditionalFormatting sqref="M148">
    <cfRule type="expression" dxfId="480" priority="589">
      <formula>ISBLANK($K148)</formula>
    </cfRule>
    <cfRule type="expression" dxfId="479" priority="593">
      <formula>OR($K148="Клиника женского здоровья",$K148="Принят без записи",$K148="Динамика состояния",$K148="Статус диагноза",$K148="К сведению ГП/ЦАОП",$K148="Некорректное обращение с пациентом",$K148="Отказ от сопровождения персональным помощником")</formula>
    </cfRule>
    <cfRule type="expression" dxfId="478" priority="594">
      <formula>NOT(ISBLANK(K148))</formula>
    </cfRule>
  </conditionalFormatting>
  <conditionalFormatting sqref="P148">
    <cfRule type="expression" dxfId="477" priority="590">
      <formula>OR($M148="Врач",$K148="Клиника женского здоровья",$K148="Принят без записи",$K148="Динамика состояния",$K148="Статус диагноза",AND($K148="Онкологический консилиум",$M148="Расхождение данных"),AND($K148="Превышен срок",$M148="Исследование"),AND($K148="Отсутствует протокол",$M148="Протокол исследования"),AND($K148="Дата записи",$M148="Исследование "),$K148="К сведению ГП/ЦАОП",$K148="Некорректное обращение с пациентом",$K148="Тактика ведения",$K148="Отказ в приеме")</formula>
    </cfRule>
    <cfRule type="expression" dxfId="476" priority="591">
      <formula>OR($K148="Онкологический консилиум",$K148="Дата записи",$K148="Возврат в МО без приема",$K148="Данные о биопсии",$K148="КАНЦЕР-регистр",$K148="Отказ от записи ",$K148="Отсутствует протокол",$K148="Превышен срок")</formula>
    </cfRule>
  </conditionalFormatting>
  <conditionalFormatting sqref="M149">
    <cfRule type="expression" dxfId="475" priority="586">
      <formula>OR($K149="Цель приема",$K149="Отказ в приеме",$K149="Тактика ведения",$K149="Не дозвонились в течение 2-х дней",$K149="Паллиатив/Патронаж",$K149="Отказ от сопровождения в проекте",$K149="Отказ от сопровождения персональным помощником",$K149="Нарушение маршрутизации",$K149="КАНЦЕР-регистр")</formula>
    </cfRule>
  </conditionalFormatting>
  <conditionalFormatting sqref="M149">
    <cfRule type="expression" dxfId="474" priority="583">
      <formula>ISBLANK($K149)</formula>
    </cfRule>
    <cfRule type="expression" dxfId="473" priority="587">
      <formula>OR($K149="Клиника женского здоровья",$K149="Принят без записи",$K149="Динамика состояния",$K149="Статус диагноза",$K149="К сведению ГП/ЦАОП",$K149="Некорректное обращение с пациентом",$K149="Отказ от сопровождения персональным помощником")</formula>
    </cfRule>
    <cfRule type="expression" dxfId="472" priority="588">
      <formula>NOT(ISBLANK(K149))</formula>
    </cfRule>
  </conditionalFormatting>
  <conditionalFormatting sqref="P149">
    <cfRule type="expression" dxfId="471" priority="584">
      <formula>OR($M149="Врач",$K149="Клиника женского здоровья",$K149="Принят без записи",$K149="Динамика состояния",$K149="Статус диагноза",AND($K149="Онкологический консилиум",$M149="Расхождение данных"),AND($K149="Превышен срок",$M149="Исследование"),AND($K149="Отсутствует протокол",$M149="Протокол исследования"),AND($K149="Дата записи",$M149="Исследование "),$K149="К сведению ГП/ЦАОП",$K149="Некорректное обращение с пациентом",$K149="Тактика ведения",$K149="Отказ в приеме")</formula>
    </cfRule>
    <cfRule type="expression" dxfId="470" priority="585">
      <formula>OR($K149="Онкологический консилиум",$K149="Дата записи",$K149="Возврат в МО без приема",$K149="Данные о биопсии",$K149="КАНЦЕР-регистр",$K149="Отказ от записи ",$K149="Отсутствует протокол",$K149="Превышен срок")</formula>
    </cfRule>
  </conditionalFormatting>
  <conditionalFormatting sqref="P155">
    <cfRule type="expression" dxfId="469" priority="564">
      <formula>OR($K155="Цель приема",$K155="Отказ в приеме",$K155="Тактика ведения",$K155="Не дозвонились в течение 2-х дней",$K155="Паллиатив/Патронаж",$K155="Отказ от сопровождения в проекте",$K155="Отказ от сопровождения персональным помощником",$K155="Нарушение маршрутизации",$K155="КАНЦЕР-регистр")</formula>
    </cfRule>
  </conditionalFormatting>
  <conditionalFormatting sqref="P155">
    <cfRule type="expression" dxfId="468" priority="562">
      <formula>OR($M155="Врач",$K155="Клиника женского здоровья",$K155="Принят без записи",$K155="Динамика состояния",$K155="Статус диагноза",AND($K155="Онкологический консилиум",$M155="Расхождение данных"),AND($K155="Превышен срок",$M155="Исследование"),AND($K155="Отсутствует протокол",$M155="Протокол исследования"),AND($K155="Дата записи",$M155="Исследование "),$K155="К сведению ГП/ЦАОП",$K155="Некорректное обращение с пациентом",$K155="Тактика ведения",$K155="Отказ в приеме")</formula>
    </cfRule>
    <cfRule type="expression" dxfId="467" priority="563">
      <formula>OR($K155="Онкологический консилиум",$K155="Дата записи",$K155="Возврат в МО без приема",$K155="Данные о биопсии",$K155="КАНЦЕР-регистр",$K155="Отказ от записи ",$K155="Отсутствует протокол",$K155="Превышен срок")</formula>
    </cfRule>
  </conditionalFormatting>
  <conditionalFormatting sqref="M158">
    <cfRule type="expression" dxfId="466" priority="559">
      <formula>OR($K158="Цель приема",$K158="Отказ в приеме",$K158="Тактика ведения",$K158="Не дозвонились в течение 2-х дней",$K158="Паллиатив/Патронаж",$K158="Отказ от сопровождения в проекте",$K158="Отказ от сопровождения персональным помощником",$K158="Нарушение маршрутизации",$K158="КАНЦЕР-регистр")</formula>
    </cfRule>
  </conditionalFormatting>
  <conditionalFormatting sqref="M158">
    <cfRule type="expression" dxfId="465" priority="556">
      <formula>ISBLANK($K158)</formula>
    </cfRule>
    <cfRule type="expression" dxfId="464" priority="560">
      <formula>OR($K158="Клиника женского здоровья",$K158="Принят без записи",$K158="Динамика состояния",$K158="Статус диагноза",$K158="К сведению ГП/ЦАОП",$K158="Некорректное обращение с пациентом",$K158="Отказ от сопровождения персональным помощником")</formula>
    </cfRule>
    <cfRule type="expression" dxfId="463" priority="561">
      <formula>NOT(ISBLANK(K158))</formula>
    </cfRule>
  </conditionalFormatting>
  <conditionalFormatting sqref="P161">
    <cfRule type="expression" dxfId="462" priority="557">
      <formula>OR($M161="Врач",$K161="Клиника женского здоровья",$K161="Принят без записи",$K161="Динамика состояния",$K161="Статус диагноза",AND($K161="Онкологический консилиум",$M161="Расхождение данных"),AND($K161="Превышен срок",$M161="Исследование"),AND($K161="Отсутствует протокол",$M161="Протокол исследования"),AND($K161="Дата записи",$M161="Исследование "),$K161="К сведению ГП/ЦАОП",$K161="Некорректное обращение с пациентом",$K161="Тактика ведения",$K161="Отказ в приеме")</formula>
    </cfRule>
    <cfRule type="expression" dxfId="461" priority="558">
      <formula>OR($K161="Онкологический консилиум",$K161="Дата записи",$K161="Возврат в МО без приема",$K161="Данные о биопсии",$K161="КАНЦЕР-регистр",$K161="Отказ от записи ",$K161="Отсутствует протокол",$K161="Превышен срок")</formula>
    </cfRule>
  </conditionalFormatting>
  <conditionalFormatting sqref="M161">
    <cfRule type="expression" dxfId="460" priority="532">
      <formula>OR($K161="Цель приема",$K161="Отказ в приеме",$K161="Тактика ведения",$K161="Не дозвонились в течение 2-х дней",$K161="Паллиатив/Патронаж",$K161="Отказ от сопровождения в проекте",$K161="Отказ от сопровождения персональным помощником",$K161="Нарушение маршрутизации",$K161="КАНЦЕР-регистр")</formula>
    </cfRule>
  </conditionalFormatting>
  <conditionalFormatting sqref="M161">
    <cfRule type="expression" dxfId="459" priority="531">
      <formula>ISBLANK($K161)</formula>
    </cfRule>
    <cfRule type="expression" dxfId="458" priority="533">
      <formula>OR($K161="Клиника женского здоровья",$K161="Принят без записи",$K161="Динамика состояния",$K161="Статус диагноза",$K161="К сведению ГП/ЦАОП",$K161="Некорректное обращение с пациентом",$K161="Отказ от сопровождения персональным помощником")</formula>
    </cfRule>
    <cfRule type="expression" dxfId="457" priority="534">
      <formula>NOT(ISBLANK(K161))</formula>
    </cfRule>
  </conditionalFormatting>
  <conditionalFormatting sqref="P162">
    <cfRule type="expression" dxfId="456" priority="530">
      <formula>OR($K162="Цель приема",$K162="Отказ в приеме",$K162="Тактика ведения",$K162="Не дозвонились в течение 2-х дней",$K162="Паллиатив/Патронаж",$K162="Отказ от сопровождения в проекте",$K162="Отказ от сопровождения персональным помощником",$K162="Нарушение маршрутизации",$K162="КАНЦЕР-регистр")</formula>
    </cfRule>
  </conditionalFormatting>
  <conditionalFormatting sqref="P162">
    <cfRule type="expression" dxfId="455" priority="528">
      <formula>OR($M162="Врач",$K162="Клиника женского здоровья",$K162="Принят без записи",$K162="Динамика состояния",$K162="Статус диагноза",AND($K162="Онкологический консилиум",$M162="Расхождение данных"),AND($K162="Превышен срок",$M162="Исследование"),AND($K162="Отсутствует протокол",$M162="Протокол исследования"),AND($K162="Дата записи",$M162="Исследование "),$K162="К сведению ГП/ЦАОП",$K162="Некорректное обращение с пациентом",$K162="Тактика ведения",$K162="Отказ в приеме")</formula>
    </cfRule>
    <cfRule type="expression" dxfId="454" priority="529">
      <formula>OR($K162="Онкологический консилиум",$K162="Дата записи",$K162="Возврат в МО без приема",$K162="Данные о биопсии",$K162="КАНЦЕР-регистр",$K162="Отказ от записи ",$K162="Отсутствует протокол",$K162="Превышен срок")</formula>
    </cfRule>
  </conditionalFormatting>
  <conditionalFormatting sqref="P159">
    <cfRule type="expression" dxfId="453" priority="527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P159">
    <cfRule type="expression" dxfId="452" priority="525">
      <formula>OR($M159="Врач",$K159="Клиника женского здоровья",$K159="Принят без записи",$K159="Динамика состояния",$K159="Статус диагноза",AND($K159="Онкологический консилиум",$M159="Расхождение данных"),AND($K159="Превышен срок",$M159="Исследование"),AND($K159="Отсутствует протокол",$M159="Протокол исследования"),AND($K159="Дата записи",$M159="Исследование "),$K159="К сведению ГП/ЦАОП",$K159="Некорректное обращение с пациентом",$K159="Тактика ведения",$K159="Отказ в приеме")</formula>
    </cfRule>
    <cfRule type="expression" dxfId="451" priority="526">
      <formula>OR($K159="Онкологический консилиум",$K159="Дата записи",$K159="Возврат в МО без приема",$K159="Данные о биопсии",$K159="КАНЦЕР-регистр",$K159="Отказ от записи ",$K159="Отсутствует протокол",$K159="Превышен срок")</formula>
    </cfRule>
  </conditionalFormatting>
  <conditionalFormatting sqref="M159">
    <cfRule type="expression" dxfId="450" priority="522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M159">
    <cfRule type="expression" dxfId="449" priority="521">
      <formula>ISBLANK($K159)</formula>
    </cfRule>
    <cfRule type="expression" dxfId="448" priority="523">
      <formula>OR($K159="Клиника женского здоровья",$K159="Принят без записи",$K159="Динамика состояния",$K159="Статус диагноза",$K159="К сведению ГП/ЦАОП",$K159="Некорректное обращение с пациентом",$K159="Отказ от сопровождения персональным помощником")</formula>
    </cfRule>
    <cfRule type="expression" dxfId="447" priority="524">
      <formula>NOT(ISBLANK(K159))</formula>
    </cfRule>
  </conditionalFormatting>
  <conditionalFormatting sqref="P160">
    <cfRule type="expression" dxfId="446" priority="520">
      <formula>OR($K160="Цель приема",$K160="Отказ в приеме",$K160="Тактика ведения",$K160="Не дозвонились в течение 2-х дней",$K160="Паллиатив/Патронаж",$K160="Отказ от сопровождения в проекте",$K160="Отказ от сопровождения персональным помощником",$K160="Нарушение маршрутизации",$K160="КАНЦЕР-регистр")</formula>
    </cfRule>
  </conditionalFormatting>
  <conditionalFormatting sqref="P160">
    <cfRule type="expression" dxfId="445" priority="518">
      <formula>OR($M160="Врач",$K160="Клиника женского здоровья",$K160="Принят без записи",$K160="Динамика состояния",$K160="Статус диагноза",AND($K160="Онкологический консилиум",$M160="Расхождение данных"),AND($K160="Превышен срок",$M160="Исследование"),AND($K160="Отсутствует протокол",$M160="Протокол исследования"),AND($K160="Дата записи",$M160="Исследование "),$K160="К сведению ГП/ЦАОП",$K160="Некорректное обращение с пациентом",$K160="Тактика ведения",$K160="Отказ в приеме")</formula>
    </cfRule>
    <cfRule type="expression" dxfId="444" priority="519">
      <formula>OR($K160="Онкологический консилиум",$K160="Дата записи",$K160="Возврат в МО без приема",$K160="Данные о биопсии",$K160="КАНЦЕР-регистр",$K160="Отказ от записи ",$K160="Отсутствует протокол",$K160="Превышен срок")</formula>
    </cfRule>
  </conditionalFormatting>
  <conditionalFormatting sqref="M160">
    <cfRule type="expression" dxfId="443" priority="515">
      <formula>OR($K160="Цель приема",$K160="Отказ в приеме",$K160="Тактика ведения",$K160="Не дозвонились в течение 2-х дней",$K160="Паллиатив/Патронаж",$K160="Отказ от сопровождения в проекте",$K160="Отказ от сопровождения персональным помощником",$K160="Нарушение маршрутизации",$K160="КАНЦЕР-регистр")</formula>
    </cfRule>
  </conditionalFormatting>
  <conditionalFormatting sqref="M160">
    <cfRule type="expression" dxfId="442" priority="514">
      <formula>ISBLANK($K160)</formula>
    </cfRule>
    <cfRule type="expression" dxfId="441" priority="516">
      <formula>OR($K160="Клиника женского здоровья",$K160="Принят без записи",$K160="Динамика состояния",$K160="Статус диагноза",$K160="К сведению ГП/ЦАОП",$K160="Некорректное обращение с пациентом",$K160="Отказ от сопровождения персональным помощником")</formula>
    </cfRule>
    <cfRule type="expression" dxfId="440" priority="517">
      <formula>NOT(ISBLANK(K160))</formula>
    </cfRule>
  </conditionalFormatting>
  <conditionalFormatting sqref="M162">
    <cfRule type="expression" dxfId="439" priority="511">
      <formula>OR($K162="Цель приема",$K162="Отказ в приеме",$K162="Тактика ведения",$K162="Не дозвонились в течение 2-х дней",$K162="Паллиатив/Патронаж",$K162="Отказ от сопровождения в проекте",$K162="Отказ от сопровождения персональным помощником",$K162="Нарушение маршрутизации",$K162="КАНЦЕР-регистр")</formula>
    </cfRule>
  </conditionalFormatting>
  <conditionalFormatting sqref="M162">
    <cfRule type="expression" dxfId="438" priority="510">
      <formula>ISBLANK($K162)</formula>
    </cfRule>
    <cfRule type="expression" dxfId="437" priority="512">
      <formula>OR($K162="Клиника женского здоровья",$K162="Принят без записи",$K162="Динамика состояния",$K162="Статус диагноза",$K162="К сведению ГП/ЦАОП",$K162="Некорректное обращение с пациентом",$K162="Отказ от сопровождения персональным помощником")</formula>
    </cfRule>
    <cfRule type="expression" dxfId="436" priority="513">
      <formula>NOT(ISBLANK(K162))</formula>
    </cfRule>
  </conditionalFormatting>
  <conditionalFormatting sqref="P164">
    <cfRule type="expression" dxfId="435" priority="503">
      <formula>OR($K164="Цель приема",$K164="Отказ в приеме",$K164="Тактика ведения",$K164="Не дозвонились в течение 2-х дней",$K164="Паллиатив/Патронаж",$K164="Отказ от сопровождения в проекте",$K164="Отказ от сопровождения персональным помощником",$K164="Нарушение маршрутизации",$K164="КАНЦЕР-регистр")</formula>
    </cfRule>
  </conditionalFormatting>
  <conditionalFormatting sqref="P164">
    <cfRule type="expression" dxfId="434" priority="501">
      <formula>OR($M164="Врач",$K164="Клиника женского здоровья",$K164="Принят без записи",$K164="Динамика состояния",$K164="Статус диагноза",AND($K164="Онкологический консилиум",$M164="Расхождение данных"),AND($K164="Превышен срок",$M164="Исследование"),AND($K164="Отсутствует протокол",$M164="Протокол исследования"),AND($K164="Дата записи",$M164="Исследование "),$K164="К сведению ГП/ЦАОП",$K164="Некорректное обращение с пациентом",$K164="Тактика ведения",$K164="Отказ в приеме")</formula>
    </cfRule>
    <cfRule type="expression" dxfId="433" priority="502">
      <formula>OR($K164="Онкологический консилиум",$K164="Дата записи",$K164="Возврат в МО без приема",$K164="Данные о биопсии",$K164="КАНЦЕР-регистр",$K164="Отказ от записи ",$K164="Отсутствует протокол",$K164="Превышен срок")</formula>
    </cfRule>
  </conditionalFormatting>
  <conditionalFormatting sqref="M167">
    <cfRule type="expression" dxfId="432" priority="498">
      <formula>OR($K167="Цель приема",$K167="Отказ в приеме",$K167="Тактика ведения",$K167="Не дозвонились в течение 2-х дней",$K167="Паллиатив/Патронаж",$K167="Отказ от сопровождения в проекте",$K167="Отказ от сопровождения персональным помощником",$K167="Нарушение маршрутизации",$K167="КАНЦЕР-регистр")</formula>
    </cfRule>
  </conditionalFormatting>
  <conditionalFormatting sqref="M167">
    <cfRule type="expression" dxfId="431" priority="497">
      <formula>ISBLANK($K167)</formula>
    </cfRule>
    <cfRule type="expression" dxfId="430" priority="499">
      <formula>OR($K167="Клиника женского здоровья",$K167="Принят без записи",$K167="Динамика состояния",$K167="Статус диагноза",$K167="К сведению ГП/ЦАОП",$K167="Некорректное обращение с пациентом",$K167="Отказ от сопровождения персональным помощником")</formula>
    </cfRule>
    <cfRule type="expression" dxfId="429" priority="500">
      <formula>NOT(ISBLANK(K167))</formula>
    </cfRule>
  </conditionalFormatting>
  <conditionalFormatting sqref="P170">
    <cfRule type="expression" dxfId="428" priority="496">
      <formula>OR($K170="Цель приема",$K170="Отказ в приеме",$K170="Тактика ведения",$K170="Не дозвонились в течение 2-х дней",$K170="Паллиатив/Патронаж",$K170="Отказ от сопровождения в проекте",$K170="Отказ от сопровождения персональным помощником",$K170="Нарушение маршрутизации",$K170="КАНЦЕР-регистр")</formula>
    </cfRule>
  </conditionalFormatting>
  <conditionalFormatting sqref="P170">
    <cfRule type="expression" dxfId="427" priority="494">
      <formula>OR($M170="Врач",$K170="Клиника женского здоровья",$K170="Принят без записи",$K170="Динамика состояния",$K170="Статус диагноза",AND($K170="Онкологический консилиум",$M170="Расхождение данных"),AND($K170="Превышен срок",$M170="Исследование"),AND($K170="Отсутствует протокол",$M170="Протокол исследования"),AND($K170="Дата записи",$M170="Исследование "),$K170="К сведению ГП/ЦАОП",$K170="Некорректное обращение с пациентом",$K170="Тактика ведения",$K170="Отказ в приеме")</formula>
    </cfRule>
    <cfRule type="expression" dxfId="426" priority="495">
      <formula>OR($K170="Онкологический консилиум",$K170="Дата записи",$K170="Возврат в МО без приема",$K170="Данные о биопсии",$K170="КАНЦЕР-регистр",$K170="Отказ от записи ",$K170="Отсутствует протокол",$K170="Превышен срок")</formula>
    </cfRule>
  </conditionalFormatting>
  <conditionalFormatting sqref="P172">
    <cfRule type="expression" dxfId="425" priority="486">
      <formula>OR($K172="Цель приема",$K172="Отказ в приеме",$K172="Тактика ведения",$K172="Не дозвонились в течение 2-х дней",$K172="Паллиатив/Патронаж",$K172="Отказ от сопровождения в проекте",$K172="Отказ от сопровождения персональным помощником",$K172="Нарушение маршрутизации",$K172="КАНЦЕР-регистр")</formula>
    </cfRule>
  </conditionalFormatting>
  <conditionalFormatting sqref="P172">
    <cfRule type="expression" dxfId="424" priority="484">
      <formula>OR($M172="Врач",$K172="Клиника женского здоровья",$K172="Принят без записи",$K172="Динамика состояния",$K172="Статус диагноза",AND($K172="Онкологический консилиум",$M172="Расхождение данных"),AND($K172="Превышен срок",$M172="Исследование"),AND($K172="Отсутствует протокол",$M172="Протокол исследования"),AND($K172="Дата записи",$M172="Исследование "),$K172="К сведению ГП/ЦАОП",$K172="Некорректное обращение с пациентом",$K172="Тактика ведения",$K172="Отказ в приеме")</formula>
    </cfRule>
    <cfRule type="expression" dxfId="423" priority="485">
      <formula>OR($K172="Онкологический консилиум",$K172="Дата записи",$K172="Возврат в МО без приема",$K172="Данные о биопсии",$K172="КАНЦЕР-регистр",$K172="Отказ от записи ",$K172="Отсутствует протокол",$K172="Превышен срок")</formula>
    </cfRule>
  </conditionalFormatting>
  <conditionalFormatting sqref="P171">
    <cfRule type="expression" dxfId="422" priority="463">
      <formula>OR($K171="Цель приема",$K171="Отказ в приеме",$K171="Тактика ведения",$K171="Не дозвонились в течение 2-х дней",$K171="Паллиатив/Патронаж",$K171="Отказ от сопровождения в проекте",$K171="Отказ от сопровождения персональным помощником",$K171="Нарушение маршрутизации",$K171="КАНЦЕР-регистр")</formula>
    </cfRule>
  </conditionalFormatting>
  <conditionalFormatting sqref="P171">
    <cfRule type="expression" dxfId="421" priority="461">
      <formula>OR($M171="Врач",$K171="Клиника женского здоровья",$K171="Принят без записи",$K171="Динамика состояния",$K171="Статус диагноза",AND($K171="Онкологический консилиум",$M171="Расхождение данных"),AND($K171="Превышен срок",$M171="Исследование"),AND($K171="Отсутствует протокол",$M171="Протокол исследования"),AND($K171="Дата записи",$M171="Исследование "),$K171="К сведению ГП/ЦАОП",$K171="Некорректное обращение с пациентом",$K171="Тактика ведения",$K171="Отказ в приеме")</formula>
    </cfRule>
    <cfRule type="expression" dxfId="420" priority="462">
      <formula>OR($K171="Онкологический консилиум",$K171="Дата записи",$K171="Возврат в МО без приема",$K171="Данные о биопсии",$K171="КАНЦЕР-регистр",$K171="Отказ от записи ",$K171="Отсутствует протокол",$K171="Превышен срок")</formula>
    </cfRule>
  </conditionalFormatting>
  <conditionalFormatting sqref="P173">
    <cfRule type="expression" dxfId="419" priority="454">
      <formula>OR($M173="Врач",$K173="Клиника женского здоровья",$K173="Принят без записи",$K173="Динамика состояния",$K173="Статус диагноза",AND($K173="Онкологический консилиум",$M173="Расхождение данных"),AND($K173="Превышен срок",$M173="Исследование"),AND($K173="Отсутствует протокол",$M173="Протокол исследования"),AND($K173="Дата записи",$M173="Исследование "),$K173="К сведению ГП/ЦАОП",$K173="Некорректное обращение с пациентом",$K173="Тактика ведения",$K173="Отказ в приеме")</formula>
    </cfRule>
    <cfRule type="expression" dxfId="418" priority="455">
      <formula>OR($K173="Онкологический консилиум",$K173="Дата записи",$K173="Возврат в МО без приема",$K173="Данные о биопсии",$K173="КАНЦЕР-регистр",$K173="Отказ от записи ",$K173="Отсутствует протокол",$K173="Превышен срок")</formula>
    </cfRule>
    <cfRule type="expression" dxfId="417" priority="456">
      <formula>OR($K173="Цель приема",$K173="Отказ в приеме",$K173="Тактика ведения",$K173="Не дозвонились в течение 2-х дней",$K173="Паллиатив/Патронаж",$K173="Отказ от сопровождения в проекте",$K173="Отказ от сопровождения персональным помощником",$K173="Нарушение маршрутизации",$K173="КАНЦЕР-регистр")</formula>
    </cfRule>
  </conditionalFormatting>
  <conditionalFormatting sqref="P178">
    <cfRule type="expression" dxfId="416" priority="436">
      <formula>OR($K178="Цель приема",$K178="Отказ в приеме",$K178="Тактика ведения",$K178="Не дозвонились в течение 2-х дней",$K178="Паллиатив/Патронаж",$K178="Отказ от сопровождения в проекте",$K178="Отказ от сопровождения персональным помощником",$K178="Нарушение маршрутизации",$K178="КАНЦЕР-регистр")</formula>
    </cfRule>
  </conditionalFormatting>
  <conditionalFormatting sqref="P178">
    <cfRule type="expression" dxfId="415" priority="434">
      <formula>OR($M178="Врач",$K178="Клиника женского здоровья",$K178="Принят без записи",$K178="Динамика состояния",$K178="Статус диагноза",AND($K178="Онкологический консилиум",$M178="Расхождение данных"),AND($K178="Превышен срок",$M178="Исследование"),AND($K178="Отсутствует протокол",$M178="Протокол исследования"),AND($K178="Дата записи",$M178="Исследование "),$K178="К сведению ГП/ЦАОП",$K178="Некорректное обращение с пациентом",$K178="Тактика ведения",$K178="Отказ в приеме")</formula>
    </cfRule>
    <cfRule type="expression" dxfId="414" priority="435">
      <formula>OR($K178="Онкологический консилиум",$K178="Дата записи",$K178="Возврат в МО без приема",$K178="Данные о биопсии",$K178="КАНЦЕР-регистр",$K178="Отказ от записи ",$K178="Отсутствует протокол",$K178="Превышен срок")</formula>
    </cfRule>
  </conditionalFormatting>
  <conditionalFormatting sqref="M198:M200">
    <cfRule type="expression" dxfId="413" priority="415">
      <formula>OR($K198="Цель приема",$K198="Отказ в приеме",$K198="Тактика ведения",$K198="Не дозвонились в течение 2-х дней",$K198="Паллиатив/Патронаж",$K198="Отказ от сопровождения в проекте",$K198="Отказ от сопровождения персональным помощником",$K198="Нарушение маршрутизации",$K198="КАНЦЕР-регистр")</formula>
    </cfRule>
  </conditionalFormatting>
  <conditionalFormatting sqref="M198:M200">
    <cfRule type="expression" dxfId="412" priority="412">
      <formula>ISBLANK($K198)</formula>
    </cfRule>
    <cfRule type="expression" dxfId="411" priority="416">
      <formula>OR($K198="Клиника женского здоровья",$K198="Принят без записи",$K198="Динамика состояния",$K198="Статус диагноза",$K198="К сведению ГП/ЦАОП",$K198="Некорректное обращение с пациентом",$K198="Отказ от сопровождения персональным помощником")</formula>
    </cfRule>
    <cfRule type="expression" dxfId="410" priority="417">
      <formula>NOT(ISBLANK(K198))</formula>
    </cfRule>
  </conditionalFormatting>
  <conditionalFormatting sqref="P214">
    <cfRule type="expression" dxfId="409" priority="389">
      <formula>OR($K214="Цель приема",$K214="Отказ в приеме",$K214="Тактика ведения",$K214="Не дозвонились в течение 2-х дней",$K214="Паллиатив/Патронаж",$K214="Отказ от сопровождения в проекте",$K214="Отказ от сопровождения персональным помощником",$K214="Нарушение маршрутизации",$K214="КАНЦЕР-регистр")</formula>
    </cfRule>
  </conditionalFormatting>
  <conditionalFormatting sqref="P214">
    <cfRule type="expression" dxfId="408" priority="387">
      <formula>OR($M214="Врач",$K214="Клиника женского здоровья",$K214="Принят без записи",$K214="Динамика состояния",$K214="Статус диагноза",AND($K214="Онкологический консилиум",$M214="Расхождение данных"),AND($K214="Превышен срок",$M214="Исследование"),AND($K214="Отсутствует протокол",$M214="Протокол исследования"),AND($K214="Дата записи",$M214="Исследование "),$K214="К сведению ГП/ЦАОП",$K214="Некорректное обращение с пациентом",$K214="Тактика ведения",$K214="Отказ в приеме")</formula>
    </cfRule>
    <cfRule type="expression" dxfId="407" priority="388">
      <formula>OR($K214="Онкологический консилиум",$K214="Дата записи",$K214="Возврат в МО без приема",$K214="Данные о биопсии",$K214="КАНЦЕР-регистр",$K214="Отказ от записи ",$K214="Отсутствует протокол",$K214="Превышен срок")</formula>
    </cfRule>
  </conditionalFormatting>
  <conditionalFormatting sqref="M215">
    <cfRule type="expression" dxfId="406" priority="384">
      <formula>OR($K215="Цель приема",$K215="Отказ в приеме",$K215="Тактика ведения",$K215="Не дозвонились в течение 2-х дней",$K215="Паллиатив/Патронаж",$K215="Отказ от сопровождения в проекте",$K215="Отказ от сопровождения персональным помощником",$K215="Нарушение маршрутизации",$K215="КАНЦЕР-регистр")</formula>
    </cfRule>
  </conditionalFormatting>
  <conditionalFormatting sqref="M215">
    <cfRule type="expression" dxfId="405" priority="383">
      <formula>ISBLANK($K215)</formula>
    </cfRule>
    <cfRule type="expression" dxfId="404" priority="385">
      <formula>OR($K215="Клиника женского здоровья",$K215="Принят без записи",$K215="Динамика состояния",$K215="Статус диагноза",$K215="К сведению ГП/ЦАОП",$K215="Некорректное обращение с пациентом",$K215="Отказ от сопровождения персональным помощником")</formula>
    </cfRule>
    <cfRule type="expression" dxfId="403" priority="386">
      <formula>NOT(ISBLANK(K215))</formula>
    </cfRule>
  </conditionalFormatting>
  <conditionalFormatting sqref="P215">
    <cfRule type="expression" dxfId="402" priority="382">
      <formula>OR($K215="Цель приема",$K215="Отказ в приеме",$K215="Тактика ведения",$K215="Не дозвонились в течение 2-х дней",$K215="Паллиатив/Патронаж",$K215="Отказ от сопровождения в проекте",$K215="Отказ от сопровождения персональным помощником",$K215="Нарушение маршрутизации",$K215="КАНЦЕР-регистр")</formula>
    </cfRule>
  </conditionalFormatting>
  <conditionalFormatting sqref="P215">
    <cfRule type="expression" dxfId="401" priority="380">
      <formula>OR($M215="Врач",$K215="Клиника женского здоровья",$K215="Принят без записи",$K215="Динамика состояния",$K215="Статус диагноза",AND($K215="Онкологический консилиум",$M215="Расхождение данных"),AND($K215="Превышен срок",$M215="Исследование"),AND($K215="Отсутствует протокол",$M215="Протокол исследования"),AND($K215="Дата записи",$M215="Исследование "),$K215="К сведению ГП/ЦАОП",$K215="Некорректное обращение с пациентом",$K215="Тактика ведения",$K215="Отказ в приеме")</formula>
    </cfRule>
    <cfRule type="expression" dxfId="400" priority="381">
      <formula>OR($K215="Онкологический консилиум",$K215="Дата записи",$K215="Возврат в МО без приема",$K215="Данные о биопсии",$K215="КАНЦЕР-регистр",$K215="Отказ от записи ",$K215="Отсутствует протокол",$K215="Превышен срок")</formula>
    </cfRule>
  </conditionalFormatting>
  <conditionalFormatting sqref="P219">
    <cfRule type="expression" dxfId="399" priority="377">
      <formula>OR($K219="Цель приема",$K219="Отказ в приеме",$K219="Тактика ведения",$K219="Не дозвонились в течение 2-х дней",$K219="Паллиатив/Патронаж",$K219="Отказ от сопровождения в проекте",$K219="Отказ от сопровождения персональным помощником",$K219="Нарушение маршрутизации",$K219="КАНЦЕР-регистр")</formula>
    </cfRule>
  </conditionalFormatting>
  <conditionalFormatting sqref="M219">
    <cfRule type="expression" dxfId="398" priority="374">
      <formula>ISBLANK($K219)</formula>
    </cfRule>
    <cfRule type="expression" dxfId="397" priority="378">
      <formula>OR($K219="Клиника женского здоровья",$K219="Принят без записи",$K219="Динамика состояния",$K219="Статус диагноза",$K219="К сведению ГП/ЦАОП",$K219="Некорректное обращение с пациентом",$K219="Отказ от сопровождения персональным помощником")</formula>
    </cfRule>
    <cfRule type="expression" dxfId="396" priority="379">
      <formula>NOT(ISBLANK(K219))</formula>
    </cfRule>
  </conditionalFormatting>
  <conditionalFormatting sqref="P219">
    <cfRule type="expression" dxfId="395" priority="375">
      <formula>OR($M219="Врач",$K219="Клиника женского здоровья",$K219="Принят без записи",$K219="Динамика состояния",$K219="Статус диагноза",AND($K219="Онкологический консилиум",$M219="Расхождение данных"),AND($K219="Превышен срок",$M219="Исследование"),AND($K219="Отсутствует протокол",$M219="Протокол исследования"),AND($K219="Дата записи",$M219="Исследование "),$K219="К сведению ГП/ЦАОП",$K219="Некорректное обращение с пациентом",$K219="Тактика ведения",$K219="Отказ в приеме")</formula>
    </cfRule>
    <cfRule type="expression" dxfId="394" priority="376">
      <formula>OR($K219="Онкологический консилиум",$K219="Дата записи",$K219="Возврат в МО без приема",$K219="Данные о биопсии",$K219="КАНЦЕР-регистр",$K219="Отказ от записи ",$K219="Отсутствует протокол",$K219="Превышен срок")</formula>
    </cfRule>
  </conditionalFormatting>
  <conditionalFormatting sqref="M223">
    <cfRule type="expression" dxfId="393" priority="365">
      <formula>OR($K223="Цель приема",$K223="Отказ в приеме",$K223="Тактика ведения",$K223="Не дозвонились в течение 2-х дней",$K223="Паллиатив/Патронаж",$K223="Отказ от сопровождения в проекте",$K223="Отказ от сопровождения персональным помощником",$K223="Нарушение маршрутизации",$K223="КАНЦЕР-регистр")</formula>
    </cfRule>
  </conditionalFormatting>
  <conditionalFormatting sqref="M223">
    <cfRule type="expression" dxfId="392" priority="364">
      <formula>ISBLANK($K223)</formula>
    </cfRule>
    <cfRule type="expression" dxfId="391" priority="366">
      <formula>OR($K223="Клиника женского здоровья",$K223="Принят без записи",$K223="Динамика состояния",$K223="Статус диагноза",$K223="К сведению ГП/ЦАОП",$K223="Некорректное обращение с пациентом",$K223="Отказ от сопровождения персональным помощником")</formula>
    </cfRule>
    <cfRule type="expression" dxfId="390" priority="367">
      <formula>NOT(ISBLANK(K223))</formula>
    </cfRule>
  </conditionalFormatting>
  <conditionalFormatting sqref="M224">
    <cfRule type="expression" dxfId="389" priority="361">
      <formula>OR($K224="Цель приема",$K224="Отказ в приеме",$K224="Тактика ведения",$K224="Не дозвонились в течение 2-х дней",$K224="Паллиатив/Патронаж",$K224="Отказ от сопровождения в проекте",$K224="Отказ от сопровождения персональным помощником",$K224="Нарушение маршрутизации",$K224="КАНЦЕР-регистр")</formula>
    </cfRule>
  </conditionalFormatting>
  <conditionalFormatting sqref="M224">
    <cfRule type="expression" dxfId="388" priority="358">
      <formula>ISBLANK($K224)</formula>
    </cfRule>
    <cfRule type="expression" dxfId="387" priority="362">
      <formula>OR($K224="Клиника женского здоровья",$K224="Принят без записи",$K224="Динамика состояния",$K224="Статус диагноза",$K224="К сведению ГП/ЦАОП",$K224="Некорректное обращение с пациентом",$K224="Отказ от сопровождения персональным помощником")</formula>
    </cfRule>
    <cfRule type="expression" dxfId="386" priority="363">
      <formula>NOT(ISBLANK(K224))</formula>
    </cfRule>
  </conditionalFormatting>
  <conditionalFormatting sqref="P224">
    <cfRule type="expression" dxfId="385" priority="359">
      <formula>OR($M224="Врач",$K224="Клиника женского здоровья",$K224="Принят без записи",$K224="Динамика состояния",$K224="Статус диагноза",AND($K224="Онкологический консилиум",$M224="Расхождение данных"),AND($K224="Превышен срок",$M224="Исследование"),AND($K224="Отсутствует протокол",$M224="Протокол исследования"),AND($K224="Дата записи",$M224="Исследование "),$K224="К сведению ГП/ЦАОП",$K224="Некорректное обращение с пациентом",$K224="Тактика ведения",$K224="Отказ в приеме")</formula>
    </cfRule>
    <cfRule type="expression" dxfId="384" priority="360">
      <formula>OR($K224="Онкологический консилиум",$K224="Дата записи",$K224="Возврат в МО без приема",$K224="Данные о биопсии",$K224="КАНЦЕР-регистр",$K224="Отказ от записи ",$K224="Отсутствует протокол",$K224="Превышен срок")</formula>
    </cfRule>
  </conditionalFormatting>
  <conditionalFormatting sqref="M225">
    <cfRule type="expression" dxfId="383" priority="355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382" priority="352">
      <formula>ISBLANK($K225)</formula>
    </cfRule>
    <cfRule type="expression" dxfId="381" priority="356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380" priority="357">
      <formula>NOT(ISBLANK(K225))</formula>
    </cfRule>
  </conditionalFormatting>
  <conditionalFormatting sqref="P225">
    <cfRule type="expression" dxfId="379" priority="353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378" priority="354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M226">
    <cfRule type="expression" dxfId="377" priority="337">
      <formula>OR($K226="Цель приема",$K226="Отказ в приеме",$K226="Тактика ведения",$K226="Не дозвонились в течение 2-х дней",$K226="Паллиатив/Патронаж",$K226="Отказ от сопровождения в проекте",$K226="Отказ от сопровождения персональным помощником",$K226="Нарушение маршрутизации",$K226="КАНЦЕР-регистр")</formula>
    </cfRule>
  </conditionalFormatting>
  <conditionalFormatting sqref="M226">
    <cfRule type="expression" dxfId="376" priority="334">
      <formula>ISBLANK($K226)</formula>
    </cfRule>
    <cfRule type="expression" dxfId="375" priority="338">
      <formula>OR($K226="Клиника женского здоровья",$K226="Принят без записи",$K226="Динамика состояния",$K226="Статус диагноза",$K226="К сведению ГП/ЦАОП",$K226="Некорректное обращение с пациентом",$K226="Отказ от сопровождения персональным помощником")</formula>
    </cfRule>
    <cfRule type="expression" dxfId="374" priority="339">
      <formula>NOT(ISBLANK(K226))</formula>
    </cfRule>
  </conditionalFormatting>
  <conditionalFormatting sqref="P226">
    <cfRule type="expression" dxfId="373" priority="335">
      <formula>OR($M226="Врач",$K226="Клиника женского здоровья",$K226="Принят без записи",$K226="Динамика состояния",$K226="Статус диагноза",AND($K226="Онкологический консилиум",$M226="Расхождение данных"),AND($K226="Превышен срок",$M226="Исследование"),AND($K226="Отсутствует протокол",$M226="Протокол исследования"),AND($K226="Дата записи",$M226="Исследование "),$K226="К сведению ГП/ЦАОП",$K226="Некорректное обращение с пациентом",$K226="Тактика ведения",$K226="Отказ в приеме")</formula>
    </cfRule>
    <cfRule type="expression" dxfId="372" priority="336">
      <formula>OR($K226="Онкологический консилиум",$K226="Дата записи",$K226="Возврат в МО без приема",$K226="Данные о биопсии",$K226="КАНЦЕР-регистр",$K226="Отказ от записи ",$K226="Отсутствует протокол",$K226="Превышен срок")</formula>
    </cfRule>
  </conditionalFormatting>
  <conditionalFormatting sqref="M227">
    <cfRule type="expression" dxfId="371" priority="331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370" priority="328">
      <formula>ISBLANK($K227)</formula>
    </cfRule>
    <cfRule type="expression" dxfId="369" priority="332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368" priority="333">
      <formula>NOT(ISBLANK(K227))</formula>
    </cfRule>
  </conditionalFormatting>
  <conditionalFormatting sqref="P227">
    <cfRule type="expression" dxfId="367" priority="329">
      <formula>OR($M227="Врач",$K227="Клиника женского здоровья",$K227="Принят без записи",$K227="Динамика состояния",$K227="Статус диагноза",AND($K227="Онкологический консилиум",$M227="Расхождение данных"),AND($K227="Превышен срок",$M227="Исследование"),AND($K227="Отсутствует протокол",$M227="Протокол исследования"),AND($K227="Дата записи",$M227="Исследование "),$K227="К сведению ГП/ЦАОП",$K227="Некорректное обращение с пациентом",$K227="Тактика ведения",$K227="Отказ в приеме")</formula>
    </cfRule>
    <cfRule type="expression" dxfId="366" priority="330">
      <formula>OR($K227="Онкологический консилиум",$K227="Дата записи",$K227="Возврат в МО без приема",$K227="Данные о биопсии",$K227="КАНЦЕР-регистр",$K227="Отказ от записи ",$K227="Отсутствует протокол",$K227="Превышен срок")</formula>
    </cfRule>
  </conditionalFormatting>
  <conditionalFormatting sqref="P237">
    <cfRule type="expression" dxfId="365" priority="316">
      <formula>OR($K237="Цель приема",$K237="Отказ в приеме",$K237="Тактика ведения",$K237="Не дозвонились в течение 2-х дней",$K237="Паллиатив/Патронаж",$K237="Отказ от сопровождения в проекте",$K237="Отказ от сопровождения персональным помощником",$K237="Нарушение маршрутизации",$K237="КАНЦЕР-регистр")</formula>
    </cfRule>
  </conditionalFormatting>
  <conditionalFormatting sqref="M237">
    <cfRule type="expression" dxfId="364" priority="313">
      <formula>ISBLANK($K237)</formula>
    </cfRule>
    <cfRule type="expression" dxfId="363" priority="317">
      <formula>OR($K237="Клиника женского здоровья",$K237="Принят без записи",$K237="Динамика состояния",$K237="Статус диагноза",$K237="К сведению ГП/ЦАОП",$K237="Некорректное обращение с пациентом",$K237="Отказ от сопровождения персональным помощником")</formula>
    </cfRule>
    <cfRule type="expression" dxfId="362" priority="318">
      <formula>NOT(ISBLANK(K237))</formula>
    </cfRule>
  </conditionalFormatting>
  <conditionalFormatting sqref="P237">
    <cfRule type="expression" dxfId="361" priority="314">
      <formula>OR($M237="Врач",$K237="Клиника женского здоровья",$K237="Принят без записи",$K237="Динамика состояния",$K237="Статус диагноза",AND($K237="Онкологический консилиум",$M237="Расхождение данных"),AND($K237="Превышен срок",$M237="Исследование"),AND($K237="Отсутствует протокол",$M237="Протокол исследования"),AND($K237="Дата записи",$M237="Исследование "),$K237="К сведению ГП/ЦАОП",$K237="Некорректное обращение с пациентом",$K237="Тактика ведения",$K237="Отказ в приеме")</formula>
    </cfRule>
    <cfRule type="expression" dxfId="360" priority="315">
      <formula>OR($K237="Онкологический консилиум",$K237="Дата записи",$K237="Возврат в МО без приема",$K237="Данные о биопсии",$K237="КАНЦЕР-регистр",$K237="Отказ от записи ",$K237="Отсутствует протокол",$K237="Превышен срок")</formula>
    </cfRule>
  </conditionalFormatting>
  <conditionalFormatting sqref="M235">
    <cfRule type="expression" dxfId="359" priority="310">
      <formula>OR($K235="Цель приема",$K235="Отказ в приеме",$K235="Тактика ведения",$K235="Не дозвонились в течение 2-х дней",$K235="Паллиатив/Патронаж",$K235="Отказ от сопровождения в проекте",$K235="Отказ от сопровождения персональным помощником",$K235="Нарушение маршрутизации",$K235="КАНЦЕР-регистр")</formula>
    </cfRule>
  </conditionalFormatting>
  <conditionalFormatting sqref="M235">
    <cfRule type="expression" dxfId="358" priority="307">
      <formula>ISBLANK($K235)</formula>
    </cfRule>
    <cfRule type="expression" dxfId="357" priority="311">
      <formula>OR($K235="Клиника женского здоровья",$K235="Принят без записи",$K235="Динамика состояния",$K235="Статус диагноза",$K235="К сведению ГП/ЦАОП",$K235="Некорректное обращение с пациентом",$K235="Отказ от сопровождения персональным помощником")</formula>
    </cfRule>
    <cfRule type="expression" dxfId="356" priority="312">
      <formula>NOT(ISBLANK(K235))</formula>
    </cfRule>
  </conditionalFormatting>
  <conditionalFormatting sqref="P235">
    <cfRule type="expression" dxfId="355" priority="308">
      <formula>OR($M235="Врач",$K235="Клиника женского здоровья",$K235="Принят без записи",$K235="Динамика состояния",$K235="Статус диагноза",AND($K235="Онкологический консилиум",$M235="Расхождение данных"),AND($K235="Превышен срок",$M235="Исследование"),AND($K235="Отсутствует протокол",$M235="Протокол исследования"),AND($K235="Дата записи",$M235="Исследование "),$K235="К сведению ГП/ЦАОП",$K235="Некорректное обращение с пациентом",$K235="Тактика ведения",$K235="Отказ в приеме")</formula>
    </cfRule>
    <cfRule type="expression" dxfId="354" priority="309">
      <formula>OR($K235="Онкологический консилиум",$K235="Дата записи",$K235="Возврат в МО без приема",$K235="Данные о биопсии",$K235="КАНЦЕР-регистр",$K235="Отказ от записи ",$K235="Отсутствует протокол",$K235="Превышен срок")</formula>
    </cfRule>
  </conditionalFormatting>
  <conditionalFormatting sqref="P236">
    <cfRule type="expression" dxfId="353" priority="304">
      <formula>OR($K236="Цель приема",$K236="Отказ в приеме",$K236="Тактика ведения",$K236="Не дозвонились в течение 2-х дней",$K236="Паллиатив/Патронаж",$K236="Отказ от сопровождения в проекте",$K236="Отказ от сопровождения персональным помощником",$K236="Нарушение маршрутизации",$K236="КАНЦЕР-регистр")</formula>
    </cfRule>
  </conditionalFormatting>
  <conditionalFormatting sqref="M236">
    <cfRule type="expression" dxfId="352" priority="301">
      <formula>ISBLANK($K236)</formula>
    </cfRule>
    <cfRule type="expression" dxfId="351" priority="305">
      <formula>OR($K236="Клиника женского здоровья",$K236="Принят без записи",$K236="Динамика состояния",$K236="Статус диагноза",$K236="К сведению ГП/ЦАОП",$K236="Некорректное обращение с пациентом",$K236="Отказ от сопровождения персональным помощником")</formula>
    </cfRule>
    <cfRule type="expression" dxfId="350" priority="306">
      <formula>NOT(ISBLANK(K236))</formula>
    </cfRule>
  </conditionalFormatting>
  <conditionalFormatting sqref="P236">
    <cfRule type="expression" dxfId="349" priority="302">
      <formula>OR($M236="Врач",$K236="Клиника женского здоровья",$K236="Принят без записи",$K236="Динамика состояния",$K236="Статус диагноза",AND($K236="Онкологический консилиум",$M236="Расхождение данных"),AND($K236="Превышен срок",$M236="Исследование"),AND($K236="Отсутствует протокол",$M236="Протокол исследования"),AND($K236="Дата записи",$M236="Исследование "),$K236="К сведению ГП/ЦАОП",$K236="Некорректное обращение с пациентом",$K236="Тактика ведения",$K236="Отказ в приеме")</formula>
    </cfRule>
    <cfRule type="expression" dxfId="348" priority="303">
      <formula>OR($K236="Онкологический консилиум",$K236="Дата записи",$K236="Возврат в МО без приема",$K236="Данные о биопсии",$K236="КАНЦЕР-регистр",$K236="Отказ от записи ",$K236="Отсутствует протокол",$K236="Превышен срок")</formula>
    </cfRule>
  </conditionalFormatting>
  <conditionalFormatting sqref="M238">
    <cfRule type="expression" dxfId="347" priority="298">
      <formula>OR($K238="Цель приема",$K238="Отказ в приеме",$K238="Тактика ведения",$K238="Не дозвонились в течение 2-х дней",$K238="Паллиатив/Патронаж",$K238="Отказ от сопровождения в проекте",$K238="Отказ от сопровождения персональным помощником",$K238="Нарушение маршрутизации",$K238="КАНЦЕР-регистр")</formula>
    </cfRule>
  </conditionalFormatting>
  <conditionalFormatting sqref="M238">
    <cfRule type="expression" dxfId="346" priority="295">
      <formula>ISBLANK($K238)</formula>
    </cfRule>
    <cfRule type="expression" dxfId="345" priority="299">
      <formula>OR($K238="Клиника женского здоровья",$K238="Принят без записи",$K238="Динамика состояния",$K238="Статус диагноза",$K238="К сведению ГП/ЦАОП",$K238="Некорректное обращение с пациентом",$K238="Отказ от сопровождения персональным помощником")</formula>
    </cfRule>
    <cfRule type="expression" dxfId="344" priority="300">
      <formula>NOT(ISBLANK(K238))</formula>
    </cfRule>
  </conditionalFormatting>
  <conditionalFormatting sqref="P238">
    <cfRule type="expression" dxfId="343" priority="296">
      <formula>OR($M238="Врач",$K238="Клиника женского здоровья",$K238="Принят без записи",$K238="Динамика состояния",$K238="Статус диагноза",AND($K238="Онкологический консилиум",$M238="Расхождение данных"),AND($K238="Превышен срок",$M238="Исследование"),AND($K238="Отсутствует протокол",$M238="Протокол исследования"),AND($K238="Дата записи",$M238="Исследование "),$K238="К сведению ГП/ЦАОП",$K238="Некорректное обращение с пациентом",$K238="Тактика ведения",$K238="Отказ в приеме")</formula>
    </cfRule>
    <cfRule type="expression" dxfId="342" priority="297">
      <formula>OR($K238="Онкологический консилиум",$K238="Дата записи",$K238="Возврат в МО без приема",$K238="Данные о биопсии",$K238="КАНЦЕР-регистр",$K238="Отказ от записи ",$K238="Отсутствует протокол",$K238="Превышен срок")</formula>
    </cfRule>
  </conditionalFormatting>
  <conditionalFormatting sqref="M239">
    <cfRule type="expression" dxfId="341" priority="286">
      <formula>OR($K239="Цель приема",$K239="Отказ в приеме",$K239="Тактика ведения",$K239="Не дозвонились в течение 2-х дней",$K239="Паллиатив/Патронаж",$K239="Отказ от сопровождения в проекте",$K239="Отказ от сопровождения персональным помощником",$K239="Нарушение маршрутизации",$K239="КАНЦЕР-регистр")</formula>
    </cfRule>
  </conditionalFormatting>
  <conditionalFormatting sqref="M239">
    <cfRule type="expression" dxfId="340" priority="283">
      <formula>ISBLANK($K239)</formula>
    </cfRule>
    <cfRule type="expression" dxfId="339" priority="287">
      <formula>OR($K239="Клиника женского здоровья",$K239="Принят без записи",$K239="Динамика состояния",$K239="Статус диагноза",$K239="К сведению ГП/ЦАОП",$K239="Некорректное обращение с пациентом",$K239="Отказ от сопровождения персональным помощником")</formula>
    </cfRule>
    <cfRule type="expression" dxfId="338" priority="288">
      <formula>NOT(ISBLANK(K239))</formula>
    </cfRule>
  </conditionalFormatting>
  <conditionalFormatting sqref="P239">
    <cfRule type="expression" dxfId="337" priority="284">
      <formula>OR($M239="Врач",$K239="Клиника женского здоровья",$K239="Принят без записи",$K239="Динамика состояния",$K239="Статус диагноза",AND($K239="Онкологический консилиум",$M239="Расхождение данных"),AND($K239="Превышен срок",$M239="Исследование"),AND($K239="Отсутствует протокол",$M239="Протокол исследования"),AND($K239="Дата записи",$M239="Исследование "),$K239="К сведению ГП/ЦАОП",$K239="Некорректное обращение с пациентом",$K239="Тактика ведения",$K239="Отказ в приеме")</formula>
    </cfRule>
    <cfRule type="expression" dxfId="336" priority="285">
      <formula>OR($K239="Онкологический консилиум",$K239="Дата записи",$K239="Возврат в МО без приема",$K239="Данные о биопсии",$K239="КАНЦЕР-регистр",$K239="Отказ от записи ",$K239="Отсутствует протокол",$K239="Превышен срок")</formula>
    </cfRule>
  </conditionalFormatting>
  <conditionalFormatting sqref="M270:M281">
    <cfRule type="expression" dxfId="335" priority="280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M270:M281">
    <cfRule type="expression" dxfId="334" priority="277">
      <formula>ISBLANK($K270)</formula>
    </cfRule>
    <cfRule type="expression" dxfId="333" priority="281">
      <formula>OR($K270="Клиника женского здоровья",$K270="Принят без записи",$K270="Динамика состояния",$K270="Статус диагноза",$K270="К сведению ГП/ЦАОП",$K270="Некорректное обращение с пациентом",$K270="Отказ от сопровождения персональным помощником")</formula>
    </cfRule>
    <cfRule type="expression" dxfId="332" priority="282">
      <formula>NOT(ISBLANK(K270))</formula>
    </cfRule>
  </conditionalFormatting>
  <conditionalFormatting sqref="P270:P281">
    <cfRule type="expression" dxfId="331" priority="278">
      <formula>OR($M270="Врач",$K270="Клиника женского здоровья",$K270="Принят без записи",$K270="Динамика состояния",$K270="Статус диагноза",AND($K270="Онкологический консилиум",$M270="Расхождение данных"),AND($K270="Превышен срок",$M270="Исследование"),AND($K270="Отсутствует протокол",$M270="Протокол исследования"),AND($K270="Дата записи",$M270="Исследование "),$K270="К сведению ГП/ЦАОП",$K270="Некорректное обращение с пациентом",$K270="Тактика ведения",$K270="Отказ в приеме")</formula>
    </cfRule>
    <cfRule type="expression" dxfId="330" priority="279">
      <formula>OR($K270="Онкологический консилиум",$K270="Дата записи",$K270="Возврат в МО без приема",$K270="Данные о биопсии",$K270="КАНЦЕР-регистр",$K270="Отказ от записи ",$K270="Отсутствует протокол",$K270="Превышен срок")</formula>
    </cfRule>
  </conditionalFormatting>
  <conditionalFormatting sqref="M242:M248">
    <cfRule type="expression" dxfId="329" priority="268">
      <formula>OR($K242="Цель приема",$K242="Отказ в приеме",$K242="Тактика ведения",$K242="Не дозвонились в течение 2-х дней",$K242="Паллиатив/Патронаж",$K242="Отказ от сопровождения в проекте",$K242="Отказ от сопровождения персональным помощником",$K242="Нарушение маршрутизации",$K242="КАНЦЕР-регистр")</formula>
    </cfRule>
  </conditionalFormatting>
  <conditionalFormatting sqref="M242:M248">
    <cfRule type="expression" dxfId="328" priority="265">
      <formula>ISBLANK($K242)</formula>
    </cfRule>
    <cfRule type="expression" dxfId="327" priority="269">
      <formula>OR($K242="Клиника женского здоровья",$K242="Принят без записи",$K242="Динамика состояния",$K242="Статус диагноза",$K242="К сведению ГП/ЦАОП",$K242="Некорректное обращение с пациентом",$K242="Отказ от сопровождения персональным помощником")</formula>
    </cfRule>
    <cfRule type="expression" dxfId="326" priority="270">
      <formula>NOT(ISBLANK(K242))</formula>
    </cfRule>
  </conditionalFormatting>
  <conditionalFormatting sqref="P242:P248">
    <cfRule type="expression" dxfId="325" priority="266">
      <formula>OR($M242="Врач",$K242="Клиника женского здоровья",$K242="Принят без записи",$K242="Динамика состояния",$K242="Статус диагноза",AND($K242="Онкологический консилиум",$M242="Расхождение данных"),AND($K242="Превышен срок",$M242="Исследование"),AND($K242="Отсутствует протокол",$M242="Протокол исследования"),AND($K242="Дата записи",$M242="Исследование "),$K242="К сведению ГП/ЦАОП",$K242="Некорректное обращение с пациентом",$K242="Тактика ведения",$K242="Отказ в приеме")</formula>
    </cfRule>
    <cfRule type="expression" dxfId="324" priority="267">
      <formula>OR($K242="Онкологический консилиум",$K242="Дата записи",$K242="Возврат в МО без приема",$K242="Данные о биопсии",$K242="КАНЦЕР-регистр",$K242="Отказ от записи ",$K242="Отсутствует протокол",$K242="Превышен срок")</formula>
    </cfRule>
  </conditionalFormatting>
  <conditionalFormatting sqref="M266:M268">
    <cfRule type="expression" dxfId="323" priority="262">
      <formula>OR($K266="Цель приема",$K266="Отказ в приеме",$K266="Тактика ведения",$K266="Не дозвонились в течение 2-х дней",$K266="Паллиатив/Патронаж",$K266="Отказ от сопровождения в проекте",$K266="Отказ от сопровождения персональным помощником",$K266="Нарушение маршрутизации",$K266="КАНЦЕР-регистр")</formula>
    </cfRule>
  </conditionalFormatting>
  <conditionalFormatting sqref="M266:M268">
    <cfRule type="expression" dxfId="322" priority="259">
      <formula>ISBLANK($K266)</formula>
    </cfRule>
    <cfRule type="expression" dxfId="321" priority="263">
      <formula>OR($K266="Клиника женского здоровья",$K266="Принят без записи",$K266="Динамика состояния",$K266="Статус диагноза",$K266="К сведению ГП/ЦАОП",$K266="Некорректное обращение с пациентом",$K266="Отказ от сопровождения персональным помощником")</formula>
    </cfRule>
    <cfRule type="expression" dxfId="320" priority="264">
      <formula>NOT(ISBLANK(K266))</formula>
    </cfRule>
  </conditionalFormatting>
  <conditionalFormatting sqref="P266:P269">
    <cfRule type="expression" dxfId="319" priority="260">
      <formula>OR($M266="Врач",$K266="Клиника женского здоровья",$K266="Принят без записи",$K266="Динамика состояния",$K266="Статус диагноза",AND($K266="Онкологический консилиум",$M266="Расхождение данных"),AND($K266="Превышен срок",$M266="Исследование"),AND($K266="Отсутствует протокол",$M266="Протокол исследования"),AND($K266="Дата записи",$M266="Исследование "),$K266="К сведению ГП/ЦАОП",$K266="Некорректное обращение с пациентом",$K266="Тактика ведения",$K266="Отказ в приеме")</formula>
    </cfRule>
    <cfRule type="expression" dxfId="318" priority="261">
      <formula>OR($K266="Онкологический консилиум",$K266="Дата записи",$K266="Возврат в МО без приема",$K266="Данные о биопсии",$K266="КАНЦЕР-регистр",$K266="Отказ от записи ",$K266="Отсутствует протокол",$K266="Превышен срок")</formula>
    </cfRule>
  </conditionalFormatting>
  <conditionalFormatting sqref="M269">
    <cfRule type="expression" dxfId="317" priority="256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316" priority="255">
      <formula>ISBLANK($K269)</formula>
    </cfRule>
    <cfRule type="expression" dxfId="315" priority="257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314" priority="258">
      <formula>NOT(ISBLANK(K269))</formula>
    </cfRule>
  </conditionalFormatting>
  <conditionalFormatting sqref="M260:M261">
    <cfRule type="expression" dxfId="313" priority="252">
      <formula>OR($K260="Цель приема",$K260="Отказ в приеме",$K260="Тактика ведения",$K260="Не дозвонились в течение 2-х дней",$K260="Паллиатив/Патронаж",$K260="Отказ от сопровождения в проекте",$K260="Отказ от сопровождения персональным помощником",$K260="Нарушение маршрутизации",$K260="КАНЦЕР-регистр")</formula>
    </cfRule>
  </conditionalFormatting>
  <conditionalFormatting sqref="M260:M261">
    <cfRule type="expression" dxfId="312" priority="249">
      <formula>ISBLANK($K260)</formula>
    </cfRule>
    <cfRule type="expression" dxfId="311" priority="253">
      <formula>OR($K260="Клиника женского здоровья",$K260="Принят без записи",$K260="Динамика состояния",$K260="Статус диагноза",$K260="К сведению ГП/ЦАОП",$K260="Некорректное обращение с пациентом",$K260="Отказ от сопровождения персональным помощником")</formula>
    </cfRule>
    <cfRule type="expression" dxfId="310" priority="254">
      <formula>NOT(ISBLANK(K260))</formula>
    </cfRule>
  </conditionalFormatting>
  <conditionalFormatting sqref="P265">
    <cfRule type="expression" dxfId="309" priority="250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308" priority="251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</conditionalFormatting>
  <conditionalFormatting sqref="M255">
    <cfRule type="expression" dxfId="307" priority="241">
      <formula>ISBLANK($K255)</formula>
    </cfRule>
    <cfRule type="expression" dxfId="306" priority="242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  <cfRule type="expression" dxfId="305" priority="243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304" priority="244">
      <formula>NOT(ISBLANK(K255))</formula>
    </cfRule>
  </conditionalFormatting>
  <conditionalFormatting sqref="M256">
    <cfRule type="expression" dxfId="303" priority="238">
      <formula>OR($K256="Цель приема",$K256="Отказ в приеме",$K256="Тактика ведения",$K256="Не дозвонились в течение 2-х дней",$K256="Паллиатив/Патронаж",$K256="Отказ от сопровождения в проекте",$K256="Отказ от сопровождения персональным помощником",$K256="Нарушение маршрутизации",$K256="КАНЦЕР-регистр")</formula>
    </cfRule>
  </conditionalFormatting>
  <conditionalFormatting sqref="M256">
    <cfRule type="expression" dxfId="302" priority="237">
      <formula>ISBLANK($K256)</formula>
    </cfRule>
    <cfRule type="expression" dxfId="301" priority="239">
      <formula>OR($K256="Клиника женского здоровья",$K256="Принят без записи",$K256="Динамика состояния",$K256="Статус диагноза",$K256="К сведению ГП/ЦАОП",$K256="Некорректное обращение с пациентом",$K256="Отказ от сопровождения персональным помощником")</formula>
    </cfRule>
    <cfRule type="expression" dxfId="300" priority="240">
      <formula>NOT(ISBLANK(K256))</formula>
    </cfRule>
  </conditionalFormatting>
  <conditionalFormatting sqref="M257">
    <cfRule type="expression" dxfId="299" priority="234">
      <formula>OR($K257="Цель приема",$K257="Отказ в приеме",$K257="Тактика ведения",$K257="Не дозвонились в течение 2-х дней",$K257="Паллиатив/Патронаж",$K257="Отказ от сопровождения в проекте",$K257="Отказ от сопровождения персональным помощником",$K257="Нарушение маршрутизации",$K257="КАНЦЕР-регистр")</formula>
    </cfRule>
  </conditionalFormatting>
  <conditionalFormatting sqref="M257">
    <cfRule type="expression" dxfId="298" priority="233">
      <formula>ISBLANK($K257)</formula>
    </cfRule>
    <cfRule type="expression" dxfId="297" priority="235">
      <formula>OR($K257="Клиника женского здоровья",$K257="Принят без записи",$K257="Динамика состояния",$K257="Статус диагноза",$K257="К сведению ГП/ЦАОП",$K257="Некорректное обращение с пациентом",$K257="Отказ от сопровождения персональным помощником")</formula>
    </cfRule>
    <cfRule type="expression" dxfId="296" priority="236">
      <formula>NOT(ISBLANK(K257))</formula>
    </cfRule>
  </conditionalFormatting>
  <conditionalFormatting sqref="M258">
    <cfRule type="expression" dxfId="295" priority="230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">
    <cfRule type="expression" dxfId="294" priority="229">
      <formula>ISBLANK($K258)</formula>
    </cfRule>
    <cfRule type="expression" dxfId="293" priority="231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292" priority="232">
      <formula>NOT(ISBLANK(K258))</formula>
    </cfRule>
  </conditionalFormatting>
  <conditionalFormatting sqref="M259">
    <cfRule type="expression" dxfId="291" priority="226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290" priority="225">
      <formula>ISBLANK($K259)</formula>
    </cfRule>
    <cfRule type="expression" dxfId="289" priority="227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288" priority="228">
      <formula>NOT(ISBLANK(K259))</formula>
    </cfRule>
  </conditionalFormatting>
  <conditionalFormatting sqref="M262">
    <cfRule type="expression" dxfId="287" priority="222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286" priority="221">
      <formula>ISBLANK($K262)</formula>
    </cfRule>
    <cfRule type="expression" dxfId="285" priority="223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284" priority="224">
      <formula>NOT(ISBLANK(K262))</formula>
    </cfRule>
  </conditionalFormatting>
  <conditionalFormatting sqref="M263">
    <cfRule type="expression" dxfId="283" priority="218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M263">
    <cfRule type="expression" dxfId="282" priority="215">
      <formula>ISBLANK($K263)</formula>
    </cfRule>
    <cfRule type="expression" dxfId="281" priority="219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280" priority="220">
      <formula>NOT(ISBLANK(K263))</formula>
    </cfRule>
  </conditionalFormatting>
  <conditionalFormatting sqref="P263">
    <cfRule type="expression" dxfId="279" priority="216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278" priority="217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</conditionalFormatting>
  <conditionalFormatting sqref="M264">
    <cfRule type="expression" dxfId="277" priority="212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">
    <cfRule type="expression" dxfId="276" priority="209">
      <formula>ISBLANK($K264)</formula>
    </cfRule>
    <cfRule type="expression" dxfId="275" priority="213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274" priority="214">
      <formula>NOT(ISBLANK(K264))</formula>
    </cfRule>
  </conditionalFormatting>
  <conditionalFormatting sqref="P264">
    <cfRule type="expression" dxfId="273" priority="210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272" priority="211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83">
    <cfRule type="expression" dxfId="271" priority="206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270" priority="203">
      <formula>ISBLANK($K283)</formula>
    </cfRule>
    <cfRule type="expression" dxfId="269" priority="207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268" priority="208">
      <formula>NOT(ISBLANK(K283))</formula>
    </cfRule>
  </conditionalFormatting>
  <conditionalFormatting sqref="P283">
    <cfRule type="expression" dxfId="267" priority="204">
      <formula>OR($M283="Врач",$K283="Клиника женского здоровья",$K283="Принят без записи",$K283="Динамика состояния",$K283="Статус диагноза",AND($K283="Онкологический консилиум",$M283="Расхождение данных"),AND($K283="Превышен срок",$M283="Исследование"),AND($K283="Отсутствует протокол",$M283="Протокол исследования"),AND($K283="Дата записи",$M283="Исследование "),$K283="К сведению ГП/ЦАОП",$K283="Некорректное обращение с пациентом",$K283="Тактика ведения",$K283="Отказ в приеме")</formula>
    </cfRule>
    <cfRule type="expression" dxfId="266" priority="205">
      <formula>OR($K283="Онкологический консилиум",$K283="Дата записи",$K283="Возврат в МО без приема",$K283="Данные о биопсии",$K283="КАНЦЕР-регистр",$K283="Отказ от записи ",$K283="Отсутствует протокол",$K283="Превышен срок")</formula>
    </cfRule>
  </conditionalFormatting>
  <conditionalFormatting sqref="M282">
    <cfRule type="expression" dxfId="265" priority="200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264" priority="197">
      <formula>ISBLANK($K282)</formula>
    </cfRule>
    <cfRule type="expression" dxfId="263" priority="201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262" priority="202">
      <formula>NOT(ISBLANK(K282))</formula>
    </cfRule>
  </conditionalFormatting>
  <conditionalFormatting sqref="P282">
    <cfRule type="expression" dxfId="261" priority="198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260" priority="199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4">
    <cfRule type="expression" dxfId="259" priority="194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258" priority="191">
      <formula>ISBLANK($K284)</formula>
    </cfRule>
    <cfRule type="expression" dxfId="257" priority="195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256" priority="196">
      <formula>NOT(ISBLANK(K284))</formula>
    </cfRule>
  </conditionalFormatting>
  <conditionalFormatting sqref="P284">
    <cfRule type="expression" dxfId="255" priority="192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254" priority="193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86">
    <cfRule type="expression" dxfId="253" priority="188">
      <formula>OR($K286="Цель приема",$K286="Отказ в приеме",$K286="Тактика ведения",$K286="Не дозвонились в течение 2-х дней",$K286="Паллиатив/Патронаж",$K286="Отказ от сопровождения в проекте",$K286="Отказ от сопровождения персональным помощником",$K286="Нарушение маршрутизации",$K286="КАНЦЕР-регистр")</formula>
    </cfRule>
  </conditionalFormatting>
  <conditionalFormatting sqref="M286">
    <cfRule type="expression" dxfId="252" priority="187">
      <formula>ISBLANK($K286)</formula>
    </cfRule>
    <cfRule type="expression" dxfId="251" priority="189">
      <formula>OR($K286="Клиника женского здоровья",$K286="Принят без записи",$K286="Динамика состояния",$K286="Статус диагноза",$K286="К сведению ГП/ЦАОП",$K286="Некорректное обращение с пациентом",$K286="Отказ от сопровождения персональным помощником")</formula>
    </cfRule>
    <cfRule type="expression" dxfId="250" priority="190">
      <formula>NOT(ISBLANK(K286))</formula>
    </cfRule>
  </conditionalFormatting>
  <conditionalFormatting sqref="M290">
    <cfRule type="expression" dxfId="249" priority="184">
      <formula>OR($K290="Цель приема",$K290="Отказ в приеме",$K290="Тактика ведения",$K290="Не дозвонились в течение 2-х дней",$K290="Паллиатив/Патронаж",$K290="Отказ от сопровождения в проекте",$K290="Отказ от сопровождения персональным помощником",$K290="Нарушение маршрутизации",$K290="КАНЦЕР-регистр")</formula>
    </cfRule>
  </conditionalFormatting>
  <conditionalFormatting sqref="M290">
    <cfRule type="expression" dxfId="248" priority="183">
      <formula>ISBLANK($K290)</formula>
    </cfRule>
    <cfRule type="expression" dxfId="247" priority="185">
      <formula>OR($K290="Клиника женского здоровья",$K290="Принят без записи",$K290="Динамика состояния",$K290="Статус диагноза",$K290="К сведению ГП/ЦАОП",$K290="Некорректное обращение с пациентом",$K290="Отказ от сопровождения персональным помощником")</formula>
    </cfRule>
    <cfRule type="expression" dxfId="246" priority="186">
      <formula>NOT(ISBLANK(K290))</formula>
    </cfRule>
  </conditionalFormatting>
  <conditionalFormatting sqref="M386:M417">
    <cfRule type="expression" dxfId="245" priority="180">
      <formula>OR($K386="Цель приема",$K386="Отказ в приеме",$K386="Тактика ведения",$K386="Не дозвонились в течение 2-х дней",$K386="Паллиатив/Патронаж",$K386="Отказ от сопровождения в проекте",$K386="Отказ от сопровождения персональным помощником",$K386="Нарушение маршрутизации",$K386="КАНЦЕР-регистр")</formula>
    </cfRule>
  </conditionalFormatting>
  <conditionalFormatting sqref="M386:M417">
    <cfRule type="expression" dxfId="244" priority="177">
      <formula>ISBLANK($K386)</formula>
    </cfRule>
    <cfRule type="expression" dxfId="243" priority="181">
      <formula>OR($K386="Клиника женского здоровья",$K386="Принят без записи",$K386="Динамика состояния",$K386="Статус диагноза",$K386="К сведению ГП/ЦАОП",$K386="Некорректное обращение с пациентом",$K386="Отказ от сопровождения персональным помощником")</formula>
    </cfRule>
    <cfRule type="expression" dxfId="242" priority="182">
      <formula>NOT(ISBLANK(K386))</formula>
    </cfRule>
  </conditionalFormatting>
  <conditionalFormatting sqref="P386:P417">
    <cfRule type="expression" dxfId="241" priority="178">
      <formula>OR($M386="Врач",$K386="Клиника женского здоровья",$K386="Принят без записи",$K386="Динамика состояния",$K386="Статус диагноза",AND($K386="Онкологический консилиум",$M386="Расхождение данных"),AND($K386="Превышен срок",$M386="Исследование"),AND($K386="Отсутствует протокол",$M386="Протокол исследования"),AND($K386="Дата записи",$M386="Исследование "),$K386="К сведению ГП/ЦАОП",$K386="Некорректное обращение с пациентом",$K386="Тактика ведения",$K386="Отказ в приеме")</formula>
    </cfRule>
    <cfRule type="expression" dxfId="240" priority="179">
      <formula>OR($K386="Онкологический консилиум",$K386="Дата записи",$K386="Возврат в МО без приема",$K386="Данные о биопсии",$K386="КАНЦЕР-регистр",$K386="Отказ от записи ",$K386="Отсутствует протокол",$K386="Превышен срок")</formula>
    </cfRule>
  </conditionalFormatting>
  <conditionalFormatting sqref="M385">
    <cfRule type="expression" dxfId="239" priority="162">
      <formula>OR($K385="Цель приема",$K385="Отказ в приеме",$K385="Тактика ведения",$K385="Не дозвонились в течение 2-х дней",$K385="Паллиатив/Патронаж",$K385="Отказ от сопровождения в проекте",$K385="Отказ от сопровождения персональным помощником",$K385="Нарушение маршрутизации",$K385="КАНЦЕР-регистр")</formula>
    </cfRule>
  </conditionalFormatting>
  <conditionalFormatting sqref="M385">
    <cfRule type="expression" dxfId="238" priority="159">
      <formula>ISBLANK($K385)</formula>
    </cfRule>
    <cfRule type="expression" dxfId="237" priority="163">
      <formula>OR($K385="Клиника женского здоровья",$K385="Принят без записи",$K385="Динамика состояния",$K385="Статус диагноза",$K385="К сведению ГП/ЦАОП",$K385="Некорректное обращение с пациентом",$K385="Отказ от сопровождения персональным помощником")</formula>
    </cfRule>
    <cfRule type="expression" dxfId="236" priority="164">
      <formula>NOT(ISBLANK(K385))</formula>
    </cfRule>
  </conditionalFormatting>
  <conditionalFormatting sqref="P385">
    <cfRule type="expression" dxfId="235" priority="160">
      <formula>OR($M385="Врач",$K385="Клиника женского здоровья",$K385="Принят без записи",$K385="Динамика состояния",$K385="Статус диагноза",AND($K385="Онкологический консилиум",$M385="Расхождение данных"),AND($K385="Превышен срок",$M385="Исследование"),AND($K385="Отсутствует протокол",$M385="Протокол исследования"),AND($K385="Дата записи",$M385="Исследование "),$K385="К сведению ГП/ЦАОП",$K385="Некорректное обращение с пациентом",$K385="Тактика ведения",$K385="Отказ в приеме")</formula>
    </cfRule>
    <cfRule type="expression" dxfId="234" priority="161">
      <formula>OR($K385="Онкологический консилиум",$K385="Дата записи",$K385="Возврат в МО без приема",$K385="Данные о биопсии",$K385="КАНЦЕР-регистр",$K385="Отказ от записи ",$K385="Отсутствует протокол",$K385="Превышен срок")</formula>
    </cfRule>
  </conditionalFormatting>
  <conditionalFormatting sqref="P382">
    <cfRule type="expression" dxfId="233" priority="174">
      <formula>OR($K382="Цель приема",$K382="Отказ в приеме",$K382="Тактика ведения",$K382="Не дозвонились в течение 2-х дней",$K382="Паллиатив/Патронаж",$K382="Отказ от сопровождения в проекте",$K382="Отказ от сопровождения персональным помощником",$K382="Нарушение маршрутизации",$K382="КАНЦЕР-регистр")</formula>
    </cfRule>
  </conditionalFormatting>
  <conditionalFormatting sqref="M382">
    <cfRule type="expression" dxfId="232" priority="171">
      <formula>ISBLANK($K382)</formula>
    </cfRule>
    <cfRule type="expression" dxfId="231" priority="175">
      <formula>OR($K382="Клиника женского здоровья",$K382="Принят без записи",$K382="Динамика состояния",$K382="Статус диагноза",$K382="К сведению ГП/ЦАОП",$K382="Некорректное обращение с пациентом",$K382="Отказ от сопровождения персональным помощником")</formula>
    </cfRule>
    <cfRule type="expression" dxfId="230" priority="176">
      <formula>NOT(ISBLANK(K382))</formula>
    </cfRule>
  </conditionalFormatting>
  <conditionalFormatting sqref="P382">
    <cfRule type="expression" dxfId="229" priority="172">
      <formula>OR($M382="Врач",$K382="Клиника женского здоровья",$K382="Принят без записи",$K382="Динамика состояния",$K382="Статус диагноза",AND($K382="Онкологический консилиум",$M382="Расхождение данных"),AND($K382="Превышен срок",$M382="Исследование"),AND($K382="Отсутствует протокол",$M382="Протокол исследования"),AND($K382="Дата записи",$M382="Исследование "),$K382="К сведению ГП/ЦАОП",$K382="Некорректное обращение с пациентом",$K382="Тактика ведения",$K382="Отказ в приеме")</formula>
    </cfRule>
    <cfRule type="expression" dxfId="228" priority="173">
      <formula>OR($K382="Онкологический консилиум",$K382="Дата записи",$K382="Возврат в МО без приема",$K382="Данные о биопсии",$K382="КАНЦЕР-регистр",$K382="Отказ от записи ",$K382="Отсутствует протокол",$K382="Превышен срок")</formula>
    </cfRule>
  </conditionalFormatting>
  <conditionalFormatting sqref="P384">
    <cfRule type="expression" dxfId="227" priority="168">
      <formula>OR($K384="Цель приема",$K384="Отказ в приеме",$K384="Тактика ведения",$K384="Не дозвонились в течение 2-х дней",$K384="Паллиатив/Патронаж",$K384="Отказ от сопровождения в проекте",$K384="Отказ от сопровождения персональным помощником",$K384="Нарушение маршрутизации",$K384="КАНЦЕР-регистр")</formula>
    </cfRule>
  </conditionalFormatting>
  <conditionalFormatting sqref="M384">
    <cfRule type="expression" dxfId="226" priority="165">
      <formula>ISBLANK($K384)</formula>
    </cfRule>
    <cfRule type="expression" dxfId="225" priority="169">
      <formula>OR($K384="Клиника женского здоровья",$K384="Принят без записи",$K384="Динамика состояния",$K384="Статус диагноза",$K384="К сведению ГП/ЦАОП",$K384="Некорректное обращение с пациентом",$K384="Отказ от сопровождения персональным помощником")</formula>
    </cfRule>
    <cfRule type="expression" dxfId="224" priority="170">
      <formula>NOT(ISBLANK(K384))</formula>
    </cfRule>
  </conditionalFormatting>
  <conditionalFormatting sqref="P384">
    <cfRule type="expression" dxfId="223" priority="166">
      <formula>OR($M384="Врач",$K384="Клиника женского здоровья",$K384="Принят без записи",$K384="Динамика состояния",$K384="Статус диагноза",AND($K384="Онкологический консилиум",$M384="Расхождение данных"),AND($K384="Превышен срок",$M384="Исследование"),AND($K384="Отсутствует протокол",$M384="Протокол исследования"),AND($K384="Дата записи",$M384="Исследование "),$K384="К сведению ГП/ЦАОП",$K384="Некорректное обращение с пациентом",$K384="Тактика ведения",$K384="Отказ в приеме")</formula>
    </cfRule>
    <cfRule type="expression" dxfId="222" priority="167">
      <formula>OR($K384="Онкологический консилиум",$K384="Дата записи",$K384="Возврат в МО без приема",$K384="Данные о биопсии",$K384="КАНЦЕР-регистр",$K384="Отказ от записи ",$K384="Отсутствует протокол",$K384="Превышен срок")</formula>
    </cfRule>
  </conditionalFormatting>
  <conditionalFormatting sqref="M418:M428">
    <cfRule type="expression" dxfId="221" priority="156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:M428">
    <cfRule type="expression" dxfId="220" priority="153">
      <formula>ISBLANK($K418)</formula>
    </cfRule>
    <cfRule type="expression" dxfId="219" priority="157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218" priority="158">
      <formula>NOT(ISBLANK(K418))</formula>
    </cfRule>
  </conditionalFormatting>
  <conditionalFormatting sqref="P418:P428">
    <cfRule type="expression" dxfId="217" priority="154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216" priority="155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29:M431">
    <cfRule type="expression" dxfId="215" priority="15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:M431">
    <cfRule type="expression" dxfId="214" priority="147">
      <formula>ISBLANK($K429)</formula>
    </cfRule>
    <cfRule type="expression" dxfId="213" priority="15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212" priority="152">
      <formula>NOT(ISBLANK(K429))</formula>
    </cfRule>
  </conditionalFormatting>
  <conditionalFormatting sqref="P429:P431">
    <cfRule type="expression" dxfId="211" priority="14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210" priority="14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conditionalFormatting sqref="P432">
    <cfRule type="expression" dxfId="209" priority="144">
      <formula>OR($K432="Цель приема",$K432="Отказ в приеме",$K432="Тактика ведения",$K432="Не дозвонились в течение 2-х дней",$K432="Паллиатив/Патронаж",$K432="Отказ от сопровождения в проекте",$K432="Отказ от сопровождения персональным помощником",$K432="Нарушение маршрутизации",$K432="КАНЦЕР-регистр")</formula>
    </cfRule>
  </conditionalFormatting>
  <conditionalFormatting sqref="M432">
    <cfRule type="expression" dxfId="208" priority="141">
      <formula>ISBLANK($K432)</formula>
    </cfRule>
    <cfRule type="expression" dxfId="207" priority="145">
      <formula>OR($K432="Клиника женского здоровья",$K432="Принят без записи",$K432="Динамика состояния",$K432="Статус диагноза",$K432="К сведению ГП/ЦАОП",$K432="Некорректное обращение с пациентом",$K432="Отказ от сопровождения персональным помощником")</formula>
    </cfRule>
    <cfRule type="expression" dxfId="206" priority="146">
      <formula>NOT(ISBLANK(K432))</formula>
    </cfRule>
  </conditionalFormatting>
  <conditionalFormatting sqref="P432">
    <cfRule type="expression" dxfId="205" priority="142">
      <formula>OR($M432="Врач",$K432="Клиника женского здоровья",$K432="Принят без записи",$K432="Динамика состояния",$K432="Статус диагноза",AND($K432="Онкологический консилиум",$M432="Расхождение данных"),AND($K432="Превышен срок",$M432="Исследование"),AND($K432="Отсутствует протокол",$M432="Протокол исследования"),AND($K432="Дата записи",$M432="Исследование "),$K432="К сведению ГП/ЦАОП",$K432="Некорректное обращение с пациентом",$K432="Тактика ведения",$K432="Отказ в приеме")</formula>
    </cfRule>
    <cfRule type="expression" dxfId="204" priority="143">
      <formula>OR($K432="Онкологический консилиум",$K432="Дата записи",$K432="Возврат в МО без приема",$K432="Данные о биопсии",$K432="КАНЦЕР-регистр",$K432="Отказ от записи ",$K432="Отсутствует протокол",$K432="Превышен срок")</formula>
    </cfRule>
  </conditionalFormatting>
  <conditionalFormatting sqref="M440">
    <cfRule type="expression" dxfId="203" priority="138">
      <formula>OR($K440="Цель приема",$K440="Отказ в приеме",$K440="Тактика ведения",$K440="Не дозвонились в течение 2-х дней",$K440="Паллиатив/Патронаж",$K440="Отказ от сопровождения в проекте",$K440="Отказ от сопровождения персональным помощником",$K440="Нарушение маршрутизации",$K440="КАНЦЕР-регистр")</formula>
    </cfRule>
  </conditionalFormatting>
  <conditionalFormatting sqref="M440">
    <cfRule type="expression" dxfId="202" priority="135">
      <formula>ISBLANK($K440)</formula>
    </cfRule>
    <cfRule type="expression" dxfId="201" priority="139">
      <formula>OR($K440="Клиника женского здоровья",$K440="Принят без записи",$K440="Динамика состояния",$K440="Статус диагноза",$K440="К сведению ГП/ЦАОП",$K440="Некорректное обращение с пациентом",$K440="Отказ от сопровождения персональным помощником")</formula>
    </cfRule>
    <cfRule type="expression" dxfId="200" priority="140">
      <formula>NOT(ISBLANK(K440))</formula>
    </cfRule>
  </conditionalFormatting>
  <conditionalFormatting sqref="P446">
    <cfRule type="expression" dxfId="199" priority="136">
      <formula>OR($M446="Врач",$K446="Клиника женского здоровья",$K446="Принят без записи",$K446="Динамика состояния",$K446="Статус диагноза",AND($K446="Онкологический консилиум",$M446="Расхождение данных"),AND($K446="Превышен срок",$M446="Исследование"),AND($K446="Отсутствует протокол",$M446="Протокол исследования"),AND($K446="Дата записи",$M446="Исследование "),$K446="К сведению ГП/ЦАОП",$K446="Некорректное обращение с пациентом",$K446="Тактика ведения",$K446="Отказ в приеме")</formula>
    </cfRule>
    <cfRule type="expression" dxfId="198" priority="137">
      <formula>OR($K446="Онкологический консилиум",$K446="Дата записи",$K446="Возврат в МО без приема",$K446="Данные о биопсии",$K446="КАНЦЕР-регистр",$K446="Отказ от записи ",$K446="Отсутствует протокол",$K446="Превышен срок")</formula>
    </cfRule>
  </conditionalFormatting>
  <conditionalFormatting sqref="P439">
    <cfRule type="expression" dxfId="197" priority="134">
      <formula>OR($K439="Цель приема",$K439="Отказ в приеме",$K439="Тактика ведения",$K439="Не дозвонились в течение 2-х дней",$K439="Паллиатив/Патронаж",$K439="Отказ от сопровождения в проекте",$K439="Отказ от сопровождения персональным помощником",$K439="Нарушение маршрутизации",$K439="КАНЦЕР-регистр")</formula>
    </cfRule>
  </conditionalFormatting>
  <conditionalFormatting sqref="P439">
    <cfRule type="expression" dxfId="196" priority="132">
      <formula>OR($M439="Врач",$K439="Клиника женского здоровья",$K439="Принят без записи",$K439="Динамика состояния",$K439="Статус диагноза",AND($K439="Онкологический консилиум",$M439="Расхождение данных"),AND($K439="Превышен срок",$M439="Исследование"),AND($K439="Отсутствует протокол",$M439="Протокол исследования"),AND($K439="Дата записи",$M439="Исследование "),$K439="К сведению ГП/ЦАОП",$K439="Некорректное обращение с пациентом",$K439="Тактика ведения",$K439="Отказ в приеме")</formula>
    </cfRule>
    <cfRule type="expression" dxfId="195" priority="133">
      <formula>OR($K439="Онкологический консилиум",$K439="Дата записи",$K439="Возврат в МО без приема",$K439="Данные о биопсии",$K439="КАНЦЕР-регистр",$K439="Отказ от записи ",$K439="Отсутствует протокол",$K439="Превышен срок")</formula>
    </cfRule>
  </conditionalFormatting>
  <conditionalFormatting sqref="M447">
    <cfRule type="expression" dxfId="194" priority="129">
      <formula>OR($K447="Цель приема",$K447="Отказ в приеме",$K447="Тактика ведения",$K447="Не дозвонились в течение 2-х дней",$K447="Паллиатив/Патронаж",$K447="Отказ от сопровождения в проекте",$K447="Отказ от сопровождения персональным помощником",$K447="Нарушение маршрутизации",$K447="КАНЦЕР-регистр")</formula>
    </cfRule>
  </conditionalFormatting>
  <conditionalFormatting sqref="M447">
    <cfRule type="expression" dxfId="193" priority="126">
      <formula>ISBLANK($K447)</formula>
    </cfRule>
    <cfRule type="expression" dxfId="192" priority="130">
      <formula>OR($K447="Клиника женского здоровья",$K447="Принят без записи",$K447="Динамика состояния",$K447="Статус диагноза",$K447="К сведению ГП/ЦАОП",$K447="Некорректное обращение с пациентом",$K447="Отказ от сопровождения персональным помощником")</formula>
    </cfRule>
    <cfRule type="expression" dxfId="191" priority="131">
      <formula>NOT(ISBLANK(K447))</formula>
    </cfRule>
  </conditionalFormatting>
  <conditionalFormatting sqref="P447">
    <cfRule type="expression" dxfId="190" priority="127">
      <formula>OR($M447="Врач",$K447="Клиника женского здоровья",$K447="Принят без записи",$K447="Динамика состояния",$K447="Статус диагноза",AND($K447="Онкологический консилиум",$M447="Расхождение данных"),AND($K447="Превышен срок",$M447="Исследование"),AND($K447="Отсутствует протокол",$M447="Протокол исследования"),AND($K447="Дата записи",$M447="Исследование "),$K447="К сведению ГП/ЦАОП",$K447="Некорректное обращение с пациентом",$K447="Тактика ведения",$K447="Отказ в приеме")</formula>
    </cfRule>
    <cfRule type="expression" dxfId="189" priority="128">
      <formula>OR($K447="Онкологический консилиум",$K447="Дата записи",$K447="Возврат в МО без приема",$K447="Данные о биопсии",$K447="КАНЦЕР-регистр",$K447="Отказ от записи ",$K447="Отсутствует протокол",$K447="Превышен срок")</formula>
    </cfRule>
  </conditionalFormatting>
  <conditionalFormatting sqref="P449">
    <cfRule type="expression" dxfId="188" priority="123">
      <formula>OR($K449="Цель приема",$K449="Отказ в приеме",$K449="Тактика ведения",$K449="Не дозвонились в течение 2-х дней",$K449="Паллиатив/Патронаж",$K449="Отказ от сопровождения в проекте",$K449="Отказ от сопровождения персональным помощником",$K449="Нарушение маршрутизации",$K449="КАНЦЕР-регистр")</formula>
    </cfRule>
  </conditionalFormatting>
  <conditionalFormatting sqref="M449">
    <cfRule type="expression" dxfId="187" priority="120">
      <formula>ISBLANK($K449)</formula>
    </cfRule>
    <cfRule type="expression" dxfId="186" priority="124">
      <formula>OR($K449="Клиника женского здоровья",$K449="Принят без записи",$K449="Динамика состояния",$K449="Статус диагноза",$K449="К сведению ГП/ЦАОП",$K449="Некорректное обращение с пациентом",$K449="Отказ от сопровождения персональным помощником")</formula>
    </cfRule>
    <cfRule type="expression" dxfId="185" priority="125">
      <formula>NOT(ISBLANK(K449))</formula>
    </cfRule>
  </conditionalFormatting>
  <conditionalFormatting sqref="P449">
    <cfRule type="expression" dxfId="184" priority="121">
      <formula>OR($M449="Врач",$K449="Клиника женского здоровья",$K449="Принят без записи",$K449="Динамика состояния",$K449="Статус диагноза",AND($K449="Онкологический консилиум",$M449="Расхождение данных"),AND($K449="Превышен срок",$M449="Исследование"),AND($K449="Отсутствует протокол",$M449="Протокол исследования"),AND($K449="Дата записи",$M449="Исследование "),$K449="К сведению ГП/ЦАОП",$K449="Некорректное обращение с пациентом",$K449="Тактика ведения",$K449="Отказ в приеме")</formula>
    </cfRule>
    <cfRule type="expression" dxfId="183" priority="122">
      <formula>OR($K449="Онкологический консилиум",$K449="Дата записи",$K449="Возврат в МО без приема",$K449="Данные о биопсии",$K449="КАНЦЕР-регистр",$K449="Отказ от записи ",$K449="Отсутствует протокол",$K449="Превышен срок")</formula>
    </cfRule>
  </conditionalFormatting>
  <conditionalFormatting sqref="P450">
    <cfRule type="expression" dxfId="182" priority="119">
      <formula>OR($K450="Цель приема",$K450="Отказ в приеме",$K450="Тактика ведения",$K450="Не дозвонились в течение 2-х дней",$K450="Паллиатив/Патронаж",$K450="Отказ от сопровождения в проекте",$K450="Отказ от сопровождения персональным помощником",$K450="Нарушение маршрутизации",$K450="КАНЦЕР-регистр")</formula>
    </cfRule>
  </conditionalFormatting>
  <conditionalFormatting sqref="P450">
    <cfRule type="expression" dxfId="181" priority="117">
      <formula>OR($M450="Врач",$K450="Клиника женского здоровья",$K450="Принят без записи",$K450="Динамика состояния",$K450="Статус диагноза",AND($K450="Онкологический консилиум",$M450="Расхождение данных"),AND($K450="Превышен срок",$M450="Исследование"),AND($K450="Отсутствует протокол",$M450="Протокол исследования"),AND($K450="Дата записи",$M450="Исследование "),$K450="К сведению ГП/ЦАОП",$K450="Некорректное обращение с пациентом",$K450="Тактика ведения",$K450="Отказ в приеме")</formula>
    </cfRule>
    <cfRule type="expression" dxfId="180" priority="118">
      <formula>OR($K450="Онкологический консилиум",$K450="Дата записи",$K450="Возврат в МО без приема",$K450="Данные о биопсии",$K450="КАНЦЕР-регистр",$K450="Отказ от записи ",$K450="Отсутствует протокол",$K450="Превышен срок")</formula>
    </cfRule>
  </conditionalFormatting>
  <conditionalFormatting sqref="P441">
    <cfRule type="expression" dxfId="179" priority="116">
      <formula>OR($K441="Цель приема",$K441="Отказ в приеме",$K441="Тактика ведения",$K441="Не дозвонились в течение 2-х дней",$K441="Паллиатив/Патронаж",$K441="Отказ от сопровождения в проекте",$K441="Отказ от сопровождения персональным помощником",$K441="Нарушение маршрутизации",$K441="КАНЦЕР-регистр")</formula>
    </cfRule>
  </conditionalFormatting>
  <conditionalFormatting sqref="P441">
    <cfRule type="expression" dxfId="178" priority="114">
      <formula>OR($M441="Врач",$K441="Клиника женского здоровья",$K441="Принят без записи",$K441="Динамика состояния",$K441="Статус диагноза",AND($K441="Онкологический консилиум",$M441="Расхождение данных"),AND($K441="Превышен срок",$M441="Исследование"),AND($K441="Отсутствует протокол",$M441="Протокол исследования"),AND($K441="Дата записи",$M441="Исследование "),$K441="К сведению ГП/ЦАОП",$K441="Некорректное обращение с пациентом",$K441="Тактика ведения",$K441="Отказ в приеме")</formula>
    </cfRule>
    <cfRule type="expression" dxfId="177" priority="115">
      <formula>OR($K441="Онкологический консилиум",$K441="Дата записи",$K441="Возврат в МО без приема",$K441="Данные о биопсии",$K441="КАНЦЕР-регистр",$K441="Отказ от записи ",$K441="Отсутствует протокол",$K441="Превышен срок")</formula>
    </cfRule>
  </conditionalFormatting>
  <conditionalFormatting sqref="P444">
    <cfRule type="expression" dxfId="176" priority="113">
      <formula>OR($K444="Цель приема",$K444="Отказ в приеме",$K444="Тактика ведения",$K444="Не дозвонились в течение 2-х дней",$K444="Паллиатив/Патронаж",$K444="Отказ от сопровождения в проекте",$K444="Отказ от сопровождения персональным помощником",$K444="Нарушение маршрутизации",$K444="КАНЦЕР-регистр")</formula>
    </cfRule>
  </conditionalFormatting>
  <conditionalFormatting sqref="P444">
    <cfRule type="expression" dxfId="175" priority="111">
      <formula>OR($M444="Врач",$K444="Клиника женского здоровья",$K444="Принят без записи",$K444="Динамика состояния",$K444="Статус диагноза",AND($K444="Онкологический консилиум",$M444="Расхождение данных"),AND($K444="Превышен срок",$M444="Исследование"),AND($K444="Отсутствует протокол",$M444="Протокол исследования"),AND($K444="Дата записи",$M444="Исследование "),$K444="К сведению ГП/ЦАОП",$K444="Некорректное обращение с пациентом",$K444="Тактика ведения",$K444="Отказ в приеме")</formula>
    </cfRule>
    <cfRule type="expression" dxfId="174" priority="112">
      <formula>OR($K444="Онкологический консилиум",$K444="Дата записи",$K444="Возврат в МО без приема",$K444="Данные о биопсии",$K444="КАНЦЕР-регистр",$K444="Отказ от записи ",$K444="Отсутствует протокол",$K444="Превышен срок")</formula>
    </cfRule>
  </conditionalFormatting>
  <conditionalFormatting sqref="P437">
    <cfRule type="expression" dxfId="173" priority="110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P437">
    <cfRule type="expression" dxfId="172" priority="108">
      <formula>OR($M437="Врач",$K437="Клиника женского здоровья",$K437="Принят без записи",$K437="Динамика состояния",$K437="Статус диагноза",AND($K437="Онкологический консилиум",$M437="Расхождение данных"),AND($K437="Превышен срок",$M437="Исследование"),AND($K437="Отсутствует протокол",$M437="Протокол исследования"),AND($K437="Дата записи",$M437="Исследование "),$K437="К сведению ГП/ЦАОП",$K437="Некорректное обращение с пациентом",$K437="Тактика ведения",$K437="Отказ в приеме")</formula>
    </cfRule>
    <cfRule type="expression" dxfId="171" priority="109">
      <formula>OR($K437="Онкологический консилиум",$K437="Дата записи",$K437="Возврат в МО без приема",$K437="Данные о биопсии",$K437="КАНЦЕР-регистр",$K437="Отказ от записи ",$K437="Отсутствует протокол",$K437="Превышен срок")</formula>
    </cfRule>
  </conditionalFormatting>
  <conditionalFormatting sqref="M439">
    <cfRule type="expression" dxfId="170" priority="105">
      <formula>OR($K439="Цель приема",$K439="Отказ в приеме",$K439="Тактика ведения",$K439="Не дозвонились в течение 2-х дней",$K439="Паллиатив/Патронаж",$K439="Отказ от сопровождения в проекте",$K439="Отказ от сопровождения персональным помощником",$K439="Нарушение маршрутизации",$K439="КАНЦЕР-регистр")</formula>
    </cfRule>
  </conditionalFormatting>
  <conditionalFormatting sqref="M439">
    <cfRule type="expression" dxfId="169" priority="104">
      <formula>ISBLANK($K439)</formula>
    </cfRule>
    <cfRule type="expression" dxfId="168" priority="106">
      <formula>OR($K439="Клиника женского здоровья",$K439="Принят без записи",$K439="Динамика состояния",$K439="Статус диагноза",$K439="К сведению ГП/ЦАОП",$K439="Некорректное обращение с пациентом",$K439="Отказ от сопровождения персональным помощником")</formula>
    </cfRule>
    <cfRule type="expression" dxfId="167" priority="107">
      <formula>NOT(ISBLANK(K439))</formula>
    </cfRule>
  </conditionalFormatting>
  <conditionalFormatting sqref="M451">
    <cfRule type="expression" dxfId="166" priority="101">
      <formula>OR($K451="Цель приема",$K451="Отказ в приеме",$K451="Тактика ведения",$K451="Не дозвонились в течение 2-х дней",$K451="Паллиатив/Патронаж",$K451="Отказ от сопровождения в проекте",$K451="Отказ от сопровождения персональным помощником",$K451="Нарушение маршрутизации",$K451="КАНЦЕР-регистр")</formula>
    </cfRule>
  </conditionalFormatting>
  <conditionalFormatting sqref="M451">
    <cfRule type="expression" dxfId="165" priority="100">
      <formula>ISBLANK($K451)</formula>
    </cfRule>
    <cfRule type="expression" dxfId="164" priority="102">
      <formula>OR($K451="Клиника женского здоровья",$K451="Принят без записи",$K451="Динамика состояния",$K451="Статус диагноза",$K451="К сведению ГП/ЦАОП",$K451="Некорректное обращение с пациентом",$K451="Отказ от сопровождения персональным помощником")</formula>
    </cfRule>
    <cfRule type="expression" dxfId="163" priority="103">
      <formula>NOT(ISBLANK(K451))</formula>
    </cfRule>
  </conditionalFormatting>
  <conditionalFormatting sqref="M452">
    <cfRule type="expression" dxfId="162" priority="97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">
    <cfRule type="expression" dxfId="161" priority="96">
      <formula>ISBLANK($K452)</formula>
    </cfRule>
    <cfRule type="expression" dxfId="160" priority="98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59" priority="99">
      <formula>NOT(ISBLANK(K452))</formula>
    </cfRule>
  </conditionalFormatting>
  <conditionalFormatting sqref="P452">
    <cfRule type="expression" dxfId="158" priority="95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P452">
    <cfRule type="expression" dxfId="157" priority="93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56" priority="94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37">
    <cfRule type="expression" dxfId="155" priority="90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M437">
    <cfRule type="expression" dxfId="154" priority="89">
      <formula>ISBLANK($K437)</formula>
    </cfRule>
    <cfRule type="expression" dxfId="153" priority="91">
      <formula>OR($K437="Клиника женского здоровья",$K437="Принят без записи",$K437="Динамика состояния",$K437="Статус диагноза",$K437="К сведению ГП/ЦАОП",$K437="Некорректное обращение с пациентом",$K437="Отказ от сопровождения персональным помощником")</formula>
    </cfRule>
    <cfRule type="expression" dxfId="152" priority="92">
      <formula>NOT(ISBLANK(K437))</formula>
    </cfRule>
  </conditionalFormatting>
  <conditionalFormatting sqref="M442">
    <cfRule type="expression" dxfId="151" priority="86">
      <formula>OR($K442="Цель приема",$K442="Отказ в приеме",$K442="Тактика ведения",$K442="Не дозвонились в течение 2-х дней",$K442="Паллиатив/Патронаж",$K442="Отказ от сопровождения в проекте",$K442="Отказ от сопровождения персональным помощником",$K442="Нарушение маршрутизации",$K442="КАНЦЕР-регистр")</formula>
    </cfRule>
  </conditionalFormatting>
  <conditionalFormatting sqref="M442">
    <cfRule type="expression" dxfId="150" priority="85">
      <formula>ISBLANK($K442)</formula>
    </cfRule>
    <cfRule type="expression" dxfId="149" priority="87">
      <formula>OR($K442="Клиника женского здоровья",$K442="Принят без записи",$K442="Динамика состояния",$K442="Статус диагноза",$K442="К сведению ГП/ЦАОП",$K442="Некорректное обращение с пациентом",$K442="Отказ от сопровождения персональным помощником")</formula>
    </cfRule>
    <cfRule type="expression" dxfId="148" priority="88">
      <formula>NOT(ISBLANK(K442))</formula>
    </cfRule>
  </conditionalFormatting>
  <conditionalFormatting sqref="M444">
    <cfRule type="expression" dxfId="147" priority="82">
      <formula>OR($K444="Цель приема",$K444="Отказ в приеме",$K444="Тактика ведения",$K444="Не дозвонились в течение 2-х дней",$K444="Паллиатив/Патронаж",$K444="Отказ от сопровождения в проекте",$K444="Отказ от сопровождения персональным помощником",$K444="Нарушение маршрутизации",$K444="КАНЦЕР-регистр")</formula>
    </cfRule>
  </conditionalFormatting>
  <conditionalFormatting sqref="M444">
    <cfRule type="expression" dxfId="146" priority="81">
      <formula>ISBLANK($K444)</formula>
    </cfRule>
    <cfRule type="expression" dxfId="145" priority="83">
      <formula>OR($K444="Клиника женского здоровья",$K444="Принят без записи",$K444="Динамика состояния",$K444="Статус диагноза",$K444="К сведению ГП/ЦАОП",$K444="Некорректное обращение с пациентом",$K444="Отказ от сопровождения персональным помощником")</formula>
    </cfRule>
    <cfRule type="expression" dxfId="144" priority="84">
      <formula>NOT(ISBLANK(K444))</formula>
    </cfRule>
  </conditionalFormatting>
  <conditionalFormatting sqref="P445">
    <cfRule type="expression" dxfId="143" priority="80">
      <formula>OR($K445="Цель приема",$K445="Отказ в приеме",$K445="Тактика ведения",$K445="Не дозвонились в течение 2-х дней",$K445="Паллиатив/Патронаж",$K445="Отказ от сопровождения в проекте",$K445="Отказ от сопровождения персональным помощником",$K445="Нарушение маршрутизации",$K445="КАНЦЕР-регистр")</formula>
    </cfRule>
  </conditionalFormatting>
  <conditionalFormatting sqref="P445">
    <cfRule type="expression" dxfId="142" priority="78">
      <formula>OR($M445="Врач",$K445="Клиника женского здоровья",$K445="Принят без записи",$K445="Динамика состояния",$K445="Статус диагноза",AND($K445="Онкологический консилиум",$M445="Расхождение данных"),AND($K445="Превышен срок",$M445="Исследование"),AND($K445="Отсутствует протокол",$M445="Протокол исследования"),AND($K445="Дата записи",$M445="Исследование "),$K445="К сведению ГП/ЦАОП",$K445="Некорректное обращение с пациентом",$K445="Тактика ведения",$K445="Отказ в приеме")</formula>
    </cfRule>
    <cfRule type="expression" dxfId="141" priority="79">
      <formula>OR($K445="Онкологический консилиум",$K445="Дата записи",$K445="Возврат в МО без приема",$K445="Данные о биопсии",$K445="КАНЦЕР-регистр",$K445="Отказ от записи ",$K445="Отсутствует протокол",$K445="Превышен срок")</formula>
    </cfRule>
  </conditionalFormatting>
  <conditionalFormatting sqref="M446">
    <cfRule type="expression" dxfId="140" priority="75">
      <formula>OR($K446="Цель приема",$K446="Отказ в приеме",$K446="Тактика ведения",$K446="Не дозвонились в течение 2-х дней",$K446="Паллиатив/Патронаж",$K446="Отказ от сопровождения в проекте",$K446="Отказ от сопровождения персональным помощником",$K446="Нарушение маршрутизации",$K446="КАНЦЕР-регистр")</formula>
    </cfRule>
  </conditionalFormatting>
  <conditionalFormatting sqref="M446">
    <cfRule type="expression" dxfId="139" priority="74">
      <formula>ISBLANK($K446)</formula>
    </cfRule>
    <cfRule type="expression" dxfId="138" priority="76">
      <formula>OR($K446="Клиника женского здоровья",$K446="Принят без записи",$K446="Динамика состояния",$K446="Статус диагноза",$K446="К сведению ГП/ЦАОП",$K446="Некорректное обращение с пациентом",$K446="Отказ от сопровождения персональным помощником")</formula>
    </cfRule>
    <cfRule type="expression" dxfId="137" priority="77">
      <formula>NOT(ISBLANK(K446))</formula>
    </cfRule>
  </conditionalFormatting>
  <conditionalFormatting sqref="M438">
    <cfRule type="expression" dxfId="136" priority="71">
      <formula>OR($K438="Цель приема",$K438="Отказ в приеме",$K438="Тактика ведения",$K438="Не дозвонились в течение 2-х дней",$K438="Паллиатив/Патронаж",$K438="Отказ от сопровождения в проекте",$K438="Отказ от сопровождения персональным помощником",$K438="Нарушение маршрутизации",$K438="КАНЦЕР-регистр")</formula>
    </cfRule>
  </conditionalFormatting>
  <conditionalFormatting sqref="M438">
    <cfRule type="expression" dxfId="135" priority="68">
      <formula>ISBLANK($K438)</formula>
    </cfRule>
    <cfRule type="expression" dxfId="134" priority="72">
      <formula>OR($K438="Клиника женского здоровья",$K438="Принят без записи",$K438="Динамика состояния",$K438="Статус диагноза",$K438="К сведению ГП/ЦАОП",$K438="Некорректное обращение с пациентом",$K438="Отказ от сопровождения персональным помощником")</formula>
    </cfRule>
    <cfRule type="expression" dxfId="133" priority="73">
      <formula>NOT(ISBLANK(K438))</formula>
    </cfRule>
  </conditionalFormatting>
  <conditionalFormatting sqref="P438">
    <cfRule type="expression" dxfId="132" priority="69">
      <formula>OR($M438="Врач",$K438="Клиника женского здоровья",$K438="Принят без записи",$K438="Динамика состояния",$K438="Статус диагноза",AND($K438="Онкологический консилиум",$M438="Расхождение данных"),AND($K438="Превышен срок",$M438="Исследование"),AND($K438="Отсутствует протокол",$M438="Протокол исследования"),AND($K438="Дата записи",$M438="Исследование "),$K438="К сведению ГП/ЦАОП",$K438="Некорректное обращение с пациентом",$K438="Тактика ведения",$K438="Отказ в приеме")</formula>
    </cfRule>
    <cfRule type="expression" dxfId="131" priority="70">
      <formula>OR($K438="Онкологический консилиум",$K438="Дата записи",$K438="Возврат в МО без приема",$K438="Данные о биопсии",$K438="КАНЦЕР-регистр",$K438="Отказ от записи ",$K438="Отсутствует протокол",$K438="Превышен срок")</formula>
    </cfRule>
  </conditionalFormatting>
  <conditionalFormatting sqref="P440">
    <cfRule type="expression" dxfId="130" priority="67">
      <formula>OR($K440="Цель приема",$K440="Отказ в приеме",$K440="Тактика ведения",$K440="Не дозвонились в течение 2-х дней",$K440="Паллиатив/Патронаж",$K440="Отказ от сопровождения в проекте",$K440="Отказ от сопровождения персональным помощником",$K440="Нарушение маршрутизации",$K440="КАНЦЕР-регистр")</formula>
    </cfRule>
  </conditionalFormatting>
  <conditionalFormatting sqref="P440">
    <cfRule type="expression" dxfId="129" priority="65">
      <formula>OR($M440="Врач",$K440="Клиника женского здоровья",$K440="Принят без записи",$K440="Динамика состояния",$K440="Статус диагноза",AND($K440="Онкологический консилиум",$M440="Расхождение данных"),AND($K440="Превышен срок",$M440="Исследование"),AND($K440="Отсутствует протокол",$M440="Протокол исследования"),AND($K440="Дата записи",$M440="Исследование "),$K440="К сведению ГП/ЦАОП",$K440="Некорректное обращение с пациентом",$K440="Тактика ведения",$K440="Отказ в приеме")</formula>
    </cfRule>
    <cfRule type="expression" dxfId="128" priority="66">
      <formula>OR($K440="Онкологический консилиум",$K440="Дата записи",$K440="Возврат в МО без приема",$K440="Данные о биопсии",$K440="КАНЦЕР-регистр",$K440="Отказ от записи ",$K440="Отсутствует протокол",$K440="Превышен срок")</formula>
    </cfRule>
  </conditionalFormatting>
  <conditionalFormatting sqref="M441">
    <cfRule type="expression" dxfId="127" priority="62">
      <formula>OR($K441="Цель приема",$K441="Отказ в приеме",$K441="Тактика ведения",$K441="Не дозвонились в течение 2-х дней",$K441="Паллиатив/Патронаж",$K441="Отказ от сопровождения в проекте",$K441="Отказ от сопровождения персональным помощником",$K441="Нарушение маршрутизации",$K441="КАНЦЕР-регистр")</formula>
    </cfRule>
  </conditionalFormatting>
  <conditionalFormatting sqref="M441">
    <cfRule type="expression" dxfId="126" priority="61">
      <formula>ISBLANK($K441)</formula>
    </cfRule>
    <cfRule type="expression" dxfId="125" priority="63">
      <formula>OR($K441="Клиника женского здоровья",$K441="Принят без записи",$K441="Динамика состояния",$K441="Статус диагноза",$K441="К сведению ГП/ЦАОП",$K441="Некорректное обращение с пациентом",$K441="Отказ от сопровождения персональным помощником")</formula>
    </cfRule>
    <cfRule type="expression" dxfId="124" priority="64">
      <formula>NOT(ISBLANK(K441))</formula>
    </cfRule>
  </conditionalFormatting>
  <conditionalFormatting sqref="M443">
    <cfRule type="expression" dxfId="123" priority="58">
      <formula>OR($K443="Цель приема",$K443="Отказ в приеме",$K443="Тактика ведения",$K443="Не дозвонились в течение 2-х дней",$K443="Паллиатив/Патронаж",$K443="Отказ от сопровождения в проекте",$K443="Отказ от сопровождения персональным помощником",$K443="Нарушение маршрутизации",$K443="КАНЦЕР-регистр")</formula>
    </cfRule>
  </conditionalFormatting>
  <conditionalFormatting sqref="M443">
    <cfRule type="expression" dxfId="122" priority="57">
      <formula>ISBLANK($K443)</formula>
    </cfRule>
    <cfRule type="expression" dxfId="121" priority="59">
      <formula>OR($K443="Клиника женского здоровья",$K443="Принят без записи",$K443="Динамика состояния",$K443="Статус диагноза",$K443="К сведению ГП/ЦАОП",$K443="Некорректное обращение с пациентом",$K443="Отказ от сопровождения персональным помощником")</formula>
    </cfRule>
    <cfRule type="expression" dxfId="120" priority="60">
      <formula>NOT(ISBLANK(K443))</formula>
    </cfRule>
  </conditionalFormatting>
  <conditionalFormatting sqref="M445">
    <cfRule type="expression" dxfId="119" priority="54">
      <formula>OR($K445="Цель приема",$K445="Отказ в приеме",$K445="Тактика ведения",$K445="Не дозвонились в течение 2-х дней",$K445="Паллиатив/Патронаж",$K445="Отказ от сопровождения в проекте",$K445="Отказ от сопровождения персональным помощником",$K445="Нарушение маршрутизации",$K445="КАНЦЕР-регистр")</formula>
    </cfRule>
  </conditionalFormatting>
  <conditionalFormatting sqref="M445">
    <cfRule type="expression" dxfId="118" priority="53">
      <formula>ISBLANK($K445)</formula>
    </cfRule>
    <cfRule type="expression" dxfId="117" priority="55">
      <formula>OR($K445="Клиника женского здоровья",$K445="Принят без записи",$K445="Динамика состояния",$K445="Статус диагноза",$K445="К сведению ГП/ЦАОП",$K445="Некорректное обращение с пациентом",$K445="Отказ от сопровождения персональным помощником")</formula>
    </cfRule>
    <cfRule type="expression" dxfId="116" priority="56">
      <formula>NOT(ISBLANK(K445))</formula>
    </cfRule>
  </conditionalFormatting>
  <conditionalFormatting sqref="M450">
    <cfRule type="expression" dxfId="115" priority="50">
      <formula>OR($K450="Цель приема",$K450="Отказ в приеме",$K450="Тактика ведения",$K450="Не дозвонились в течение 2-х дней",$K450="Паллиатив/Патронаж",$K450="Отказ от сопровождения в проекте",$K450="Отказ от сопровождения персональным помощником",$K450="Нарушение маршрутизации",$K450="КАНЦЕР-регистр")</formula>
    </cfRule>
  </conditionalFormatting>
  <conditionalFormatting sqref="M450">
    <cfRule type="expression" dxfId="114" priority="49">
      <formula>ISBLANK($K450)</formula>
    </cfRule>
    <cfRule type="expression" dxfId="113" priority="51">
      <formula>OR($K450="Клиника женского здоровья",$K450="Принят без записи",$K450="Динамика состояния",$K450="Статус диагноза",$K450="К сведению ГП/ЦАОП",$K450="Некорректное обращение с пациентом",$K450="Отказ от сопровождения персональным помощником")</formula>
    </cfRule>
    <cfRule type="expression" dxfId="112" priority="52">
      <formula>NOT(ISBLANK(K450))</formula>
    </cfRule>
  </conditionalFormatting>
  <conditionalFormatting sqref="M454:M457">
    <cfRule type="expression" dxfId="111" priority="46">
      <formula>OR($K454="Цель приема",$K454="Отказ в приеме",$K454="Тактика ведения",$K454="Не дозвонились в течение 2-х дней",$K454="Паллиатив/Патронаж",$K454="Отказ от сопровождения в проекте",$K454="Отказ от сопровождения персональным помощником",$K454="Нарушение маршрутизации",$K454="КАНЦЕР-регистр")</formula>
    </cfRule>
  </conditionalFormatting>
  <conditionalFormatting sqref="M454:M457">
    <cfRule type="expression" dxfId="110" priority="43">
      <formula>ISBLANK($K454)</formula>
    </cfRule>
    <cfRule type="expression" dxfId="109" priority="47">
      <formula>OR($K454="Клиника женского здоровья",$K454="Принят без записи",$K454="Динамика состояния",$K454="Статус диагноза",$K454="К сведению ГП/ЦАОП",$K454="Некорректное обращение с пациентом",$K454="Отказ от сопровождения персональным помощником")</formula>
    </cfRule>
    <cfRule type="expression" dxfId="108" priority="48">
      <formula>NOT(ISBLANK(K454))</formula>
    </cfRule>
  </conditionalFormatting>
  <conditionalFormatting sqref="P454:P457">
    <cfRule type="expression" dxfId="107" priority="44">
      <formula>OR($M454="Врач",$K454="Клиника женского здоровья",$K454="Принят без записи",$K454="Динамика состояния",$K454="Статус диагноза",AND($K454="Онкологический консилиум",$M454="Расхождение данных"),AND($K454="Превышен срок",$M454="Исследование"),AND($K454="Отсутствует протокол",$M454="Протокол исследования"),AND($K454="Дата записи",$M454="Исследование "),$K454="К сведению ГП/ЦАОП",$K454="Некорректное обращение с пациентом",$K454="Тактика ведения",$K454="Отказ в приеме")</formula>
    </cfRule>
    <cfRule type="expression" dxfId="106" priority="45">
      <formula>OR($K454="Онкологический консилиум",$K454="Дата записи",$K454="Возврат в МО без приема",$K454="Данные о биопсии",$K454="КАНЦЕР-регистр",$K454="Отказ от записи ",$K454="Отсутствует протокол",$K454="Превышен срок")</formula>
    </cfRule>
  </conditionalFormatting>
  <conditionalFormatting sqref="P453">
    <cfRule type="expression" dxfId="105" priority="40">
      <formula>OR($K453="Цель приема",$K453="Отказ в приеме",$K453="Тактика ведения",$K453="Не дозвонились в течение 2-х дней",$K453="Паллиатив/Патронаж",$K453="Отказ от сопровождения в проекте",$K453="Отказ от сопровождения персональным помощником",$K453="Нарушение маршрутизации",$K453="КАНЦЕР-регистр")</formula>
    </cfRule>
  </conditionalFormatting>
  <conditionalFormatting sqref="M453">
    <cfRule type="expression" dxfId="104" priority="37">
      <formula>ISBLANK($K453)</formula>
    </cfRule>
    <cfRule type="expression" dxfId="103" priority="41">
      <formula>OR($K453="Клиника женского здоровья",$K453="Принят без записи",$K453="Динамика состояния",$K453="Статус диагноза",$K453="К сведению ГП/ЦАОП",$K453="Некорректное обращение с пациентом",$K453="Отказ от сопровождения персональным помощником")</formula>
    </cfRule>
    <cfRule type="expression" dxfId="102" priority="42">
      <formula>NOT(ISBLANK(K453))</formula>
    </cfRule>
  </conditionalFormatting>
  <conditionalFormatting sqref="P453">
    <cfRule type="expression" dxfId="101" priority="38">
      <formula>OR($M453="Врач",$K453="Клиника женского здоровья",$K453="Принят без записи",$K453="Динамика состояния",$K453="Статус диагноза",AND($K453="Онкологический консилиум",$M453="Расхождение данных"),AND($K453="Превышен срок",$M453="Исследование"),AND($K453="Отсутствует протокол",$M453="Протокол исследования"),AND($K453="Дата записи",$M453="Исследование "),$K453="К сведению ГП/ЦАОП",$K453="Некорректное обращение с пациентом",$K453="Тактика ведения",$K453="Отказ в приеме")</formula>
    </cfRule>
    <cfRule type="expression" dxfId="100" priority="39">
      <formula>OR($K453="Онкологический консилиум",$K453="Дата записи",$K453="Возврат в МО без приема",$K453="Данные о биопсии",$K453="КАНЦЕР-регистр",$K453="Отказ от записи ",$K453="Отсутствует протокол",$K453="Превышен срок")</formula>
    </cfRule>
  </conditionalFormatting>
  <conditionalFormatting sqref="M459:M460">
    <cfRule type="expression" dxfId="99" priority="34">
      <formula>OR($K459="Цель приема",$K459="Отказ в приеме",$K459="Тактика ведения",$K459="Не дозвонились в течение 2-х дней",$K459="Паллиатив/Патронаж",$K459="Отказ от сопровождения в проекте",$K459="Отказ от сопровождения персональным помощником",$K459="Нарушение маршрутизации",$K459="КАНЦЕР-регистр")</formula>
    </cfRule>
  </conditionalFormatting>
  <conditionalFormatting sqref="M459:M460">
    <cfRule type="expression" dxfId="98" priority="31">
      <formula>ISBLANK($K459)</formula>
    </cfRule>
    <cfRule type="expression" dxfId="97" priority="35">
      <formula>OR($K459="Клиника женского здоровья",$K459="Принят без записи",$K459="Динамика состояния",$K459="Статус диагноза",$K459="К сведению ГП/ЦАОП",$K459="Некорректное обращение с пациентом",$K459="Отказ от сопровождения персональным помощником")</formula>
    </cfRule>
    <cfRule type="expression" dxfId="96" priority="36">
      <formula>NOT(ISBLANK(K459))</formula>
    </cfRule>
  </conditionalFormatting>
  <conditionalFormatting sqref="P459:P460">
    <cfRule type="expression" dxfId="95" priority="32">
      <formula>OR($M459="Врач",$K459="Клиника женского здоровья",$K459="Принят без записи",$K459="Динамика состояния",$K459="Статус диагноза",AND($K459="Онкологический консилиум",$M459="Расхождение данных"),AND($K459="Превышен срок",$M459="Исследование"),AND($K459="Отсутствует протокол",$M459="Протокол исследования"),AND($K459="Дата записи",$M459="Исследование "),$K459="К сведению ГП/ЦАОП",$K459="Некорректное обращение с пациентом",$K459="Тактика ведения",$K459="Отказ в приеме")</formula>
    </cfRule>
    <cfRule type="expression" dxfId="94" priority="33">
      <formula>OR($K459="Онкологический консилиум",$K459="Дата записи",$K459="Возврат в МО без приема",$K459="Данные о биопсии",$K459="КАНЦЕР-регистр",$K459="Отказ от записи ",$K459="Отсутствует протокол",$K459="Превышен срок")</formula>
    </cfRule>
  </conditionalFormatting>
  <conditionalFormatting sqref="P458">
    <cfRule type="expression" dxfId="93" priority="28">
      <formula>OR($K458="Цель приема",$K458="Отказ в приеме",$K458="Тактика ведения",$K458="Не дозвонились в течение 2-х дней",$K458="Паллиатив/Патронаж",$K458="Отказ от сопровождения в проекте",$K458="Отказ от сопровождения персональным помощником",$K458="Нарушение маршрутизации",$K458="КАНЦЕР-регистр")</formula>
    </cfRule>
  </conditionalFormatting>
  <conditionalFormatting sqref="M458">
    <cfRule type="expression" dxfId="92" priority="25">
      <formula>ISBLANK($K458)</formula>
    </cfRule>
    <cfRule type="expression" dxfId="91" priority="29">
      <formula>OR($K458="Клиника женского здоровья",$K458="Принят без записи",$K458="Динамика состояния",$K458="Статус диагноза",$K458="К сведению ГП/ЦАОП",$K458="Некорректное обращение с пациентом",$K458="Отказ от сопровождения персональным помощником")</formula>
    </cfRule>
    <cfRule type="expression" dxfId="90" priority="30">
      <formula>NOT(ISBLANK(K458))</formula>
    </cfRule>
  </conditionalFormatting>
  <conditionalFormatting sqref="P458">
    <cfRule type="expression" dxfId="89" priority="26">
      <formula>OR($M458="Врач",$K458="Клиника женского здоровья",$K458="Принят без записи",$K458="Динамика состояния",$K458="Статус диагноза",AND($K458="Онкологический консилиум",$M458="Расхождение данных"),AND($K458="Превышен срок",$M458="Исследование"),AND($K458="Отсутствует протокол",$M458="Протокол исследования"),AND($K458="Дата записи",$M458="Исследование "),$K458="К сведению ГП/ЦАОП",$K458="Некорректное обращение с пациентом",$K458="Тактика ведения",$K458="Отказ в приеме")</formula>
    </cfRule>
    <cfRule type="expression" dxfId="88" priority="27">
      <formula>OR($K458="Онкологический консилиум",$K458="Дата записи",$K458="Возврат в МО без приема",$K458="Данные о биопсии",$K458="КАНЦЕР-регистр",$K458="Отказ от записи ",$K458="Отсутствует протокол",$K458="Превышен срок")</formula>
    </cfRule>
  </conditionalFormatting>
  <conditionalFormatting sqref="M461:M463">
    <cfRule type="expression" dxfId="87" priority="22">
      <formula>OR($K461="Цель приема",$K461="Отказ в приеме",$K461="Тактика ведения",$K461="Не дозвонились в течение 2-х дней",$K461="Паллиатив/Патронаж",$K461="Отказ от сопровождения в проекте",$K461="Отказ от сопровождения персональным помощником",$K461="Нарушение маршрутизации",$K461="КАНЦЕР-регистр")</formula>
    </cfRule>
  </conditionalFormatting>
  <conditionalFormatting sqref="M461:M463">
    <cfRule type="expression" dxfId="86" priority="19">
      <formula>ISBLANK($K461)</formula>
    </cfRule>
    <cfRule type="expression" dxfId="85" priority="23">
      <formula>OR($K461="Клиника женского здоровья",$K461="Принят без записи",$K461="Динамика состояния",$K461="Статус диагноза",$K461="К сведению ГП/ЦАОП",$K461="Некорректное обращение с пациентом",$K461="Отказ от сопровождения персональным помощником")</formula>
    </cfRule>
    <cfRule type="expression" dxfId="84" priority="24">
      <formula>NOT(ISBLANK(K461))</formula>
    </cfRule>
  </conditionalFormatting>
  <conditionalFormatting sqref="P461:P463">
    <cfRule type="expression" dxfId="83" priority="20">
      <formula>OR($M461="Врач",$K461="Клиника женского здоровья",$K461="Принят без записи",$K461="Динамика состояния",$K461="Статус диагноза",AND($K461="Онкологический консилиум",$M461="Расхождение данных"),AND($K461="Превышен срок",$M461="Исследование"),AND($K461="Отсутствует протокол",$M461="Протокол исследования"),AND($K461="Дата записи",$M461="Исследование "),$K461="К сведению ГП/ЦАОП",$K461="Некорректное обращение с пациентом",$K461="Тактика ведения",$K461="Отказ в приеме")</formula>
    </cfRule>
    <cfRule type="expression" dxfId="82" priority="21">
      <formula>OR($K461="Онкологический консилиум",$K461="Дата записи",$K461="Возврат в МО без приема",$K461="Данные о биопсии",$K461="КАНЦЕР-регистр",$K461="Отказ от записи ",$K461="Отсутствует протокол",$K461="Превышен срок")</formula>
    </cfRule>
  </conditionalFormatting>
  <conditionalFormatting sqref="M464:M469">
    <cfRule type="expression" dxfId="81" priority="16">
      <formula>OR($K464="Цель приема",$K464="Отказ в приеме",$K464="Тактика ведения",$K464="Не дозвонились в течение 2-х дней",$K464="Паллиатив/Патронаж",$K464="Отказ от сопровождения в проекте",$K464="Отказ от сопровождения персональным помощником",$K464="Нарушение маршрутизации",$K464="КАНЦЕР-регистр")</formula>
    </cfRule>
  </conditionalFormatting>
  <conditionalFormatting sqref="M464:M469">
    <cfRule type="expression" dxfId="80" priority="13">
      <formula>ISBLANK($K464)</formula>
    </cfRule>
    <cfRule type="expression" dxfId="79" priority="17">
      <formula>OR($K464="Клиника женского здоровья",$K464="Принят без записи",$K464="Динамика состояния",$K464="Статус диагноза",$K464="К сведению ГП/ЦАОП",$K464="Некорректное обращение с пациентом",$K464="Отказ от сопровождения персональным помощником")</formula>
    </cfRule>
    <cfRule type="expression" dxfId="78" priority="18">
      <formula>NOT(ISBLANK(K464))</formula>
    </cfRule>
  </conditionalFormatting>
  <conditionalFormatting sqref="P464:P469">
    <cfRule type="expression" dxfId="77" priority="14">
      <formula>OR($M464="Врач",$K464="Клиника женского здоровья",$K464="Принят без записи",$K464="Динамика состояния",$K464="Статус диагноза",AND($K464="Онкологический консилиум",$M464="Расхождение данных"),AND($K464="Превышен срок",$M464="Исследование"),AND($K464="Отсутствует протокол",$M464="Протокол исследования"),AND($K464="Дата записи",$M464="Исследование "),$K464="К сведению ГП/ЦАОП",$K464="Некорректное обращение с пациентом",$K464="Тактика ведения",$K464="Отказ в приеме")</formula>
    </cfRule>
    <cfRule type="expression" dxfId="76" priority="15">
      <formula>OR($K464="Онкологический консилиум",$K464="Дата записи",$K464="Возврат в МО без приема",$K464="Данные о биопсии",$K464="КАНЦЕР-регистр",$K464="Отказ от записи ",$K464="Отсутствует протокол",$K464="Превышен срок")</formula>
    </cfRule>
  </conditionalFormatting>
  <conditionalFormatting sqref="M470">
    <cfRule type="expression" dxfId="75" priority="10">
      <formula>OR($K470="Цель приема",$K470="Отказ в приеме",$K470="Тактика ведения",$K470="Не дозвонились в течение 2-х дней",$K470="Паллиатив/Патронаж",$K470="Отказ от сопровождения в проекте",$K470="Отказ от сопровождения персональным помощником",$K470="Нарушение маршрутизации",$K470="КАНЦЕР-регистр")</formula>
    </cfRule>
  </conditionalFormatting>
  <conditionalFormatting sqref="M470">
    <cfRule type="expression" dxfId="74" priority="7">
      <formula>ISBLANK($K470)</formula>
    </cfRule>
    <cfRule type="expression" dxfId="73" priority="11">
      <formula>OR($K470="Клиника женского здоровья",$K470="Принят без записи",$K470="Динамика состояния",$K470="Статус диагноза",$K470="К сведению ГП/ЦАОП",$K470="Некорректное обращение с пациентом",$K470="Отказ от сопровождения персональным помощником")</formula>
    </cfRule>
    <cfRule type="expression" dxfId="72" priority="12">
      <formula>NOT(ISBLANK(K470))</formula>
    </cfRule>
  </conditionalFormatting>
  <conditionalFormatting sqref="P470">
    <cfRule type="expression" dxfId="71" priority="8">
      <formula>OR($M470="Врач",$K470="Клиника женского здоровья",$K470="Принят без записи",$K470="Динамика состояния",$K470="Статус диагноза",AND($K470="Онкологический консилиум",$M470="Расхождение данных"),AND($K470="Превышен срок",$M470="Исследование"),AND($K470="Отсутствует протокол",$M470="Протокол исследования"),AND($K470="Дата записи",$M470="Исследование "),$K470="К сведению ГП/ЦАОП",$K470="Некорректное обращение с пациентом",$K470="Тактика ведения",$K470="Отказ в приеме")</formula>
    </cfRule>
    <cfRule type="expression" dxfId="70" priority="9">
      <formula>OR($K470="Онкологический консилиум",$K470="Дата записи",$K470="Возврат в МО без приема",$K470="Данные о биопсии",$K470="КАНЦЕР-регистр",$K470="Отказ от записи ",$K470="Отсутствует протокол",$K470="Превышен срок")</formula>
    </cfRule>
  </conditionalFormatting>
  <conditionalFormatting sqref="P471:P473">
    <cfRule type="expression" dxfId="69" priority="4">
      <formula>OR($K471="Цель приема",$K471="Отказ в приеме",$K471="Тактика ведения",$K471="Не дозвонились в течение 2-х дней",$K471="Паллиатив/Патронаж",$K471="Отказ от сопровождения в проекте",$K471="Отказ от сопровождения персональным помощником",$K471="Нарушение маршрутизации",$K471="КАНЦЕР-регистр")</formula>
    </cfRule>
  </conditionalFormatting>
  <conditionalFormatting sqref="M471:M473">
    <cfRule type="expression" dxfId="68" priority="1">
      <formula>ISBLANK($K471)</formula>
    </cfRule>
    <cfRule type="expression" dxfId="67" priority="5">
      <formula>OR($K471="Клиника женского здоровья",$K471="Принят без записи",$K471="Динамика состояния",$K471="Статус диагноза",$K471="К сведению ГП/ЦАОП",$K471="Некорректное обращение с пациентом",$K471="Отказ от сопровождения персональным помощником")</formula>
    </cfRule>
    <cfRule type="expression" dxfId="66" priority="6">
      <formula>NOT(ISBLANK(K471))</formula>
    </cfRule>
  </conditionalFormatting>
  <conditionalFormatting sqref="P471:P473">
    <cfRule type="expression" dxfId="65" priority="2">
      <formula>OR($M471="Врач",$K471="Клиника женского здоровья",$K471="Принят без записи",$K471="Динамика состояния",$K471="Статус диагноза",AND($K471="Онкологический консилиум",$M471="Расхождение данных"),AND($K471="Превышен срок",$M471="Исследование"),AND($K471="Отсутствует протокол",$M471="Протокол исследования"),AND($K471="Дата записи",$M471="Исследование "),$K471="К сведению ГП/ЦАОП",$K471="Некорректное обращение с пациентом",$K471="Тактика ведения",$K471="Отказ в приеме")</formula>
    </cfRule>
    <cfRule type="expression" dxfId="64" priority="3">
      <formula>OR($K471="Онкологический консилиум",$K471="Дата записи",$K471="Возврат в МО без приема",$K471="Данные о биопсии",$K471="КАНЦЕР-регистр",$K471="Отказ от записи ",$K471="Отсутствует протокол",$K471="Превышен срок")</formula>
    </cfRule>
  </conditionalFormatting>
  <conditionalFormatting sqref="F47">
    <cfRule type="expression" dxfId="63" priority="1210">
      <formula>$G47="Группа риска"</formula>
    </cfRule>
  </conditionalFormatting>
  <dataValidations count="16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6:N11 N24 N13:N21 N43 N260:N261 N440 N442:N443 N446:N457 N459:N469 N104:N135 N98:N102 N48 N26:N39 N3:N4 N137:N147 N59:N96 N41 N471:N1048576 O1002:O1048576 N264:N436 N150:N254 N50:N57">
      <formula1>Электронное_направление</formula1>
    </dataValidation>
    <dataValidation type="list" allowBlank="1" showInputMessage="1" showErrorMessage="1" sqref="D6:D11 O6:O11 D14:D19 D21 O13:O21 D24 D43 O43 D50:D51 D53 O59 D110 D91 D94 D96 D98:D101 D126:D127 O225 D261 D251:D254 D453:D457 O430:O436 D447:D451 O442:O443 O440 O446:O457 O471:O1001 D471:D473 O459:O463 D459:D469 O465:O469 O228:O262 D224:D249 O161:O162 O150:O157 D138:D146 D130:D132 D112:D123 O92:O135 O61:O66 O48 O23:O39 D3:D4 O4 D207:D220 O187:O219 D186:D197 O137:O147 O68:O90 D59:D75 O41 D41 O265:O428 D264:D436 O221:O223 O164:O185 D150:D184 O51:O57 D55:D57">
      <formula1>МО</formula1>
    </dataValidation>
    <dataValidation type="list" allowBlank="1" showInputMessage="1" showErrorMessage="1" sqref="K6:K11 K24 K13:K21 K43 K104:K106 K94:K96 K98:K102 K261 K439:K457 K471:K1001 K459:K469 K137:K147 K126:K132 K108:K123 K80:K91 K48 K26:K39 K3:K4 K59:K75 K41 K264:K437 K150:K254 K50:K57">
      <formula1>INDIRECT("статус[статус]")</formula1>
    </dataValidation>
    <dataValidation type="list" allowBlank="1" showInputMessage="1" showErrorMessage="1" sqref="J6:J11 J14:J19 J21 J43 J108:J110 J94:J96 J98:J102 J104:J106 J147 J126:J128 J138:J143 J222 J261 J252:J254 J447:J457 J459:J469 J224:J249 J150:J158 J130:J132 J112:J123 J81:J91 J26:J39 J3:J4 J59:J75 J41 J471:J1048576 J264:J436 J174:J220 J161:J172 J50:J57">
      <formula1>Этап_ведения_пациента_</formula1>
    </dataValidation>
    <dataValidation type="list" allowBlank="1" showInputMessage="1" showErrorMessage="1" sqref="E3 E50:E51 E53 E58 E60 E67 E91 E158 E163 E186 E220 E224 E264 E429 E451:E452 E464 E226:E227 E160">
      <formula1>ОО__ПОК</formula1>
    </dataValidation>
    <dataValidation type="date" operator="greaterThan" allowBlank="1" showInputMessage="1" showErrorMessage="1" sqref="G96">
      <formula1>7306</formula1>
    </dataValidation>
    <dataValidation type="list" allowBlank="1" showInputMessage="1" showErrorMessage="1" sqref="O3 O50 O60 O67 O91 O158 O163 O186 O220 O224 O264 O429 O464 O226:O227">
      <formula1>Куда_сформировано_направление</formula1>
    </dataValidation>
    <dataValidation type="list" showInputMessage="1" showErrorMessage="1" sqref="K5 K12 K40 K42 K49 K58 K22:K23 K92:K93 K97 K103 K107 K124:K125 K133:K136 K148:K149 K255:K260 K262:K263 K438 K458 K470 K76:K79 K44:K47 K25">
      <formula1>INDIRECT("статус[статус]")</formula1>
    </dataValidation>
    <dataValidation type="list" showInputMessage="1" showErrorMessage="1" sqref="N5 N12 N40 N42 N49 N58 N22:N23 N97 N103 N136 N148:N149 N255:N259 N262:N263 N444:N445 N441 N437:N439 N458 N470 N44:N47 N25">
      <formula1>Электронное_направление</formula1>
    </dataValidation>
    <dataValidation type="list" showInputMessage="1" showErrorMessage="1" sqref="O5 D5 O12 D12:D13 D20 O40 O42 D42 O49 O58 D58 D52 D54 O22 D92:D93 D95 D97 D111 D124:D125 O136 O148:O149 O159:O160 D185 D221:D223 D250 D255:D260 O263 D262:D263 O444:O445 O441 D452 D437:D446 O437:O439 D458 O458 O470 D470 D198:D206 D147:D149 D128:D129 D102:D109 D76:D90 D44:D49 O44:O47 D25:D40 D22:D23 D134:D137">
      <formula1>МО</formula1>
    </dataValidation>
    <dataValidation type="list" showInputMessage="1" showErrorMessage="1" sqref="J5 J12:J13 J20 J40 J42 J58 J92:J93 J97 J103 J107 J111 J124:J125 J148:J149 J173 J221 J223 J250:J251 J255:J260 J262:J263 J437:J446 J458 J470 J159:J160 J144:J146 J129 J76:J80 J44:J49 J22:J25 J133:J137">
      <formula1>Этап_ведения_пациента_</formula1>
    </dataValidation>
    <dataValidation type="list" showInputMessage="1" showErrorMessage="1" sqref="E107">
      <formula1>ОО__ПОК</formula1>
    </dataValidation>
    <dataValidation type="list" allowBlank="1" showInputMessage="1" showErrorMessage="1" sqref="E266:E269 E444">
      <formula1>#REF!</formula1>
    </dataValidation>
    <dataValidation type="list" allowBlank="1" showErrorMessage="1" errorTitle="Требуется выбрать из списка" sqref="M266:M269">
      <formula1>INDIRECT(SUBSTITUTE(SUBSTITUTE(SUBSTITUTE(SUBSTITUTE(SUBSTITUTE(SUBSTITUTE(K266, " ", ""),#REF!,""),":",""),"-",""),",",""),"/",""))</formula1>
    </dataValidation>
    <dataValidation type="list" allowBlank="1" showInputMessage="1" showErrorMessage="1" sqref="M1">
      <formula1>$D$4:$D$25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02" stopIfTrue="1" id="{664D3DFD-05F3-4396-872A-7D09186DA983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799" stopIfTrue="1" id="{98C5BFC0-4D41-43CB-B07F-33C8ABBAA656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5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M6:M11 M13:M20 M474:M1001 M3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E6:E11 E14:E19 E474:E1001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INDIRECT(SUBSTITUTE(SUBSTITUTE(SUBSTITUTE(SUBSTITUTE(SUBSTITUTE(SUBSTITUTE(K4, " ", ""),'C:\Users\zil\Desktop\Контроль МО май\[Контроль_МО с 18.05.22.xlsx]Статус'!#REF!,""),":",""),"-",""),",",""),"/",""))</xm:f>
          </x14:formula1>
          <xm:sqref>M4</xm:sqref>
        </x14:dataValidation>
        <x14:dataValidation type="list" allowBlank="1" showInputMessage="1" showErrorMessage="1">
          <x14:formula1>
            <xm:f>'C:\Users\zil\Desktop\Контроль МО май\[Контроль_МО с 18.05.22.xlsx]списки_не_удалять'!#REF!</xm:f>
          </x14:formula1>
          <xm:sqref>E4</xm:sqref>
        </x14:dataValidation>
        <x14:dataValidation type="list" allowBlank="1" showInputMessage="1" showErrorMessage="1">
          <x14:formula1>
            <xm:f>'C:\Users\zil\Downloads\[от 18.05.2022_Контроль_МО_Горвиц В.П. (2).xlsx]списки_не_удалять'!#REF!</xm:f>
          </x14:formula1>
          <xm:sqref>E21 E23:E25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INDIRECT(SUBSTITUTE(SUBSTITUTE(SUBSTITUTE(SUBSTITUTE(SUBSTITUTE(SUBSTITUTE(K21, " ", ""),'C:\Users\zil\Downloads\[от 18.05.2022_Контроль_МО_Горвиц В.П. (2).xlsx]Статус'!#REF!,""),":",""),"-",""),",",""),"/",""))</xm:f>
          </x14:formula1>
          <xm:sqref>M24 M21</xm:sqref>
        </x14:dataValidation>
        <x14:dataValidation type="list" allowBlank="1" showInputMessage="1" showErrorMessage="1">
          <x14:formula1>
            <xm:f>'C:\Users\zil\Downloads\[30.05.2022_Контроль_МО Унгер Е.И..xlsx]списки_не_удалять'!#REF!</xm:f>
          </x14:formula1>
          <xm:sqref>E43 E41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INDIRECT(SUBSTITUTE(SUBSTITUTE(SUBSTITUTE(SUBSTITUTE(SUBSTITUTE(SUBSTITUTE(K41, " ", ""),'C:\Users\zil\Downloads\[30.05.2022_Контроль_МО Унгер Е.И..xlsx]Статус'!#REF!,""),":",""),"-",""),",",""),"/",""))</xm:f>
          </x14:formula1>
          <xm:sqref>M43 M48 M41</xm:sqref>
        </x14:dataValidation>
        <x14:dataValidation type="list" allowBlank="1" showInputMessage="1" showErrorMessage="1">
          <x14:formula1>
            <xm:f>'C:\Users\zil\Downloads\[23.05.2022_Контроль_МО Унгер Е.И. (1).xlsx]списки_не_удалять'!#REF!</xm:f>
          </x14:formula1>
          <xm:sqref>E59</xm:sqref>
        </x14:dataValidation>
        <x14:dataValidation type="list" allowBlank="1" showInputMessage="1" showErrorMessage="1">
          <x14:formula1>
            <xm:f>'C:\Users\zil\Downloads\[30.05.2022_Контроль_МО_Крыш Н.Г..xlsx]списки_не_удалять'!#REF!</xm:f>
          </x14:formula1>
          <xm:sqref>E55:E57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INDIRECT(SUBSTITUTE(SUBSTITUTE(SUBSTITUTE(SUBSTITUTE(SUBSTITUTE(SUBSTITUTE(K91, " ", ""),'C:\Users\zil\Desktop\[Канева А.В._30.05.2022_Контроль_МО.xlsx]Статус'!#REF!,""),":",""),"-",""),",",""),"/",""))</xm:f>
          </x14:formula1>
          <xm:sqref>M91 M94:M96 M98:M102 M104:M106 M108:M110</xm:sqref>
        </x14:dataValidation>
        <x14:dataValidation type="list" allowBlank="1" showInputMessage="1" showErrorMessage="1">
          <x14:formula1>
            <xm:f>'C:\Users\zil\Desktop\[Канева А.В._30.05.2022_Контроль_МО.xlsx]списки_не_удалять'!#REF!</xm:f>
          </x14:formula1>
          <xm:sqref>E94:E96 E98:E102 E104:E106 E108:E110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INDIRECT(SUBSTITUTE(SUBSTITUTE(SUBSTITUTE(SUBSTITUTE(SUBSTITUTE(SUBSTITUTE(K76, " ", ""),'C:\Users\zil\Desktop\[Дата_Контроль_МО 30.05.2022 Беляева А.В..xlsx]Статус'!#REF!,""),":",""),"-",""),",",""),"/",""))</xm:f>
          </x14:formula1>
          <xm:sqref>M79:M80 M76:M77</xm:sqref>
        </x14:dataValidation>
        <x14:dataValidation type="list" allowBlank="1" showInputMessage="1" showErrorMessage="1">
          <x14:formula1>
            <xm:f>'C:\Users\zil\Downloads\[3.11_МО_30.05.2022.xlsx]списки_не_удалять'!#REF!</xm:f>
          </x14:formula1>
          <xm:sqref>E61:E64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""),'C:\Users\zil\Downloads\[3.11_МО_30.05.2022.xlsx]Статус'!#REF!,""),":",""),"-",""),",",""),"/",""))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INDIRECT(SUBSTITUTE(SUBSTITUTE(SUBSTITUTE(SUBSTITUTE(SUBSTITUTE(SUBSTITUTE(K147, " ", ""),'C:\Users\zil\Desktop\Задачи\МО\своды 3.12\МАй свод\30.05.2022\[Дата_Контроль_МО Силакова  30.05.2022.xlsx]Статус'!#REF!,""),":",""),"-",""),",",""),"/",""))</xm:f>
          </x14:formula1>
          <xm:sqref>M147</xm:sqref>
        </x14:dataValidation>
        <x14:dataValidation type="list" allowBlank="1" showInputMessage="1" showErrorMessage="1">
          <x14:formula1>
            <xm:f>'C:\Users\zil\Desktop\Задачи\МО\своды 3.12\МАй свод\30.05.2022\[Дата_Контроль_МО Силакова  30.05.2022.xlsx]списки_не_удалять'!#REF!</xm:f>
          </x14:formula1>
          <xm:sqref>E147</xm:sqref>
        </x14:dataValidation>
        <x14:dataValidation type="list" allowBlank="1" showInputMessage="1" showErrorMessage="1">
          <x14:formula1>
            <xm:f>'C:\Users\zil\Desktop\Задачи\МО\своды 3.12\МАй свод\30.05.2022\[Лепетченко И.А._30.05.22_Контроль_МО.xlsx]списки_не_удалять'!#REF!</xm:f>
          </x14:formula1>
          <xm:sqref>E144:E146</xm:sqref>
        </x14:dataValidation>
        <x14:dataValidation type="list" allowBlank="1" showInputMessage="1" showErrorMessage="1">
          <x14:formula1>
            <xm:f>'C:\Users\zil\Desktop\Задачи\МО\своды 3.12\МАй свод\30.05.2022\[Контроль МО Ушаков 30.05.22.xlsx]списки_не_удалять'!#REF!</xm:f>
          </x14:formula1>
          <xm:sqref>E140:E143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INDIRECT(SUBSTITUTE(SUBSTITUTE(SUBSTITUTE(SUBSTITUTE(SUBSTITUTE(SUBSTITUTE(K140, " ", ""),'C:\Users\zil\Desktop\Задачи\МО\своды 3.12\МАй свод\30.05.2022\[Контроль МО Ушаков 30.05.22.xlsx]Статус'!#REF!,""),":",""),"-",""),",",""),"/",""))</xm:f>
          </x14:formula1>
          <xm:sqref>M140:M143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""),'C:\Users\zil\Desktop\Задачи\МО\своды 3.12\МАй свод\30.05.2022\[30.05.2022_Контроль_МО Попова Е.А..xlsx]Статус'!#REF!,""),":",""),"-",""),",",""),"/",""))</xm:f>
          </x14:formula1>
          <xm:sqref>M126:M135 M124 M137:M139</xm:sqref>
        </x14:dataValidation>
        <x14:dataValidation type="list" allowBlank="1" showInputMessage="1" showErrorMessage="1">
          <x14:formula1>
            <xm:f>'C:\Users\zil\Desktop\Задачи\МО\своды 3.12\МАй свод\30.05.2022\[30.05.2022_Контроль_МО Попова Е.А..xlsx]списки_не_удалять'!#REF!</xm:f>
          </x14:formula1>
          <xm:sqref>E126:E127 E138:E139 E130:E132</xm:sqref>
        </x14:dataValidation>
        <x14:dataValidation type="list" allowBlank="1" showInputMessage="1" showErrorMessage="1">
          <x14:formula1>
            <xm:f>'C:\Users\zil\Downloads\[МО.30.05_Свод_3.12.xlsx]списки_не_удалять'!#REF!</xm:f>
          </x14:formula1>
          <xm:sqref>E112:E119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INDIRECT(SUBSTITUTE(SUBSTITUTE(SUBSTITUTE(SUBSTITUTE(SUBSTITUTE(SUBSTITUTE(K174, " ", ""),'C:\Users\zil\Downloads\[Контроль_МО_30-05-22_Юдин.xlsx]Статус'!#REF!,""),":",""),"-",""),",",""),"/",""))</xm:f>
          </x14:formula1>
          <xm:sqref>M174:M178</xm:sqref>
        </x14:dataValidation>
        <x14:dataValidation type="list" allowBlank="1" showInputMessage="1" showErrorMessage="1">
          <x14:formula1>
            <xm:f>'C:\Users\zil\Downloads\[Контроль_МО_30-05-22_Юдин.xlsx]списки_не_удалять'!#REF!</xm:f>
          </x14:formula1>
          <xm:sqref>E174:E178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E162</xm:sqref>
        </x14:dataValidation>
        <x14:dataValidation type="list" allowBlank="1" showInputMessage="1" showErrorMessage="1">
          <x14:formula1>
            <xm:f>'C:\Users\zil\Downloads\[Свод 3.13. Дата_Контроль_МО  30.05.2022.xlsx]списки_не_удалять'!#REF!</xm:f>
          </x14:formula1>
          <xm:sqref>E150:E152</xm:sqref>
        </x14:dataValidation>
        <x14:dataValidation type="list" allowBlank="1" showInputMessage="1" showErrorMessage="1">
          <x14:formula1>
            <xm:f>'C:\Users\zil\Downloads\[30.05.2022_май_Жирякова Е.С._Контроль_МО.xlsx]списки_не_удалять'!#REF!</xm:f>
          </x14:formula1>
          <xm:sqref>E198:E206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INDIRECT(SUBSTITUTE(SUBSTITUTE(SUBSTITUTE(SUBSTITUTE(SUBSTITUTE(SUBSTITUTE(K198, " ", ""),'C:\Users\zil\Downloads\[30.05.2022_май_Жирякова Е.С._Контроль_МО.xlsx]Статус'!#REF!,""),":",""),"-",""),",",""),"/",""))</xm:f>
          </x14:formula1>
          <xm:sqref>M198:M206</xm:sqref>
        </x14:dataValidation>
        <x14:dataValidation type="list" allowBlank="1" showInputMessage="1" showErrorMessage="1">
          <x14:formula1>
            <xm:f>'C:\Users\zil\Downloads\[30_05_2022_Контроль_МО_Корноухова_А_М_.xlsx]списки_не_удалять'!#REF!</xm:f>
          </x14:formula1>
          <xm:sqref>E184:E185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INDIRECT(SUBSTITUTE(SUBSTITUTE(SUBSTITUTE(SUBSTITUTE(SUBSTITUTE(SUBSTITUTE(K227, " ", ""),'C:\Users\zil\Downloads\Telegram Desktop\[30.05.22г._Контроль_МО_Карасева Н.А..xlsx]Статус'!#REF!,""),":",""),"-",""),",",""),"/",""))</xm:f>
          </x14:formula1>
          <xm:sqref>M227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INDIRECT(SUBSTITUTE(SUBSTITUTE(SUBSTITUTE(SUBSTITUTE(SUBSTITUTE(SUBSTITUTE(K224, " ", ""),'C:\Users\zil\Downloads\Telegram Desktop\[Каргина Д.В._30.05.2022_Контроль_МО.xlsx]Статус'!#REF!,""),":",""),"-",""),",",""),"/",""))</xm:f>
          </x14:formula1>
          <xm:sqref>M224</xm:sqref>
        </x14:dataValidation>
        <x14:dataValidation type="list" allowBlank="1" showInputMessage="1" showErrorMessage="1">
          <x14:formula1>
            <xm:f>'C:\Users\zil\Desktop\Каргина-рабочая папка\Контроль МО\[Каргина Д.В._27.05.2022_Контроль_МО.xlsx]списки_не_удалять'!#REF!</xm:f>
          </x14:formula1>
          <xm:sqref>E225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INDIRECT(SUBSTITUTE(SUBSTITUTE(SUBSTITUTE(SUBSTITUTE(SUBSTITUTE(SUBSTITUTE(K225, " ", ""),'C:\Users\zil\Desktop\Каргина-рабочая папка\Контроль МО\[Каргина Д.В._27.05.2022_Контроль_МО.xlsx]Статус'!#REF!,""),":",""),"-",""),",",""),"/",""))</xm:f>
          </x14:formula1>
          <xm:sqref>M225</xm:sqref>
        </x14:dataValidation>
        <x14:dataValidation type="list" allowBlank="1" showInputMessage="1" showErrorMessage="1">
          <x14:formula1>
            <xm:f>'C:\Users\zil\Downloads\Telegram Desktop\[Дата_Контроль_МО Мурадова — 30.05.xlsx]списки_не_удалять'!#REF!</xm:f>
          </x14:formula1>
          <xm:sqref>E222:E223</xm:sqref>
        </x14:dataValidation>
        <x14:dataValidation type="list" allowBlank="1" showInputMessage="1" showErrorMessage="1">
          <x14:formula1>
            <xm:f>'C:\Users\zil\Desktop\Контроль МО май 2022\[27052022_Павлова_Контроль МО.xlsx]списки_не_удалять'!#REF!</xm:f>
          </x14:formula1>
          <xm:sqref>E219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INDIRECT(SUBSTITUTE(SUBSTITUTE(SUBSTITUTE(SUBSTITUTE(SUBSTITUTE(SUBSTITUTE(K219, " ", ""),'C:\Users\zil\Desktop\Контроль МО май 2022\[27052022_Павлова_Контроль МО.xlsx]Статус'!#REF!,""),":",""),"-",""),",",""),"/",""))</xm:f>
          </x14:formula1>
          <xm:sqref>M219</xm:sqref>
        </x14:dataValidation>
        <x14:dataValidation type="list" allowBlank="1" showInputMessage="1" showErrorMessage="1">
          <x14:formula1>
            <xm:f>'C:\Users\zil\Desktop\Контроль МО май 2022\[26052022_Павлова_Контроль МО.xlsx]списки_не_удалять'!#REF!</xm:f>
          </x14:formula1>
          <xm:sqref>E214:E215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INDIRECT(SUBSTITUTE(SUBSTITUTE(SUBSTITUTE(SUBSTITUTE(SUBSTITUTE(SUBSTITUTE(K239, " ", ""),'C:\Users\zil\Desktop\[Контроль МО ОЧЕНЬ НОВЫЙ.xlsx]Статус'!#REF!,""),":",""),"-",""),",",""),"/",""))</xm:f>
          </x14:formula1>
          <xm:sqref>M239</xm:sqref>
        </x14:dataValidation>
        <x14:dataValidation type="list" allowBlank="1" showInputMessage="1" showErrorMessage="1">
          <x14:formula1>
            <xm:f>'C:\Users\zil\Downloads\[Дата_Контроль_МО 18.05.2022.xlsx]списки_не_удалять'!#REF!</xm:f>
          </x14:formula1>
          <xm:sqref>E249 E251:E254 E261 E265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INDIRECT(SUBSTITUTE(SUBSTITUTE(SUBSTITUTE(SUBSTITUTE(SUBSTITUTE(SUBSTITUTE(K249, " ", ""),'C:\Users\zil\Downloads\[Дата_Контроль_МО 18.05.2022.xlsx]Статус'!#REF!,""),":",""),"-",""),",",""),"/",""))</xm:f>
          </x14:formula1>
          <xm:sqref>M256 M258 M260:M261 M264:M265 M249:M254</xm:sqref>
        </x14:dataValidation>
        <x14:dataValidation type="list" allowBlank="1" showInputMessage="1" showErrorMessage="1">
          <x14:formula1>
            <xm:f>'C:\Users\zil\Downloads\[Контроль_МО_Шовкун В. О..xlsx]списки_не_удалять'!#REF!</xm:f>
          </x14:formula1>
          <xm:sqref>E242:E248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INDIRECT(SUBSTITUTE(SUBSTITUTE(SUBSTITUTE(SUBSTITUTE(SUBSTITUTE(SUBSTITUTE(K242, " ", ""),'C:\Users\zil\Downloads\[Контроль_МО_Шовкун В. О..xlsx]Статус'!#REF!,""),":",""),"-",""),",",""),"/",""))</xm:f>
          </x14:formula1>
          <xm:sqref>M242:M248</xm:sqref>
        </x14:dataValidation>
        <x14:dataValidation type="list" allowBlank="1" showInputMessage="1" showErrorMessage="1">
          <x14:formula1>
            <xm:f>'C:\Users\zil\Downloads\[18.05.2022_Контроль_МО Сиротина Т.А..xlsx]списки_не_удалять'!#REF!</xm:f>
          </x14:formula1>
          <xm:sqref>E240:E241</xm:sqref>
        </x14:dataValidation>
        <x14:dataValidation type="list" allowBlank="1" showInputMessage="1" showErrorMessage="1">
          <x14:formula1>
            <xm:f>'C:\Users\zil\Downloads\[30.05.2022_Контроль_МО_3.6.xlsx]списки_не_удалять'!#REF!</xm:f>
          </x14:formula1>
          <xm:sqref>E270:E281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INDIRECT(SUBSTITUTE(SUBSTITUTE(SUBSTITUTE(SUBSTITUTE(SUBSTITUTE(SUBSTITUTE(K270, " ", ""),'C:\Users\zil\Downloads\[30.05.2022_Контроль_МО_3.6.xlsx]Статус'!#REF!,""),":",""),"-",""),",",""),"/",""))</xm:f>
          </x14:formula1>
          <xm:sqref>M270:M281</xm:sqref>
        </x14:dataValidation>
        <x14:dataValidation type="list" allowBlank="1" showInputMessage="1" showErrorMessage="1">
          <x14:formula1>
            <xm:f>'C:\Users\zil\Desktop\[20.05.2022_Контроль_МО Ветрова Е.В..xlsx]списки_не_удалять'!#REF!</xm:f>
          </x14:formula1>
          <xm:sqref>E385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INDIRECT(SUBSTITUTE(SUBSTITUTE(SUBSTITUTE(SUBSTITUTE(SUBSTITUTE(SUBSTITUTE(K385, " ", ""),'C:\Users\zil\Desktop\[20.05.2022_Контроль_МО Ветрова Е.В..xlsx]Статус'!#REF!,""),":",""),"-",""),",",""),"/",""))</xm:f>
          </x14:formula1>
          <xm:sqref>M385</xm:sqref>
        </x14:dataValidation>
        <x14:dataValidation type="list" allowBlank="1" showInputMessage="1" showErrorMessage="1">
          <x14:formula1>
            <xm:f>'C:\Users\zil\Desktop\[18.05.2022_Контроль_МО ауд 3.8.xlsx]списки_не_удалять'!#REF!</xm:f>
          </x14:formula1>
          <xm:sqref>E382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INDIRECT(SUBSTITUTE(SUBSTITUTE(SUBSTITUTE(SUBSTITUTE(SUBSTITUTE(SUBSTITUTE(K382, " ", ""),'C:\Users\zil\Desktop\[18.05.2022_Контроль_МО ауд 3.8.xlsx]Статус'!#REF!,""),":",""),"-",""),",",""),"/",""))</xm:f>
          </x14:formula1>
          <xm:sqref>M382</xm:sqref>
        </x14:dataValidation>
        <x14:dataValidation type="list" allowBlank="1" showInputMessage="1" showErrorMessage="1">
          <x14:formula1>
            <xm:f>'C:\Users\zil\Downloads\[30.05.2022_Контроль_МО Ветрова Е.В. ауд 3.8.xlsx]списки_не_удалять'!#REF!</xm:f>
          </x14:formula1>
          <xm:sqref>E386:E417 E381 E383:E384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""),'C:\Users\zil\Downloads\[30.05.2022_Контроль_МО Ветрова Е.В. ауд 3.8.xlsx]Статус'!#REF!,""),":",""),"-",""),",",""),"/",""))</xm:f>
          </x14:formula1>
          <xm:sqref>M386:M417 M381 M383:M384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INDIRECT(SUBSTITUTE(SUBSTITUTE(SUBSTITUTE(SUBSTITUTE(SUBSTITUTE(SUBSTITUTE(K453, " ", ""),'C:\Users\zil\Desktop\[Контроль_МО_апрель22.xlsx]Статус'!#REF!,""),":",""),"-",""),",",""),"/",""))</xm:f>
          </x14:formula1>
          <xm:sqref>M453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E453</xm:sqref>
        </x14:dataValidation>
        <x14:dataValidation type="list" allowBlank="1" showInputMessage="1" showErrorMessage="1">
          <x14:formula1>
            <xm:f>'C:\Users\zil\Downloads\[Контроль_МО_май2022 (3).xlsx]списки_не_удалять'!#REF!</xm:f>
          </x14:formula1>
          <xm:sqref>E454:E457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INDIRECT(SUBSTITUTE(SUBSTITUTE(SUBSTITUTE(SUBSTITUTE(SUBSTITUTE(SUBSTITUTE(K454, " ", ""),'C:\Users\zil\Downloads\[Контроль_МО_май2022 (3).xlsx]Статус'!#REF!,""),":",""),"-",""),",",""),"/",""))</xm:f>
          </x14:formula1>
          <xm:sqref>M454:M457</xm:sqref>
        </x14:dataValidation>
        <x14:dataValidation type="list" allowBlank="1" showInputMessage="1" showErrorMessage="1">
          <x14:formula1>
            <xm:f>'C:\Users\zil\Downloads\[МО Заикина Л.В. 30.05.2022.xlsx]списки_не_удалять'!#REF!</xm:f>
          </x14:formula1>
          <xm:sqref>E447:E448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INDIRECT(SUBSTITUTE(SUBSTITUTE(SUBSTITUTE(SUBSTITUTE(SUBSTITUTE(SUBSTITUTE(K437, " ", ""),'C:\Users\zil\Downloads\[МО Заикина Л.В. 30.05.2022.xlsx]Статус'!#REF!,""),":",""),"-",""),",",""),"/",""))</xm:f>
          </x14:formula1>
          <xm:sqref>M439:M445 M437 M447:M452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""),'C:\Users\zil\Downloads\[МО Сим 30.05.2022.xlsx]Статус'!#REF!,""),":",""),"-",""),",",""),"/",""))</xm:f>
          </x14:formula1>
          <xm:sqref>M429:M431</xm:sqref>
        </x14:dataValidation>
        <x14:dataValidation type="list" allowBlank="1" showInputMessage="1" showErrorMessage="1">
          <x14:formula1>
            <xm:f>'C:\Users\zil\Downloads\[МО Сим 30.05.2022.xlsx]списки_не_удалять'!#REF!</xm:f>
          </x14:formula1>
          <xm:sqref>E430:E431</xm:sqref>
        </x14:dataValidation>
        <x14:dataValidation type="list" allowBlank="1" showInputMessage="1" showErrorMessage="1">
          <x14:formula1>
            <xm:f>'C:\Users\zil\Downloads\[МО Сим 26.05.2022.xlsx]списки_не_удалять'!#REF!</xm:f>
          </x14:formula1>
          <xm:sqref>E432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INDIRECT(SUBSTITUTE(SUBSTITUTE(SUBSTITUTE(SUBSTITUTE(SUBSTITUTE(SUBSTITUTE(K432, " ", ""),'C:\Users\zil\Downloads\[МО Сим 26.05.2022.xlsx]Статус'!#REF!,""),":",""),"-",""),",",""),"/",""))</xm:f>
          </x14:formula1>
          <xm:sqref>M432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INDIRECT(SUBSTITUTE(SUBSTITUTE(SUBSTITUTE(SUBSTITUTE(SUBSTITUTE(SUBSTITUTE(K418, " ", ""),'C:\Users\zil\Downloads\[30.05.2022_Контроль_МО_Изюмская.xlsx]Статус'!#REF!,""),":",""),"-",""),",",""),"/",""))</xm:f>
          </x14:formula1>
          <xm:sqref>M418:M428 M433:M436</xm:sqref>
        </x14:dataValidation>
        <x14:dataValidation type="list" allowBlank="1" showInputMessage="1" showErrorMessage="1">
          <x14:formula1>
            <xm:f>'C:\Users\zil\Downloads\[30.05.2022_Контроль_МО_Изюмская.xlsx]списки_не_удалять'!#REF!</xm:f>
          </x14:formula1>
          <xm:sqref>E418:E428 E433:E436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INDIRECT(SUBSTITUTE(SUBSTITUTE(SUBSTITUTE(SUBSTITUTE(SUBSTITUTE(SUBSTITUTE(K471, " ", ""),'C:\Users\zil\Downloads\[30.05.2022_Контроль_МО Алёхина Ю.В. (1).xlsx]Статус'!#REF!,""),":",""),"-",""),",",""),"/",""))</xm:f>
          </x14:formula1>
          <xm:sqref>M471:M473</xm:sqref>
        </x14:dataValidation>
        <x14:dataValidation type="list" allowBlank="1" showInputMessage="1" showErrorMessage="1">
          <x14:formula1>
            <xm:f>'C:\Users\zil\Downloads\[30.05.2022_Контроль_МО Алёхина Ю.В. (1).xlsx]списки_не_удалять'!#REF!</xm:f>
          </x14:formula1>
          <xm:sqref>E471:E473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INDIRECT(SUBSTITUTE(SUBSTITUTE(SUBSTITUTE(SUBSTITUTE(SUBSTITUTE(SUBSTITUTE(K464, " ", ""),'C:\Users\zil\Downloads\[МО ОТ 30.05.2022 (1).xlsx]Статус'!#REF!,""),":",""),"-",""),",",""),"/",""))</xm:f>
          </x14:formula1>
          <xm:sqref>M464:M469</xm:sqref>
        </x14:dataValidation>
        <x14:dataValidation type="list" allowBlank="1" showInputMessage="1" showErrorMessage="1">
          <x14:formula1>
            <xm:f>'C:\Users\zil\Downloads\[МО ОТ 30.05.2022 (1).xlsx]списки_не_удалять'!#REF!</xm:f>
          </x14:formula1>
          <xm:sqref>E465:E469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INDIRECT(SUBSTITUTE(SUBSTITUTE(SUBSTITUTE(SUBSTITUTE(SUBSTITUTE(SUBSTITUTE(K461, " ", ""),'C:\Users\zil\Downloads\[30.05.2022_Контроль_МО_Кузина И.В (1).xlsx]Статус'!#REF!,""),":",""),"-",""),",",""),"/",""))</xm:f>
          </x14:formula1>
          <xm:sqref>M461:M463</xm:sqref>
        </x14:dataValidation>
        <x14:dataValidation type="list" allowBlank="1" showInputMessage="1" showErrorMessage="1">
          <x14:formula1>
            <xm:f>'C:\Users\zil\Downloads\[30.05.2022_Контроль_МО_Кузина И.В (1).xlsx]списки_не_удалять'!#REF!</xm:f>
          </x14:formula1>
          <xm:sqref>E461:E463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INDIRECT(SUBSTITUTE(SUBSTITUTE(SUBSTITUTE(SUBSTITUTE(SUBSTITUTE(SUBSTITUTE(K459, " ", ""),'C:\Users\zil\Downloads\[МО от 18.05.2022 2.xlsx]Статус'!#REF!,""),":",""),"-",""),",",""),"/",""))</xm:f>
          </x14:formula1>
          <xm:sqref>M459:M460</xm:sqref>
        </x14:dataValidation>
        <x14:dataValidation type="list" allowBlank="1" showInputMessage="1" showErrorMessage="1">
          <x14:formula1>
            <xm:f>'C:\Users\zil\Downloads\[МО от 18.05.2022 2.xlsx]списки_не_удалять'!#REF!</xm:f>
          </x14:formula1>
          <xm:sqref>E459:E460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INDIRECT(SUBSTITUTE(SUBSTITUTE(SUBSTITUTE(SUBSTITUTE(SUBSTITUTE(SUBSTITUTE(K240, " ", ""),'C:\Users\zil\Downloads\[18.05.2022_Контроль_МО Сиротина Т.А..xlsx]Статус'!#REF!,""),":",""),"-",""),",",""),"/",""))</xm:f>
          </x14:formula1>
          <xm:sqref>M240:M241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""),'C:\Users\zil\Desktop\[Контроль МО ОЧЕНЬ НОВЫЙ.xlsx]Статус'!#REF!,""),":",""),"-",""),",",""),"/",""))</xm:f>
          </x14:formula1>
          <xm:sqref>M238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INDIRECT(SUBSTITUTE(SUBSTITUTE(SUBSTITUTE(SUBSTITUTE(SUBSTITUTE(SUBSTITUTE(K228, " ", ""),'C:\Users\zil\Desktop\[Контроль МО ОЧЕНЬ НОВЫЙ.xlsx]Статус'!#REF!,""),":",""),"-",""),",",""),"/",""))</xm:f>
          </x14:formula1>
          <xm:sqref>M228:M237</xm:sqref>
        </x14:dataValidation>
        <x14:dataValidation type="list" allowBlank="1" showInputMessage="1" showErrorMessage="1">
          <x14:formula1>
            <xm:f>'C:\Users\zil\Desktop\[Контроль МО ОЧЕНЬ НОВЫЙ.xlsx]списки_не_удалять'!#REF!</xm:f>
          </x14:formula1>
          <xm:sqref>E228:E239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INDIRECT(SUBSTITUTE(SUBSTITUTE(SUBSTITUTE(SUBSTITUTE(SUBSTITUTE(SUBSTITUTE(K226, " ", ""),'C:\Users\zil\Downloads\Telegram Desktop\[30.05.2022_Контроль_МО Мушинская.xlsx]Статус'!#REF!,""),":",""),"-",""),",",""),"/",""))</xm:f>
          </x14:formula1>
          <xm:sqref>M226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INDIRECT(SUBSTITUTE(SUBSTITUTE(SUBSTITUTE(SUBSTITUTE(SUBSTITUTE(SUBSTITUTE(K207, " ", ""),'C:\Users\zil\Downloads\[Контроль_МО 30.05.2022 Нечипоренко П.А..xlsx]Статус'!#REF!,""),":",""),"-",""),",",""),"/",""))</xm:f>
          </x14:formula1>
          <xm:sqref>M207:M213</xm:sqref>
        </x14:dataValidation>
        <x14:dataValidation type="list" allowBlank="1" showInputMessage="1" showErrorMessage="1">
          <x14:formula1>
            <xm:f>'C:\Users\zil\Downloads\[Контроль_МО 30.05.2022 Нечипоренко П.А..xlsx]списки_не_удалять'!#REF!</xm:f>
          </x14:formula1>
          <xm:sqref>E207:E213</xm:sqref>
        </x14:dataValidation>
        <x14:dataValidation type="list" allowBlank="1" showInputMessage="1" showErrorMessage="1">
          <x14:formula1>
            <xm:f>'C:\Users\zil\Downloads\[30.05.2022_Контроль_МО3.4.xlsx]списки_не_удалять'!#REF!</xm:f>
          </x14:formula1>
          <xm:sqref>E179:E183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INDIRECT(SUBSTITUTE(SUBSTITUTE(SUBSTITUTE(SUBSTITUTE(SUBSTITUTE(SUBSTITUTE(K179, " ", ""),'C:\Users\zil\Downloads\[30.05.2022_Контроль_МО3.4.xlsx]Статус'!#REF!,""),":",""),"-",""),",",""),"/",""))</xm:f>
          </x14:formula1>
          <xm:sqref>M179:M183</xm:sqref>
        </x14:dataValidation>
        <x14:dataValidation type="list" allowBlank="1" showInputMessage="1" showErrorMessage="1">
          <x14:formula1>
            <xm:f>'C:\Users\zil\Downloads\[Дата_Контроль_МО_от_Монклер_А_А_30_05.xlsx]списки_не_удалять'!#REF!</xm:f>
          </x14:formula1>
          <xm:sqref>E164:E170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INDIRECT(SUBSTITUTE(SUBSTITUTE(SUBSTITUTE(SUBSTITUTE(SUBSTITUTE(SUBSTITUTE(K163, " ", ""),'C:\Users\zil\Downloads\[Дата_Контроль_МО_от_Монклер_А_А_30_05.xlsx]Статус'!#REF!,""),":",""),"-",""),",",""),"/",""))</xm:f>
          </x14:formula1>
          <xm:sqref>M163:M170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INDIRECT(SUBSTITUTE(SUBSTITUTE(SUBSTITUTE(SUBSTITUTE(SUBSTITUTE(SUBSTITUTE(K158, " ", ""),'C:\Users\zil\Downloads\[Контроль МО 30.05.2022 Шевелев Г.С.xlsx]Статус'!#REF!,""),":",""),"-",""),",",""),"/",""))</xm:f>
          </x14:formula1>
          <xm:sqref>M158:M162</xm:sqref>
        </x14:dataValidation>
        <x14:dataValidation type="list" allowBlank="1" showInputMessage="1" showErrorMessage="1">
          <x14:formula1>
            <xm:f>'C:\Users\zil\Downloads\[Дата_Контроль_МО (3)30.05.2022 Общий (1).xlsx]списки_не_удалять'!#REF!</xm:f>
          </x14:formula1>
          <xm:sqref>E153:E157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INDIRECT(SUBSTITUTE(SUBSTITUTE(SUBSTITUTE(SUBSTITUTE(SUBSTITUTE(SUBSTITUTE(K153, " ", ""),'C:\Users\zil\Downloads\[Дата_Контроль_МО (3)30.05.2022 Общий (1).xlsx]Статус'!#REF!,""),":",""),"-",""),",",""),"/",""))</xm:f>
          </x14:formula1>
          <xm:sqref>M153:M157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""),'C:\Users\zil\Downloads\[Свод 3.13. Дата_Контроль_МО  30.05.2022.xlsx]Статус'!#REF!,""),":",""),"-",""),",",""),"/",""))</xm:f>
          </x14:formula1>
          <xm:sqref>M150:M152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INDIRECT(SUBSTITUTE(SUBSTITUTE(SUBSTITUTE(SUBSTITUTE(SUBSTITUTE(SUBSTITUTE(K144, " ", ""),'C:\Users\zil\Desktop\Задачи\МО\своды 3.12\МАй свод\30.05.2022\[Лепетченко И.А._30.05.22_Контроль_МО.xlsx]Статус'!#REF!,""),":",""),"-",""),",",""),"/",""))</xm:f>
          </x14:formula1>
          <xm:sqref>M144:M146</xm:sqref>
        </x14:dataValidation>
        <x14:dataValidation type="list" allowBlank="1" showInputMessage="1" showErrorMessage="1">
          <x14:formula1>
            <xm:f>'C:\Users\zil\Desktop\Задачи\МО\своды 3.12\МАй свод\30.05.2022\[30.05. Иматшоева З.Ш..xlsx]списки_не_удалять'!#REF!</xm:f>
          </x14:formula1>
          <xm:sqref>E120:E123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INDIRECT(SUBSTITUTE(SUBSTITUTE(SUBSTITUTE(SUBSTITUTE(SUBSTITUTE(SUBSTITUTE(K112, " ", ""),'C:\Users\zil\Downloads\[МО.30.05_Свод_3.12.xlsx]Статус'!#REF!,""),":",""),"-",""),",",""),"/",""))</xm:f>
          </x14:formula1>
          <xm:sqref>M112:M119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INDIRECT(SUBSTITUTE(SUBSTITUTE(SUBSTITUTE(SUBSTITUTE(SUBSTITUTE(SUBSTITUTE(K120, " ", ""),'C:\Users\zil\Desktop\Задачи\МО\своды 3.12\МАй свод\30.05.2022\[30.05. Иматшоева З.Ш..xlsx]Статус'!#REF!,""),":",""),"-",""),",",""),"/",""))</xm:f>
          </x14:formula1>
          <xm:sqref>M120:M123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INDIRECT(SUBSTITUTE(SUBSTITUTE(SUBSTITUTE(SUBSTITUTE(SUBSTITUTE(SUBSTITUTE(K81, " ", ""),'C:\Users\zil\Desktop\[Дата_Контроль_МО Новикова И.Е.30.05.2022.xlsx]Статус'!#REF!,""),":",""),"-",""),",",""),"/",""))</xm:f>
          </x14:formula1>
          <xm:sqref>M81:M90</xm:sqref>
        </x14:dataValidation>
        <x14:dataValidation type="list" allowBlank="1" showInputMessage="1" showErrorMessage="1">
          <x14:formula1>
            <xm:f>'C:\Users\zil\Desktop\[Дата_Контроль_МО Новикова И.Е.30.05.2022.xlsx]списки_не_удалять'!#REF!</xm:f>
          </x14:formula1>
          <xm:sqref>E81:E90</xm:sqref>
        </x14:dataValidation>
        <x14:dataValidation type="list" allowBlank="1" showInputMessage="1" showErrorMessage="1">
          <x14:formula1>
            <xm:f>'C:\Users\zil\Desktop\[Дата_Контроль_МО 30.05.2022 (16).xlsx]списки_не_удалять'!#REF!</xm:f>
          </x14:formula1>
          <xm:sqref>E71:E75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""),'C:\Users\zil\Desktop\[Дата_Контроль_МО 30.05.2022 (16).xlsx]Статус'!#REF!,""),":",""),"-",""),",",""),"/",""))</xm:f>
          </x14:formula1>
          <xm:sqref>M71:M75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INDIRECT(SUBSTITUTE(SUBSTITUTE(SUBSTITUTE(SUBSTITUTE(SUBSTITUTE(SUBSTITUTE(K65, " ", ""),'C:\Users\zil\Desktop\[Мартиросова Я.А._МО.xlsx]Статус'!#REF!,""),":",""),"-",""),",",""),"/",""))</xm:f>
          </x14:formula1>
          <xm:sqref>M65:M66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E65:E66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INDIRECT(SUBSTITUTE(SUBSTITUTE(SUBSTITUTE(SUBSTITUTE(SUBSTITUTE(SUBSTITUTE(K26, " ", ""),'C:\Users\zil\Downloads\[30_05_2022_Дата_Контроль_МО_Гривцова_Н_А_.xlsx]Статус'!#REF!,""),":",""),"-",""),",",""),"/",""))</xm:f>
          </x14:formula1>
          <xm:sqref>M26:M39</xm:sqref>
        </x14:dataValidation>
        <x14:dataValidation type="list" allowBlank="1" showInputMessage="1" showErrorMessage="1">
          <x14:formula1>
            <xm:f>'C:\Users\zil\Downloads\[30_05_2022_Дата_Контроль_МО_Гривцова_Н_А_.xlsx]списки_не_удалять'!#REF!</xm:f>
          </x14:formula1>
          <xm:sqref>E26:E39</xm:sqref>
        </x14:dataValidation>
        <x14:dataValidation type="list" allowBlank="1" showInputMessage="1" showErrorMessage="1">
          <x14:formula1>
            <xm:f>'C:\Users\zil\Downloads\[СВОД_Контроль МО 30052022_3.5.xlsx]списки_не_удалять'!#REF!</xm:f>
          </x14:formula1>
          <xm:sqref>E216:E218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INDIRECT(SUBSTITUTE(SUBSTITUTE(SUBSTITUTE(SUBSTITUTE(SUBSTITUTE(SUBSTITUTE(K214, " ", ""),'C:\Users\zil\Downloads\[СВОД_Контроль МО 30052022_3.5.xlsx]Статус'!#REF!,""),":",""),"-",""),",",""),"/",""))</xm:f>
          </x14:formula1>
          <xm:sqref>M214:M218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INDIRECT(SUBSTITUTE(SUBSTITUTE(SUBSTITUTE(SUBSTITUTE(SUBSTITUTE(SUBSTITUTE(K186, " ", ""),'C:\Users\zil\Downloads\[30.05.2022_Контроль_МО Заздравная А.Г..xlsx]Статус'!#REF!,""),":",""),"-",""),",",""),"/",""))</xm:f>
          </x14:formula1>
          <xm:sqref>M186:M197</xm:sqref>
        </x14:dataValidation>
        <x14:dataValidation type="list" allowBlank="1" showInputMessage="1" showErrorMessage="1">
          <x14:formula1>
            <xm:f>'C:\Users\zil\Downloads\[30.05.2022_Контроль_МО Заздравная А.Г..xlsx]списки_не_удалять'!#REF!</xm:f>
          </x14:formula1>
          <xm:sqref>E187:E197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INDIRECT(SUBSTITUTE(SUBSTITUTE(SUBSTITUTE(SUBSTITUTE(SUBSTITUTE(SUBSTITUTE(K67, " ", ""),'C:\Users\zil\Desktop\[30.05.2022 ЩербаковаК.Ю._Контроль_МО (16) — копия.xlsx]Статус'!#REF!,""),":",""),"-",""),",",""),"/",""))</xm:f>
          </x14:formula1>
          <xm:sqref>M67:M70</xm:sqref>
        </x14:dataValidation>
        <x14:dataValidation type="list" allowBlank="1" showInputMessage="1" showErrorMessage="1">
          <x14:formula1>
            <xm:f>'C:\Users\zil\Desktop\[30.05.2022 ЩербаковаК.Ю._Контроль_МО (16) — копия.xlsx]списки_не_удалять'!#REF!</xm:f>
          </x14:formula1>
          <xm:sqref>E68:E70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""),'C:\Users\zil\Downloads\[3.7_МО_30.05.2022.xlsx]Статус'!#REF!,""),":",""),"-",""),",",""),"/",""))</xm:f>
          </x14:formula1>
          <xm:sqref>M282:M380</xm:sqref>
        </x14:dataValidation>
        <x14:dataValidation type="list" allowBlank="1" showInputMessage="1" showErrorMessage="1">
          <x14:formula1>
            <xm:f>'C:\Users\zil\Downloads\[3.7_МО_30.05.2022.xlsx]списки_не_удалять'!#REF!</xm:f>
          </x14:formula1>
          <xm:sqref>E282:E380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INDIRECT(SUBSTITUTE(SUBSTITUTE(SUBSTITUTE(SUBSTITUTE(SUBSTITUTE(SUBSTITUTE(K220, " ", ""),'C:\Users\zil\Downloads\Telegram Desktop\[Дата_Контроль_МО Мурадова — 30.05.xlsx]Статус'!#REF!,""),":",""),"-",""),",",""),"/",""))</xm:f>
          </x14:formula1>
          <xm:sqref>M220:M223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INDIRECT(SUBSTITUTE(SUBSTITUTE(SUBSTITUTE(SUBSTITUTE(SUBSTITUTE(SUBSTITUTE(K184, " ", ""),'C:\Users\zil\Downloads\[30_05_2022_Контроль_МО_Корноухова_А_М_.xlsx]Статус'!#REF!,""),":",""),"-",""),",",""),"/",""))</xm:f>
          </x14:formula1>
          <xm:sqref>M184:M185</xm:sqref>
        </x14:dataValidation>
        <x14:dataValidation type="list" allowBlank="1" showInputMessage="1" showErrorMessage="1">
          <x14:formula1>
            <xm:f>'C:\Users\zil\Downloads\[Рычкова_А_А_30_05_22_Дата_Контроль_МО_10.xlsx]списки_не_удалять'!#REF!</xm:f>
          </x14:formula1>
          <xm:sqref>E171:E173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INDIRECT(SUBSTITUTE(SUBSTITUTE(SUBSTITUTE(SUBSTITUTE(SUBSTITUTE(SUBSTITUTE(K171, " ", ""),'C:\Users\zil\Downloads\[Рычкова_А_А_30_05_22_Дата_Контроль_МО_10.xlsx]Статус'!#REF!,""),":",""),"-",""),",",""),"/",""))</xm:f>
          </x14:formula1>
          <xm:sqref>M171:M173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INDIRECT(SUBSTITUTE(SUBSTITUTE(SUBSTITUTE(SUBSTITUTE(SUBSTITUTE(SUBSTITUTE(K50, " ", ""),'C:\Users\zil\Downloads\[30.05.2022_Контроль_МО_Крыш Н.Г..xlsx]Статус'!#REF!,""),":",""),"-",""),",",""),"/",""))</xm:f>
          </x14:formula1>
          <xm:sqref>M50:M59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30" bestFit="1" customWidth="1"/>
    <col min="2" max="2" width="12.85546875" style="81" bestFit="1" customWidth="1"/>
    <col min="3" max="3" width="21.5703125" customWidth="1"/>
    <col min="4" max="4" width="22.42578125" style="81" bestFit="1" customWidth="1"/>
    <col min="5" max="5" width="9.140625" style="66"/>
    <col min="6" max="6" width="49.7109375" style="35" bestFit="1" customWidth="1"/>
    <col min="7" max="7" width="5.28515625" style="53" customWidth="1"/>
    <col min="8" max="8" width="50" style="30" bestFit="1" customWidth="1"/>
    <col min="9" max="9" width="5.28515625" style="30" bestFit="1" customWidth="1"/>
    <col min="10" max="10" width="9.140625" style="50"/>
    <col min="11" max="11" width="35.85546875" style="30" customWidth="1"/>
    <col min="12" max="12" width="28.5703125" style="30" customWidth="1"/>
    <col min="13" max="13" width="27.5703125" style="30" customWidth="1"/>
    <col min="14" max="14" width="25" style="30" customWidth="1"/>
    <col min="15" max="15" width="33.140625" style="30" customWidth="1"/>
    <col min="16" max="16" width="27.140625" style="30" customWidth="1"/>
    <col min="17" max="17" width="40.28515625" style="30" customWidth="1"/>
    <col min="18" max="16384" width="9.140625" style="30"/>
  </cols>
  <sheetData>
    <row r="1" spans="1:20" ht="102" customHeight="1" x14ac:dyDescent="0.25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 x14ac:dyDescent="0.25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 x14ac:dyDescent="0.25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 x14ac:dyDescent="0.25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 x14ac:dyDescent="0.25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 x14ac:dyDescent="0.25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 x14ac:dyDescent="0.25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 x14ac:dyDescent="0.25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 x14ac:dyDescent="0.25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25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x14ac:dyDescent="0.25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x14ac:dyDescent="0.25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 x14ac:dyDescent="0.25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 x14ac:dyDescent="0.25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 x14ac:dyDescent="0.25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 x14ac:dyDescent="0.25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 x14ac:dyDescent="0.25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 x14ac:dyDescent="0.25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 x14ac:dyDescent="0.25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 x14ac:dyDescent="0.25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 x14ac:dyDescent="0.25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 x14ac:dyDescent="0.25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 x14ac:dyDescent="0.25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 x14ac:dyDescent="0.25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 x14ac:dyDescent="0.25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 x14ac:dyDescent="0.25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 x14ac:dyDescent="0.25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 x14ac:dyDescent="0.25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 x14ac:dyDescent="0.25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 x14ac:dyDescent="0.25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 x14ac:dyDescent="0.25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 x14ac:dyDescent="0.25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 x14ac:dyDescent="0.25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 x14ac:dyDescent="0.25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 x14ac:dyDescent="0.25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 x14ac:dyDescent="0.25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 x14ac:dyDescent="0.25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 x14ac:dyDescent="0.25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 x14ac:dyDescent="0.25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 x14ac:dyDescent="0.25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 x14ac:dyDescent="0.25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 x14ac:dyDescent="0.25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 x14ac:dyDescent="0.25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 x14ac:dyDescent="0.25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 x14ac:dyDescent="0.25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 x14ac:dyDescent="0.25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 x14ac:dyDescent="0.25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 x14ac:dyDescent="0.25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 x14ac:dyDescent="0.25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 x14ac:dyDescent="0.25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 x14ac:dyDescent="0.25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 x14ac:dyDescent="0.25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 x14ac:dyDescent="0.25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 x14ac:dyDescent="0.25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 x14ac:dyDescent="0.25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 x14ac:dyDescent="0.25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 x14ac:dyDescent="0.25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 x14ac:dyDescent="0.25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 x14ac:dyDescent="0.25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 x14ac:dyDescent="0.25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 x14ac:dyDescent="0.25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 x14ac:dyDescent="0.25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 x14ac:dyDescent="0.25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 x14ac:dyDescent="0.25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 x14ac:dyDescent="0.25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 x14ac:dyDescent="0.25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 x14ac:dyDescent="0.25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 x14ac:dyDescent="0.25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 x14ac:dyDescent="0.25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 x14ac:dyDescent="0.25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 x14ac:dyDescent="0.25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 x14ac:dyDescent="0.25">
      <c r="K72" s="48"/>
      <c r="L72" s="48"/>
      <c r="N72" s="48"/>
      <c r="O72" s="48"/>
      <c r="P72" s="48"/>
      <c r="Q72" s="48"/>
      <c r="R72" s="48"/>
      <c r="S72" s="48"/>
      <c r="T72" s="48"/>
    </row>
    <row r="73" spans="11:20" x14ac:dyDescent="0.25">
      <c r="K73" s="48"/>
      <c r="L73" s="48"/>
      <c r="N73" s="48"/>
      <c r="O73" s="48"/>
      <c r="P73" s="48"/>
      <c r="Q73" s="48"/>
      <c r="R73" s="48"/>
      <c r="S73" s="48"/>
      <c r="T73" s="48"/>
    </row>
    <row r="74" spans="11:20" x14ac:dyDescent="0.25">
      <c r="K74" s="48"/>
      <c r="L74" s="48"/>
      <c r="N74" s="48"/>
      <c r="O74" s="48"/>
      <c r="P74" s="48"/>
      <c r="Q74" s="48"/>
      <c r="R74" s="48"/>
      <c r="S74" s="48"/>
      <c r="T74" s="48"/>
    </row>
    <row r="75" spans="11:20" x14ac:dyDescent="0.25">
      <c r="K75" s="48"/>
      <c r="L75" s="48"/>
      <c r="N75" s="48"/>
      <c r="O75" s="48"/>
      <c r="P75" s="48"/>
      <c r="Q75" s="48"/>
      <c r="R75" s="48"/>
      <c r="S75" s="48"/>
      <c r="T75" s="48"/>
    </row>
    <row r="76" spans="11:20" x14ac:dyDescent="0.25">
      <c r="K76" s="48"/>
      <c r="L76" s="48"/>
      <c r="N76" s="48"/>
      <c r="O76" s="48"/>
      <c r="P76" s="48"/>
      <c r="Q76" s="48"/>
      <c r="R76" s="48"/>
      <c r="S76" s="48"/>
      <c r="T76" s="48"/>
    </row>
    <row r="77" spans="11:20" x14ac:dyDescent="0.25">
      <c r="K77" s="48"/>
      <c r="L77" s="48"/>
      <c r="N77" s="48"/>
      <c r="O77" s="48"/>
      <c r="P77" s="48"/>
      <c r="Q77" s="48"/>
      <c r="R77" s="48"/>
      <c r="S77" s="48"/>
      <c r="T77" s="48"/>
    </row>
    <row r="78" spans="11:20" x14ac:dyDescent="0.25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26"/>
    <col min="2" max="2" width="38.140625" bestFit="1" customWidth="1"/>
    <col min="3" max="3" width="72.28515625" style="25" customWidth="1"/>
  </cols>
  <sheetData>
    <row r="1" spans="1:3" x14ac:dyDescent="0.25">
      <c r="A1" s="26" t="s">
        <v>151</v>
      </c>
      <c r="B1" s="26" t="s">
        <v>108</v>
      </c>
      <c r="C1" s="27" t="s">
        <v>142</v>
      </c>
    </row>
    <row r="2" spans="1:3" ht="30" x14ac:dyDescent="0.25">
      <c r="A2" s="26">
        <v>1</v>
      </c>
      <c r="B2" s="28" t="s">
        <v>113</v>
      </c>
      <c r="C2" s="27" t="s">
        <v>143</v>
      </c>
    </row>
    <row r="3" spans="1:3" ht="45" x14ac:dyDescent="0.25">
      <c r="A3" s="26">
        <v>2</v>
      </c>
      <c r="B3" s="28" t="s">
        <v>36</v>
      </c>
      <c r="C3" s="27" t="s">
        <v>157</v>
      </c>
    </row>
    <row r="4" spans="1:3" ht="90" x14ac:dyDescent="0.25">
      <c r="A4" s="26">
        <v>3</v>
      </c>
      <c r="B4" s="28" t="s">
        <v>106</v>
      </c>
      <c r="C4" s="27" t="s">
        <v>158</v>
      </c>
    </row>
    <row r="5" spans="1:3" ht="30" x14ac:dyDescent="0.25">
      <c r="A5" s="26">
        <v>4</v>
      </c>
      <c r="B5" s="28" t="s">
        <v>33</v>
      </c>
      <c r="C5" s="27" t="s">
        <v>143</v>
      </c>
    </row>
    <row r="6" spans="1:3" ht="60" x14ac:dyDescent="0.25">
      <c r="A6" s="26">
        <v>5</v>
      </c>
      <c r="B6" s="28" t="s">
        <v>121</v>
      </c>
      <c r="C6" s="27" t="s">
        <v>146</v>
      </c>
    </row>
    <row r="7" spans="1:3" ht="90" x14ac:dyDescent="0.25">
      <c r="A7" s="26">
        <v>6</v>
      </c>
      <c r="B7" s="28" t="s">
        <v>6</v>
      </c>
      <c r="C7" s="27" t="s">
        <v>147</v>
      </c>
    </row>
    <row r="8" spans="1:3" ht="60" x14ac:dyDescent="0.25">
      <c r="A8" s="26">
        <v>7</v>
      </c>
      <c r="B8" s="28" t="s">
        <v>2</v>
      </c>
      <c r="C8" s="27" t="s">
        <v>159</v>
      </c>
    </row>
    <row r="9" spans="1:3" ht="30" x14ac:dyDescent="0.25">
      <c r="A9" s="26">
        <v>8</v>
      </c>
      <c r="B9" s="28" t="s">
        <v>122</v>
      </c>
      <c r="C9" s="27" t="s">
        <v>160</v>
      </c>
    </row>
    <row r="10" spans="1:3" ht="90" x14ac:dyDescent="0.25">
      <c r="A10" s="26">
        <v>9</v>
      </c>
      <c r="B10" s="28" t="s">
        <v>110</v>
      </c>
      <c r="C10" s="27" t="s">
        <v>161</v>
      </c>
    </row>
    <row r="11" spans="1:3" ht="150" x14ac:dyDescent="0.25">
      <c r="A11" s="26">
        <v>10</v>
      </c>
      <c r="B11" s="28" t="s">
        <v>125</v>
      </c>
      <c r="C11" s="27" t="s">
        <v>162</v>
      </c>
    </row>
    <row r="12" spans="1:3" ht="45" x14ac:dyDescent="0.25">
      <c r="A12" s="26">
        <v>11</v>
      </c>
      <c r="B12" s="28" t="s">
        <v>85</v>
      </c>
      <c r="C12" s="27" t="s">
        <v>148</v>
      </c>
    </row>
    <row r="13" spans="1:3" ht="75" x14ac:dyDescent="0.25">
      <c r="A13" s="26">
        <v>12</v>
      </c>
      <c r="B13" s="29" t="s">
        <v>149</v>
      </c>
      <c r="C13" s="27" t="s">
        <v>144</v>
      </c>
    </row>
    <row r="14" spans="1:3" ht="60" x14ac:dyDescent="0.25">
      <c r="A14" s="26">
        <v>13</v>
      </c>
      <c r="B14" s="28" t="s">
        <v>131</v>
      </c>
      <c r="C14" s="27" t="s">
        <v>163</v>
      </c>
    </row>
    <row r="15" spans="1:3" ht="120" x14ac:dyDescent="0.25">
      <c r="A15" s="26">
        <v>14</v>
      </c>
      <c r="B15" s="28" t="s">
        <v>32</v>
      </c>
      <c r="C15" s="27" t="s">
        <v>164</v>
      </c>
    </row>
    <row r="16" spans="1:3" ht="90" x14ac:dyDescent="0.25">
      <c r="A16" s="26">
        <v>15</v>
      </c>
      <c r="B16" s="28" t="s">
        <v>111</v>
      </c>
      <c r="C16" s="27" t="s">
        <v>165</v>
      </c>
    </row>
    <row r="17" spans="1:3" ht="90" x14ac:dyDescent="0.25">
      <c r="A17" s="26">
        <v>16</v>
      </c>
      <c r="B17" s="28" t="s">
        <v>1</v>
      </c>
      <c r="C17" s="27" t="s">
        <v>166</v>
      </c>
    </row>
    <row r="18" spans="1:3" ht="60" x14ac:dyDescent="0.25">
      <c r="A18" s="26">
        <v>17</v>
      </c>
      <c r="B18" s="28" t="s">
        <v>155</v>
      </c>
      <c r="C18" s="27" t="s">
        <v>167</v>
      </c>
    </row>
    <row r="19" spans="1:3" ht="60" x14ac:dyDescent="0.25">
      <c r="A19" s="26">
        <v>18</v>
      </c>
      <c r="B19" s="28" t="s">
        <v>154</v>
      </c>
      <c r="C19" s="27" t="s">
        <v>168</v>
      </c>
    </row>
    <row r="20" spans="1:3" ht="90" x14ac:dyDescent="0.25">
      <c r="A20" s="26">
        <v>19</v>
      </c>
      <c r="B20" s="84" t="s">
        <v>175</v>
      </c>
      <c r="C20" s="27" t="s">
        <v>176</v>
      </c>
    </row>
    <row r="21" spans="1:3" ht="45" x14ac:dyDescent="0.25">
      <c r="A21" s="26">
        <v>20</v>
      </c>
      <c r="B21" s="28" t="s">
        <v>177</v>
      </c>
      <c r="C21" s="27" t="s">
        <v>181</v>
      </c>
    </row>
    <row r="22" spans="1:3" x14ac:dyDescent="0.25">
      <c r="A22" s="26">
        <v>21</v>
      </c>
      <c r="B22" s="100" t="s">
        <v>186</v>
      </c>
      <c r="C22" s="2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20" customWidth="1"/>
    <col min="3" max="3" width="64.7109375" customWidth="1"/>
    <col min="5" max="5" width="43.85546875" customWidth="1"/>
    <col min="6" max="6" width="37.5703125" customWidth="1"/>
    <col min="7" max="7" width="55.5703125" style="91" bestFit="1" customWidth="1"/>
    <col min="9" max="9" width="26.140625" bestFit="1" customWidth="1"/>
    <col min="11" max="11" width="28.42578125" customWidth="1"/>
  </cols>
  <sheetData>
    <row r="1" spans="1:11" x14ac:dyDescent="0.25">
      <c r="G1" s="91" t="s">
        <v>150</v>
      </c>
    </row>
    <row r="2" spans="1:11" x14ac:dyDescent="0.25">
      <c r="G2" s="126" t="s">
        <v>202</v>
      </c>
      <c r="I2" s="86" t="s">
        <v>178</v>
      </c>
      <c r="K2" s="98" t="s">
        <v>182</v>
      </c>
    </row>
    <row r="3" spans="1:11" x14ac:dyDescent="0.25">
      <c r="A3" s="12" t="s">
        <v>7</v>
      </c>
      <c r="B3" s="121"/>
      <c r="C3" s="12" t="s">
        <v>200</v>
      </c>
      <c r="E3" s="1" t="s">
        <v>68</v>
      </c>
      <c r="G3" s="126" t="s">
        <v>203</v>
      </c>
      <c r="I3" s="85" t="s">
        <v>180</v>
      </c>
      <c r="K3" s="99" t="s">
        <v>183</v>
      </c>
    </row>
    <row r="4" spans="1:11" x14ac:dyDescent="0.25">
      <c r="A4" s="125" t="s">
        <v>207</v>
      </c>
      <c r="B4" s="122"/>
      <c r="C4" s="125" t="s">
        <v>201</v>
      </c>
      <c r="E4" s="4" t="s">
        <v>86</v>
      </c>
      <c r="G4" s="126" t="s">
        <v>204</v>
      </c>
      <c r="I4" s="87" t="s">
        <v>179</v>
      </c>
      <c r="K4" s="96" t="s">
        <v>114</v>
      </c>
    </row>
    <row r="5" spans="1:11" x14ac:dyDescent="0.25">
      <c r="A5" s="9" t="s">
        <v>31</v>
      </c>
      <c r="B5" s="122"/>
      <c r="C5" s="9" t="s">
        <v>31</v>
      </c>
      <c r="E5" s="2" t="s">
        <v>17</v>
      </c>
      <c r="G5" s="126" t="s">
        <v>205</v>
      </c>
      <c r="I5" s="97" t="s">
        <v>134</v>
      </c>
      <c r="K5" s="99" t="s">
        <v>190</v>
      </c>
    </row>
    <row r="6" spans="1:11" x14ac:dyDescent="0.25">
      <c r="A6" s="8" t="s">
        <v>37</v>
      </c>
      <c r="B6" s="122"/>
      <c r="C6" s="8" t="s">
        <v>37</v>
      </c>
      <c r="E6" s="2" t="s">
        <v>18</v>
      </c>
      <c r="F6" s="7" t="s">
        <v>102</v>
      </c>
      <c r="G6" s="126" t="s">
        <v>206</v>
      </c>
      <c r="I6" s="97" t="s">
        <v>184</v>
      </c>
      <c r="K6" s="96"/>
    </row>
    <row r="7" spans="1:11" x14ac:dyDescent="0.25">
      <c r="A7" s="9" t="s">
        <v>39</v>
      </c>
      <c r="B7" s="122"/>
      <c r="C7" s="9" t="s">
        <v>39</v>
      </c>
      <c r="E7" s="2" t="s">
        <v>98</v>
      </c>
      <c r="G7" s="92"/>
    </row>
    <row r="8" spans="1:11" x14ac:dyDescent="0.25">
      <c r="A8" s="8" t="s">
        <v>38</v>
      </c>
      <c r="B8" s="122"/>
      <c r="C8" s="8" t="s">
        <v>38</v>
      </c>
      <c r="E8" s="2" t="s">
        <v>32</v>
      </c>
      <c r="G8" s="92"/>
    </row>
    <row r="9" spans="1:11" ht="18.75" x14ac:dyDescent="0.25">
      <c r="A9" s="9" t="s">
        <v>84</v>
      </c>
      <c r="B9" s="122"/>
      <c r="C9" s="9" t="s">
        <v>84</v>
      </c>
      <c r="E9" s="2" t="s">
        <v>6</v>
      </c>
      <c r="G9" s="93"/>
    </row>
    <row r="10" spans="1:11" ht="18.600000000000001" customHeight="1" x14ac:dyDescent="0.25">
      <c r="A10" s="8" t="s">
        <v>87</v>
      </c>
      <c r="B10" s="122"/>
      <c r="C10" s="8" t="s">
        <v>87</v>
      </c>
      <c r="E10" s="2" t="s">
        <v>5</v>
      </c>
      <c r="G10" s="93"/>
    </row>
    <row r="11" spans="1:11" x14ac:dyDescent="0.25">
      <c r="A11" s="9" t="s">
        <v>99</v>
      </c>
      <c r="B11" s="122"/>
      <c r="C11" s="9" t="s">
        <v>99</v>
      </c>
      <c r="E11" s="2" t="s">
        <v>33</v>
      </c>
      <c r="G11" s="94"/>
    </row>
    <row r="12" spans="1:11" x14ac:dyDescent="0.25">
      <c r="A12" s="8" t="s">
        <v>89</v>
      </c>
      <c r="B12" s="122"/>
      <c r="C12" s="8" t="s">
        <v>89</v>
      </c>
      <c r="E12" s="2" t="s">
        <v>4</v>
      </c>
      <c r="G12" s="95"/>
    </row>
    <row r="13" spans="1:11" x14ac:dyDescent="0.25">
      <c r="A13" s="9" t="s">
        <v>90</v>
      </c>
      <c r="B13" s="122"/>
      <c r="C13" s="9" t="s">
        <v>90</v>
      </c>
      <c r="E13" s="2" t="s">
        <v>0</v>
      </c>
    </row>
    <row r="14" spans="1:11" x14ac:dyDescent="0.25">
      <c r="A14" s="10" t="s">
        <v>65</v>
      </c>
      <c r="B14" s="123"/>
      <c r="C14" s="10" t="s">
        <v>65</v>
      </c>
      <c r="E14" s="2" t="s">
        <v>34</v>
      </c>
    </row>
    <row r="15" spans="1:11" x14ac:dyDescent="0.25">
      <c r="A15" s="11" t="s">
        <v>46</v>
      </c>
      <c r="B15" s="123"/>
      <c r="C15" s="11" t="s">
        <v>46</v>
      </c>
      <c r="E15" s="88" t="s">
        <v>74</v>
      </c>
      <c r="F15" s="90"/>
      <c r="H15" s="90"/>
      <c r="I15" s="90"/>
    </row>
    <row r="16" spans="1:11" ht="14.45" customHeight="1" x14ac:dyDescent="0.25">
      <c r="A16" s="10" t="s">
        <v>30</v>
      </c>
      <c r="B16" s="123"/>
      <c r="C16" s="10" t="s">
        <v>30</v>
      </c>
      <c r="E16" s="88" t="s">
        <v>72</v>
      </c>
      <c r="F16" s="90"/>
      <c r="H16" s="90"/>
      <c r="I16" s="90"/>
    </row>
    <row r="17" spans="1:9" ht="14.45" customHeight="1" x14ac:dyDescent="0.25">
      <c r="A17" s="11" t="s">
        <v>45</v>
      </c>
      <c r="B17" s="123"/>
      <c r="C17" s="11" t="s">
        <v>45</v>
      </c>
      <c r="E17" s="88" t="s">
        <v>73</v>
      </c>
      <c r="F17" s="90"/>
      <c r="H17" s="90"/>
      <c r="I17" s="90"/>
    </row>
    <row r="18" spans="1:9" x14ac:dyDescent="0.25">
      <c r="A18" s="10" t="s">
        <v>29</v>
      </c>
      <c r="B18" s="123"/>
      <c r="C18" s="10" t="s">
        <v>29</v>
      </c>
      <c r="E18" s="89" t="s">
        <v>85</v>
      </c>
      <c r="F18" s="90"/>
      <c r="H18" s="90"/>
      <c r="I18" s="90"/>
    </row>
    <row r="19" spans="1:9" x14ac:dyDescent="0.25">
      <c r="A19" s="11" t="s">
        <v>59</v>
      </c>
      <c r="B19" s="123"/>
      <c r="C19" s="11" t="s">
        <v>59</v>
      </c>
      <c r="E19" s="88" t="s">
        <v>3</v>
      </c>
      <c r="F19" s="90"/>
      <c r="H19" s="90"/>
      <c r="I19" s="90"/>
    </row>
    <row r="20" spans="1:9" x14ac:dyDescent="0.25">
      <c r="A20" s="10" t="s">
        <v>67</v>
      </c>
      <c r="B20" s="123"/>
      <c r="C20" s="10" t="s">
        <v>67</v>
      </c>
      <c r="E20" s="88" t="s">
        <v>71</v>
      </c>
      <c r="F20" s="90"/>
      <c r="H20" s="90"/>
      <c r="I20" s="90"/>
    </row>
    <row r="21" spans="1:9" x14ac:dyDescent="0.25">
      <c r="A21" s="11" t="s">
        <v>49</v>
      </c>
      <c r="B21" s="123"/>
      <c r="C21" s="11" t="s">
        <v>49</v>
      </c>
      <c r="E21" s="2" t="s">
        <v>70</v>
      </c>
    </row>
    <row r="22" spans="1:9" x14ac:dyDescent="0.25">
      <c r="A22" s="10" t="s">
        <v>24</v>
      </c>
      <c r="B22" s="123"/>
      <c r="C22" s="10" t="s">
        <v>24</v>
      </c>
      <c r="E22" s="2" t="s">
        <v>1</v>
      </c>
    </row>
    <row r="23" spans="1:9" x14ac:dyDescent="0.25">
      <c r="A23" s="11" t="s">
        <v>64</v>
      </c>
      <c r="B23" s="123"/>
      <c r="C23" s="11" t="s">
        <v>64</v>
      </c>
      <c r="E23" s="3" t="s">
        <v>69</v>
      </c>
    </row>
    <row r="24" spans="1:9" x14ac:dyDescent="0.25">
      <c r="A24" s="10" t="s">
        <v>63</v>
      </c>
      <c r="B24" s="123"/>
      <c r="C24" s="10" t="s">
        <v>63</v>
      </c>
      <c r="E24" s="2" t="s">
        <v>2</v>
      </c>
    </row>
    <row r="25" spans="1:9" x14ac:dyDescent="0.25">
      <c r="A25" s="11" t="s">
        <v>21</v>
      </c>
      <c r="B25" s="123"/>
      <c r="C25" s="11" t="s">
        <v>21</v>
      </c>
      <c r="E25" s="2" t="s">
        <v>36</v>
      </c>
    </row>
    <row r="26" spans="1:9" x14ac:dyDescent="0.25">
      <c r="A26" s="10" t="s">
        <v>54</v>
      </c>
      <c r="B26" s="123"/>
      <c r="C26" s="10" t="s">
        <v>54</v>
      </c>
      <c r="E26" s="2" t="s">
        <v>16</v>
      </c>
    </row>
    <row r="27" spans="1:9" x14ac:dyDescent="0.25">
      <c r="A27" s="11" t="s">
        <v>52</v>
      </c>
      <c r="B27" s="123"/>
      <c r="C27" s="11" t="s">
        <v>52</v>
      </c>
      <c r="E27" s="2" t="s">
        <v>75</v>
      </c>
    </row>
    <row r="28" spans="1:9" x14ac:dyDescent="0.25">
      <c r="A28" s="10" t="s">
        <v>28</v>
      </c>
      <c r="B28" s="123"/>
      <c r="C28" s="10" t="s">
        <v>28</v>
      </c>
      <c r="E28" s="5" t="s">
        <v>100</v>
      </c>
    </row>
    <row r="29" spans="1:9" x14ac:dyDescent="0.25">
      <c r="A29" s="11" t="s">
        <v>51</v>
      </c>
      <c r="B29" s="123"/>
      <c r="C29" s="11" t="s">
        <v>51</v>
      </c>
      <c r="E29" s="6" t="s">
        <v>101</v>
      </c>
    </row>
    <row r="30" spans="1:9" x14ac:dyDescent="0.25">
      <c r="A30" s="10" t="s">
        <v>27</v>
      </c>
      <c r="B30" s="123"/>
      <c r="C30" s="10" t="s">
        <v>27</v>
      </c>
      <c r="E30" s="6" t="s">
        <v>103</v>
      </c>
    </row>
    <row r="31" spans="1:9" x14ac:dyDescent="0.25">
      <c r="A31" s="11" t="s">
        <v>50</v>
      </c>
      <c r="B31" s="123"/>
      <c r="C31" s="11" t="s">
        <v>50</v>
      </c>
      <c r="E31" s="6" t="s">
        <v>104</v>
      </c>
    </row>
    <row r="32" spans="1:9" x14ac:dyDescent="0.25">
      <c r="A32" s="10" t="s">
        <v>43</v>
      </c>
      <c r="B32" s="123"/>
      <c r="C32" s="10" t="s">
        <v>43</v>
      </c>
      <c r="E32" s="6" t="s">
        <v>106</v>
      </c>
    </row>
    <row r="33" spans="1:3" x14ac:dyDescent="0.25">
      <c r="A33" s="11" t="s">
        <v>22</v>
      </c>
      <c r="B33" s="123"/>
      <c r="C33" s="11" t="s">
        <v>22</v>
      </c>
    </row>
    <row r="34" spans="1:3" x14ac:dyDescent="0.25">
      <c r="A34" s="10" t="s">
        <v>58</v>
      </c>
      <c r="B34" s="123"/>
      <c r="C34" s="10" t="s">
        <v>58</v>
      </c>
    </row>
    <row r="35" spans="1:3" x14ac:dyDescent="0.25">
      <c r="A35" s="11" t="s">
        <v>20</v>
      </c>
      <c r="B35" s="123"/>
      <c r="C35" s="11" t="s">
        <v>20</v>
      </c>
    </row>
    <row r="36" spans="1:3" x14ac:dyDescent="0.25">
      <c r="A36" s="10" t="s">
        <v>57</v>
      </c>
      <c r="B36" s="123"/>
      <c r="C36" s="10" t="s">
        <v>57</v>
      </c>
    </row>
    <row r="37" spans="1:3" x14ac:dyDescent="0.25">
      <c r="A37" s="11" t="s">
        <v>40</v>
      </c>
      <c r="B37" s="123"/>
      <c r="C37" s="11" t="s">
        <v>40</v>
      </c>
    </row>
    <row r="38" spans="1:3" x14ac:dyDescent="0.25">
      <c r="A38" s="10" t="s">
        <v>56</v>
      </c>
      <c r="B38" s="123"/>
      <c r="C38" s="10" t="s">
        <v>56</v>
      </c>
    </row>
    <row r="39" spans="1:3" x14ac:dyDescent="0.25">
      <c r="A39" s="11" t="s">
        <v>62</v>
      </c>
      <c r="B39" s="123"/>
      <c r="C39" s="11" t="s">
        <v>62</v>
      </c>
    </row>
    <row r="40" spans="1:3" x14ac:dyDescent="0.25">
      <c r="A40" s="10" t="s">
        <v>26</v>
      </c>
      <c r="B40" s="123"/>
      <c r="C40" s="10" t="s">
        <v>26</v>
      </c>
    </row>
    <row r="41" spans="1:3" x14ac:dyDescent="0.25">
      <c r="A41" s="11" t="s">
        <v>61</v>
      </c>
      <c r="B41" s="123"/>
      <c r="C41" s="11" t="s">
        <v>61</v>
      </c>
    </row>
    <row r="42" spans="1:3" x14ac:dyDescent="0.25">
      <c r="A42" s="10" t="s">
        <v>19</v>
      </c>
      <c r="B42" s="123"/>
      <c r="C42" s="10" t="s">
        <v>19</v>
      </c>
    </row>
    <row r="43" spans="1:3" x14ac:dyDescent="0.25">
      <c r="A43" s="11" t="s">
        <v>23</v>
      </c>
      <c r="B43" s="123"/>
      <c r="C43" s="11" t="s">
        <v>23</v>
      </c>
    </row>
    <row r="44" spans="1:3" x14ac:dyDescent="0.25">
      <c r="A44" s="10" t="s">
        <v>44</v>
      </c>
      <c r="B44" s="123"/>
      <c r="C44" s="10" t="s">
        <v>44</v>
      </c>
    </row>
    <row r="45" spans="1:3" x14ac:dyDescent="0.25">
      <c r="A45" s="11" t="s">
        <v>42</v>
      </c>
      <c r="B45" s="123"/>
      <c r="C45" s="11" t="s">
        <v>42</v>
      </c>
    </row>
    <row r="46" spans="1:3" x14ac:dyDescent="0.25">
      <c r="A46" s="10" t="s">
        <v>25</v>
      </c>
      <c r="B46" s="123"/>
      <c r="C46" s="10" t="s">
        <v>25</v>
      </c>
    </row>
    <row r="47" spans="1:3" x14ac:dyDescent="0.25">
      <c r="A47" s="11" t="s">
        <v>66</v>
      </c>
      <c r="B47" s="123"/>
      <c r="C47" s="11" t="s">
        <v>66</v>
      </c>
    </row>
    <row r="48" spans="1:3" x14ac:dyDescent="0.25">
      <c r="A48" s="10" t="s">
        <v>47</v>
      </c>
      <c r="B48" s="123"/>
      <c r="C48" s="10" t="s">
        <v>47</v>
      </c>
    </row>
    <row r="49" spans="1:3" x14ac:dyDescent="0.25">
      <c r="A49" s="10" t="s">
        <v>60</v>
      </c>
      <c r="B49" s="123"/>
      <c r="C49" s="10" t="s">
        <v>60</v>
      </c>
    </row>
    <row r="50" spans="1:3" x14ac:dyDescent="0.25">
      <c r="A50" s="11" t="s">
        <v>41</v>
      </c>
      <c r="B50" s="123"/>
      <c r="C50" s="11" t="s">
        <v>41</v>
      </c>
    </row>
    <row r="51" spans="1:3" x14ac:dyDescent="0.25">
      <c r="A51" s="11" t="s">
        <v>48</v>
      </c>
      <c r="B51" s="123"/>
      <c r="C51" s="11" t="s">
        <v>48</v>
      </c>
    </row>
    <row r="52" spans="1:3" x14ac:dyDescent="0.25">
      <c r="A52" s="103" t="s">
        <v>53</v>
      </c>
      <c r="B52" s="124"/>
      <c r="C52" s="103" t="s">
        <v>53</v>
      </c>
    </row>
    <row r="53" spans="1:3" x14ac:dyDescent="0.25">
      <c r="A53" s="104" t="s">
        <v>79</v>
      </c>
      <c r="B53" s="124"/>
      <c r="C53" s="104" t="s">
        <v>79</v>
      </c>
    </row>
    <row r="54" spans="1:3" x14ac:dyDescent="0.25">
      <c r="A54" s="103" t="s">
        <v>80</v>
      </c>
      <c r="B54" s="124"/>
      <c r="C54" s="103" t="s">
        <v>80</v>
      </c>
    </row>
    <row r="55" spans="1:3" x14ac:dyDescent="0.25">
      <c r="A55" s="104" t="s">
        <v>81</v>
      </c>
      <c r="B55" s="124"/>
      <c r="C55" s="104" t="s">
        <v>81</v>
      </c>
    </row>
    <row r="56" spans="1:3" x14ac:dyDescent="0.25">
      <c r="A56" s="103" t="s">
        <v>82</v>
      </c>
      <c r="B56" s="124"/>
      <c r="C56" s="103" t="s">
        <v>82</v>
      </c>
    </row>
    <row r="57" spans="1:3" x14ac:dyDescent="0.25">
      <c r="A57" s="104" t="s">
        <v>83</v>
      </c>
      <c r="B57" s="124"/>
      <c r="C57" s="104" t="s">
        <v>83</v>
      </c>
    </row>
    <row r="58" spans="1:3" x14ac:dyDescent="0.25">
      <c r="A58" s="103" t="s">
        <v>76</v>
      </c>
      <c r="B58" s="124"/>
      <c r="C58" s="103" t="s">
        <v>76</v>
      </c>
    </row>
    <row r="59" spans="1:3" x14ac:dyDescent="0.25">
      <c r="A59" s="104" t="s">
        <v>77</v>
      </c>
      <c r="B59" s="124"/>
      <c r="C59" s="104" t="s">
        <v>77</v>
      </c>
    </row>
    <row r="60" spans="1:3" x14ac:dyDescent="0.25">
      <c r="A60" s="103" t="s">
        <v>78</v>
      </c>
      <c r="B60" s="124"/>
      <c r="C60" s="103" t="s">
        <v>78</v>
      </c>
    </row>
    <row r="61" spans="1:3" x14ac:dyDescent="0.25">
      <c r="A61" s="104" t="s">
        <v>55</v>
      </c>
      <c r="B61" s="124"/>
      <c r="C61" s="104" t="s">
        <v>55</v>
      </c>
    </row>
    <row r="62" spans="1:3" x14ac:dyDescent="0.25">
      <c r="A62" s="103" t="s">
        <v>91</v>
      </c>
      <c r="B62" s="124"/>
      <c r="C62" s="103" t="s">
        <v>91</v>
      </c>
    </row>
    <row r="63" spans="1:3" x14ac:dyDescent="0.25">
      <c r="A63" s="104" t="s">
        <v>88</v>
      </c>
      <c r="B63" s="124"/>
      <c r="C63" s="104" t="s">
        <v>88</v>
      </c>
    </row>
    <row r="64" spans="1:3" x14ac:dyDescent="0.25">
      <c r="A64" s="103" t="s">
        <v>92</v>
      </c>
      <c r="B64" s="124"/>
      <c r="C64" s="103" t="s">
        <v>92</v>
      </c>
    </row>
    <row r="65" spans="1:3" x14ac:dyDescent="0.25">
      <c r="A65" s="104" t="s">
        <v>93</v>
      </c>
      <c r="B65" s="124"/>
      <c r="C65" s="104" t="s">
        <v>93</v>
      </c>
    </row>
    <row r="66" spans="1:3" x14ac:dyDescent="0.25">
      <c r="A66" s="103" t="s">
        <v>94</v>
      </c>
      <c r="B66" s="124"/>
      <c r="C66" s="103" t="s">
        <v>94</v>
      </c>
    </row>
    <row r="67" spans="1:3" x14ac:dyDescent="0.25">
      <c r="A67" s="104" t="s">
        <v>95</v>
      </c>
      <c r="B67" s="124"/>
      <c r="C67" s="104" t="s">
        <v>95</v>
      </c>
    </row>
    <row r="68" spans="1:3" x14ac:dyDescent="0.25">
      <c r="A68" s="103" t="s">
        <v>96</v>
      </c>
      <c r="B68" s="124"/>
      <c r="C68" s="103" t="s">
        <v>96</v>
      </c>
    </row>
    <row r="69" spans="1:3" x14ac:dyDescent="0.25">
      <c r="A69" s="104" t="s">
        <v>97</v>
      </c>
      <c r="B69" s="124"/>
      <c r="C69" s="104" t="s">
        <v>97</v>
      </c>
    </row>
    <row r="70" spans="1:3" x14ac:dyDescent="0.25">
      <c r="A70" s="104" t="s">
        <v>174</v>
      </c>
      <c r="B70" s="124"/>
      <c r="C70" s="104" t="s">
        <v>174</v>
      </c>
    </row>
    <row r="71" spans="1:3" x14ac:dyDescent="0.25">
      <c r="A71" s="104" t="s">
        <v>185</v>
      </c>
      <c r="B71" s="124"/>
      <c r="C71" s="104" t="s">
        <v>185</v>
      </c>
    </row>
    <row r="72" spans="1:3" x14ac:dyDescent="0.25">
      <c r="A72" s="9" t="s">
        <v>194</v>
      </c>
      <c r="B72" s="122"/>
      <c r="C72" s="9" t="s">
        <v>194</v>
      </c>
    </row>
    <row r="73" spans="1:3" x14ac:dyDescent="0.25">
      <c r="A73" s="9" t="s">
        <v>195</v>
      </c>
      <c r="B73" s="122"/>
      <c r="C73" s="9" t="s">
        <v>195</v>
      </c>
    </row>
    <row r="74" spans="1:3" x14ac:dyDescent="0.25">
      <c r="C74" s="104" t="s">
        <v>196</v>
      </c>
    </row>
    <row r="75" spans="1:3" x14ac:dyDescent="0.25">
      <c r="C75" s="104" t="s">
        <v>197</v>
      </c>
    </row>
    <row r="76" spans="1:3" x14ac:dyDescent="0.25">
      <c r="C76" s="104" t="s">
        <v>198</v>
      </c>
    </row>
    <row r="77" spans="1:3" x14ac:dyDescent="0.25">
      <c r="C77" s="104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ординаторская КЖЗ Ф3</cp:lastModifiedBy>
  <cp:lastPrinted>2020-11-13T08:41:09Z</cp:lastPrinted>
  <dcterms:created xsi:type="dcterms:W3CDTF">2020-11-09T08:34:32Z</dcterms:created>
  <dcterms:modified xsi:type="dcterms:W3CDTF">2022-06-06T14:32:24Z</dcterms:modified>
</cp:coreProperties>
</file>