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Z:\Секретарь 2\ЗНО\"/>
    </mc:Choice>
  </mc:AlternateContent>
  <bookViews>
    <workbookView xWindow="-105" yWindow="-105" windowWidth="23265" windowHeight="14025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xlnm._FilterDatabase" localSheetId="0" hidden="1">Лист1!$B$2:$R$999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8" i="1" l="1"/>
  <c r="L236" i="1"/>
  <c r="L85" i="1"/>
  <c r="L235" i="1"/>
  <c r="L46" i="1"/>
  <c r="L45" i="1"/>
  <c r="L44" i="1"/>
  <c r="L234" i="1"/>
  <c r="L400" i="1"/>
  <c r="L454" i="1"/>
  <c r="L453" i="1"/>
  <c r="L399" i="1"/>
  <c r="L84" i="1"/>
  <c r="L389" i="1"/>
  <c r="L471" i="1"/>
  <c r="L261" i="1"/>
  <c r="L385" i="1"/>
  <c r="L374" i="1"/>
  <c r="L105" i="1"/>
  <c r="L104" i="1"/>
  <c r="L384" i="1"/>
  <c r="L43" i="1"/>
  <c r="L83" i="1"/>
  <c r="L42" i="1"/>
  <c r="L364" i="1"/>
  <c r="L228" i="1"/>
  <c r="L347" i="1"/>
  <c r="L346" i="1"/>
  <c r="L267" i="1"/>
  <c r="L41" i="1"/>
  <c r="L40" i="1"/>
  <c r="L363" i="1"/>
  <c r="L362" i="1"/>
  <c r="L345" i="1"/>
  <c r="L82" i="1"/>
  <c r="L249" i="1"/>
  <c r="L103" i="1"/>
  <c r="L355" i="1"/>
  <c r="L442" i="1"/>
  <c r="L227" i="1"/>
  <c r="L470" i="1"/>
  <c r="L81" i="1"/>
  <c r="L412" i="1" l="1"/>
  <c r="L282" i="1"/>
  <c r="L80" i="1"/>
  <c r="L276" i="1"/>
  <c r="L320" i="1"/>
  <c r="L460" i="1"/>
  <c r="L20" i="1"/>
  <c r="L79" i="1"/>
  <c r="L319" i="1"/>
  <c r="L341" i="1"/>
  <c r="L459" i="1"/>
  <c r="L216" i="1"/>
  <c r="L215" i="1"/>
  <c r="L321" i="1" l="1"/>
  <c r="L140" i="1"/>
  <c r="L173" i="1"/>
  <c r="L202" i="1"/>
  <c r="L139" i="1"/>
  <c r="L311" i="1"/>
  <c r="L35" i="1"/>
  <c r="L411" i="1" l="1"/>
  <c r="L359" i="1"/>
  <c r="L446" i="1"/>
  <c r="L380" i="1"/>
  <c r="L358" i="1"/>
  <c r="L418" i="1"/>
  <c r="L370" i="1"/>
  <c r="L66" i="1"/>
  <c r="L369" i="1"/>
  <c r="L101" i="1"/>
  <c r="L100" i="1"/>
  <c r="L201" i="1"/>
  <c r="L200" i="1"/>
  <c r="L271" i="1"/>
  <c r="L368" i="1"/>
  <c r="L357" i="1"/>
  <c r="L99" i="1"/>
  <c r="L410" i="1"/>
  <c r="L409" i="1"/>
  <c r="L371" i="1"/>
  <c r="L441" i="1"/>
  <c r="L408" i="1"/>
  <c r="L354" i="1"/>
  <c r="L445" i="1"/>
  <c r="L424" i="1"/>
  <c r="L451" i="1"/>
  <c r="L32" i="1"/>
  <c r="L98" i="1" l="1"/>
  <c r="L457" i="1"/>
  <c r="L287" i="1"/>
  <c r="L367" i="1"/>
  <c r="L455" i="1"/>
  <c r="L199" i="1"/>
  <c r="L198" i="1"/>
  <c r="L97" i="1"/>
  <c r="L96" i="1"/>
  <c r="L366" i="1"/>
  <c r="L266" i="1"/>
  <c r="L456" i="1"/>
  <c r="L339" i="1"/>
  <c r="L197" i="1"/>
  <c r="L433" i="1"/>
  <c r="L31" i="1"/>
  <c r="L172" i="1"/>
  <c r="L30" i="1"/>
  <c r="L137" i="1"/>
  <c r="L64" i="1"/>
  <c r="L270" i="1"/>
  <c r="L407" i="1"/>
  <c r="L269" i="1"/>
  <c r="L196" i="1"/>
  <c r="L15" i="1"/>
  <c r="L14" i="1"/>
  <c r="L421" i="1"/>
  <c r="L413" i="1"/>
  <c r="L268" i="1"/>
  <c r="L95" i="1"/>
  <c r="L195" i="1"/>
  <c r="L94" i="1"/>
  <c r="L63" i="1"/>
  <c r="L307" i="1" l="1"/>
  <c r="L130" i="1"/>
  <c r="L129" i="1"/>
  <c r="L128" i="1"/>
  <c r="L171" i="1" l="1"/>
  <c r="L170" i="1"/>
  <c r="L373" i="1"/>
  <c r="L353" i="1"/>
  <c r="L182" i="1" l="1"/>
  <c r="L181" i="1"/>
  <c r="L417" i="1"/>
  <c r="L449" i="1"/>
  <c r="L286" i="1"/>
  <c r="L285" i="1"/>
  <c r="L405" i="1"/>
  <c r="L13" i="1"/>
  <c r="L478" i="1"/>
  <c r="L169" i="1"/>
  <c r="L372" i="1"/>
  <c r="L92" i="1"/>
  <c r="L91" i="1"/>
  <c r="L168" i="1"/>
  <c r="L61" i="1"/>
  <c r="L432" i="1"/>
  <c r="L123" i="1"/>
  <c r="L352" i="1"/>
  <c r="L388" i="1"/>
  <c r="L60" i="1"/>
  <c r="L404" i="1"/>
  <c r="L403" i="1"/>
  <c r="L12" i="1"/>
  <c r="L11" i="1"/>
  <c r="L10" i="1"/>
  <c r="L59" i="1"/>
  <c r="L28" i="1"/>
  <c r="L58" i="1"/>
  <c r="L27" i="1"/>
  <c r="L26" i="1"/>
  <c r="L397" i="1"/>
  <c r="L462" i="1"/>
  <c r="L402" i="1"/>
  <c r="L57" i="1"/>
  <c r="L284" i="1"/>
  <c r="L396" i="1"/>
  <c r="L180" i="1"/>
  <c r="L25" i="1"/>
  <c r="L179" i="1"/>
  <c r="L444" i="1"/>
  <c r="L356" i="1" l="1"/>
  <c r="L365" i="1"/>
  <c r="L115" i="1"/>
  <c r="L114" i="1"/>
  <c r="L262" i="1"/>
  <c r="L113" i="1"/>
  <c r="L326" i="1"/>
  <c r="L112" i="1"/>
  <c r="L479" i="1"/>
  <c r="L178" i="1" l="1"/>
  <c r="L244" i="1"/>
  <c r="L243" i="1"/>
  <c r="L242" i="1"/>
  <c r="L250" i="1"/>
  <c r="L241" i="1"/>
  <c r="L240" i="1"/>
  <c r="L238" i="1"/>
  <c r="L239" i="1"/>
  <c r="L247" i="1"/>
  <c r="L351" i="1"/>
  <c r="L7" i="1"/>
  <c r="L6" i="1"/>
  <c r="L5" i="1"/>
  <c r="L317" i="1"/>
  <c r="L338" i="1"/>
  <c r="L4" i="1"/>
  <c r="L337" i="1"/>
  <c r="L53" i="1"/>
  <c r="L90" i="1"/>
  <c r="L237" i="1"/>
  <c r="L401" i="1"/>
  <c r="L440" i="1"/>
  <c r="L439" i="1"/>
  <c r="L89" i="1"/>
  <c r="L438" i="1"/>
  <c r="L350" i="1"/>
  <c r="L88" i="1"/>
  <c r="L87" i="1"/>
  <c r="L52" i="1"/>
  <c r="L51" i="1"/>
  <c r="L437" i="1"/>
  <c r="L323" i="1"/>
  <c r="L3" i="1"/>
  <c r="L322" i="1"/>
  <c r="L279" i="1"/>
  <c r="L392" i="1"/>
  <c r="L391" i="1"/>
  <c r="L390" i="1"/>
  <c r="L86" i="1"/>
  <c r="L436" i="1"/>
  <c r="L435" i="1"/>
  <c r="L434" i="1"/>
  <c r="L50" i="1"/>
  <c r="L49" i="1" l="1"/>
  <c r="L477" i="1"/>
  <c r="L379" i="1"/>
  <c r="L177" i="1"/>
  <c r="L429" i="1"/>
  <c r="L378" i="1"/>
  <c r="L428" i="1"/>
  <c r="L377" i="1"/>
  <c r="L476" i="1"/>
  <c r="L420" i="1" l="1"/>
  <c r="L416" i="1"/>
  <c r="L165" i="1"/>
  <c r="L48" i="1"/>
  <c r="L419" i="1"/>
  <c r="L349" i="1"/>
  <c r="L348" i="1"/>
  <c r="L427" i="1"/>
  <c r="L176" i="1" l="1"/>
  <c r="L376" i="1"/>
  <c r="L175" i="1"/>
  <c r="L263" i="1"/>
  <c r="L164" i="1"/>
  <c r="L163" i="1"/>
  <c r="L162" i="1"/>
  <c r="L174" i="1"/>
  <c r="L47" i="1"/>
  <c r="L406" i="1" l="1"/>
  <c r="L304" i="1"/>
  <c r="L111" i="1"/>
  <c r="L161" i="1"/>
  <c r="L110" i="1"/>
  <c r="L303" i="1"/>
  <c r="L109" i="1"/>
  <c r="L488" i="1" l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<sst xmlns="http://schemas.openxmlformats.org/spreadsheetml/2006/main" count="4264" uniqueCount="1406">
  <si>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</si>
  <si>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</si>
  <si>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</si>
  <si>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</si>
  <si>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</si>
  <si>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</si>
  <si>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</si>
  <si>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</si>
  <si>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</si>
  <si>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</si>
  <si>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</si>
  <si>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</si>
  <si>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</si>
  <si>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</si>
  <si>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</si>
  <si>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</si>
  <si>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</si>
  <si>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</si>
  <si>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</si>
  <si>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</si>
  <si>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</si>
  <si>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</si>
  <si>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</si>
  <si>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</si>
  <si>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</si>
  <si>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</si>
  <si>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</si>
  <si>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</si>
  <si>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</si>
  <si>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</si>
  <si>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</si>
  <si>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</si>
  <si>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</si>
  <si>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</si>
  <si>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</si>
  <si>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</si>
  <si>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</si>
  <si>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</si>
  <si>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</si>
  <si>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</si>
  <si>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</si>
  <si>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</si>
  <si>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</si>
  <si>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</si>
  <si>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</si>
  <si>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</si>
  <si>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</si>
  <si>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</si>
  <si>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</si>
  <si>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</si>
  <si>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</si>
  <si>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</si>
  <si>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</si>
  <si>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</si>
  <si>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</si>
  <si>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</si>
  <si>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</si>
  <si>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</si>
  <si>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</si>
  <si>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</si>
  <si>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</si>
  <si>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</si>
  <si>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</si>
  <si>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</si>
  <si>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</si>
  <si>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</si>
  <si>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</si>
  <si>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</si>
  <si>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</si>
  <si>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</si>
  <si>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</si>
  <si>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</si>
  <si>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</si>
  <si>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</si>
  <si>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</si>
  <si>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</si>
  <si>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</si>
  <si>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</si>
  <si>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</si>
  <si>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</si>
  <si>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</si>
  <si>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</si>
  <si>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</si>
  <si>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</si>
  <si>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</si>
  <si>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</si>
  <si>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</si>
  <si>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</si>
  <si>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</si>
  <si>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</si>
  <si>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</si>
  <si>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</si>
  <si>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</si>
  <si>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</si>
  <si>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</si>
  <si>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</si>
  <si>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</si>
  <si>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</si>
  <si>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</si>
  <si>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</si>
  <si>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</si>
  <si>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</si>
  <si>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</si>
  <si>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</si>
  <si>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</si>
  <si>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</si>
  <si>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</si>
  <si>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</si>
  <si>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</si>
  <si>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</si>
  <si>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</si>
  <si>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</si>
  <si>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</si>
  <si>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</si>
  <si>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</si>
  <si>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</si>
  <si>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</si>
  <si>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</si>
  <si>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</si>
  <si>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</si>
  <si>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</si>
  <si>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</si>
  <si>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</si>
  <si>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</si>
  <si>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</si>
  <si>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</si>
  <si>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</si>
  <si>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</si>
  <si>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</si>
  <si>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</si>
  <si>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</si>
  <si>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</si>
  <si>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</si>
  <si>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</si>
  <si>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</si>
  <si>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</si>
  <si>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</si>
  <si>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</si>
  <si>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</si>
  <si>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</si>
  <si>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</si>
  <si>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</si>
  <si>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</si>
  <si>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</si>
  <si>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</si>
  <si>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</si>
  <si>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</si>
  <si>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</si>
  <si>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</si>
  <si>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</si>
  <si>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</si>
  <si>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</si>
  <si>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</si>
  <si>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</si>
  <si>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</si>
  <si>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</si>
  <si>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</si>
  <si>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</si>
  <si>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</si>
  <si>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</si>
  <si>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</si>
  <si>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</si>
  <si>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</si>
  <si>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</si>
  <si>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</si>
  <si>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</si>
  <si>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</si>
  <si>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</si>
  <si>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</si>
  <si>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</si>
  <si>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</si>
  <si>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</si>
  <si>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</si>
  <si>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</si>
  <si>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</si>
  <si>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</si>
  <si>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</si>
  <si>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</si>
  <si>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</si>
  <si>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</si>
  <si>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</si>
  <si>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</si>
  <si>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</si>
  <si>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</si>
  <si>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</si>
  <si>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</si>
  <si>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</si>
  <si>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</si>
  <si>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</si>
  <si>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</si>
  <si>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</si>
  <si>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</si>
  <si>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</si>
  <si>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</si>
  <si>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</si>
  <si>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</si>
  <si>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</si>
  <si>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</si>
  <si>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</si>
  <si>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</si>
  <si>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</si>
  <si>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</si>
  <si>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</si>
  <si>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</si>
  <si>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</si>
  <si>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</si>
  <si>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</si>
  <si>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</si>
  <si>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Горвиц В.П.</t>
  </si>
  <si>
    <t>7747130875000604</t>
  </si>
  <si>
    <t>Бештоев А.А.</t>
  </si>
  <si>
    <t>Со слов пацинетки прием состоялся</t>
  </si>
  <si>
    <t>7701000132670347</t>
  </si>
  <si>
    <t>9166770810   4959497779</t>
  </si>
  <si>
    <t>Цыбенов Б.А.</t>
  </si>
  <si>
    <t xml:space="preserve">ОАМ, УЗИ почек, простаты и МП. Пациент самостоятельно записаться не может. Прошу Вас записать пациента </t>
  </si>
  <si>
    <t>7770350892001456</t>
  </si>
  <si>
    <t>Со слов пациентки 02.06.2022 состоялся прием Врача-Онколога в КДО</t>
  </si>
  <si>
    <t xml:space="preserve"> Горвиц В.П.</t>
  </si>
  <si>
    <t>7749930898000897</t>
  </si>
  <si>
    <t>9175047230   4991436017</t>
  </si>
  <si>
    <t>Вязникова Е.А.</t>
  </si>
  <si>
    <t xml:space="preserve">Со слов пациентки записана на 06.06.2022 в 08:30 на исследование - ОСГ.(Клиника Академии) по рекомендации Врача-Онколога. Данная рекомендация в протоколе осмотра Врача-Онколога отсутствует. Прошу уточнить актуальность информации? необходимо ли проведение данного исследования? </t>
  </si>
  <si>
    <t>7775460846000721</t>
  </si>
  <si>
    <t>Заруба Е.М.</t>
  </si>
  <si>
    <t>7754640824000893</t>
  </si>
  <si>
    <t>7757430893001080</t>
  </si>
  <si>
    <t>Винникова Л.Р.</t>
  </si>
  <si>
    <t>ОАК,БАК+коагулограмма, ОАМ, УЗИ ОМТ, регин л/у, почек,ОБП</t>
  </si>
  <si>
    <t>Унгер Е.И.</t>
  </si>
  <si>
    <t>7700003032540759</t>
  </si>
  <si>
    <t>Хазарова Е.Г.</t>
  </si>
  <si>
    <t>7700002114580141</t>
  </si>
  <si>
    <t>Маркова А.Ю.</t>
  </si>
  <si>
    <t>Биопсия ПЖ</t>
  </si>
  <si>
    <t>7754730845002018</t>
  </si>
  <si>
    <t>Плетнёва Л.В.</t>
  </si>
  <si>
    <t>7749440845001360</t>
  </si>
  <si>
    <t>Манцева А.А.</t>
  </si>
  <si>
    <t>КТ, ЭГДС/ФКС</t>
  </si>
  <si>
    <t>7700002199270349</t>
  </si>
  <si>
    <t>Хирург-гепатолог</t>
  </si>
  <si>
    <t>7700002082310193</t>
  </si>
  <si>
    <t>Милов Д.В.</t>
  </si>
  <si>
    <t>Соглсно ответу на запрос от 17.05.22 - "В связи с отсутствием маршрутизации в ЕМИАС оформлено направление на бумажном носителе в ЦАОП ГБУЗ ГКБ им. С.П. Боткина ДЗМ". В телефонном разговоре данную информацию пациент не подтверждает. Прошу сформировать электронное  направление в ЦАОП ГБУЗ ГКБ им. С.П. Боткина ДЗМ, пациенту необходимо встать на учет и получить дальнейшие рекомедации.</t>
  </si>
  <si>
    <t>7700000026670456</t>
  </si>
  <si>
    <t>Прошу уточнить контактные данные пациента для связи, т.к в ЕМИАС данная информация отсутствует.</t>
  </si>
  <si>
    <t>7702007005140946</t>
  </si>
  <si>
    <t>9652437311/4953148768</t>
  </si>
  <si>
    <t>Астахова Т.В.</t>
  </si>
  <si>
    <t>02.062022</t>
  </si>
  <si>
    <t>Со слов, прием состоялся 02.06.2022. Прошу направить скан протокола осмотра.</t>
  </si>
  <si>
    <t>7758930888000988</t>
  </si>
  <si>
    <t>Гасымова Т.Г.</t>
  </si>
  <si>
    <t>Пациенту выдано направление на консультацию врача онкогинеколога -N83.2 В телефонном разговоре пациент сообщает, что консультация не требуется. Прошу уточнить необходимость первичной консультации врача онкогинеколога.</t>
  </si>
  <si>
    <t>7700008085180558</t>
  </si>
  <si>
    <t>Чернова Е.В.</t>
  </si>
  <si>
    <t>ФКС/ЭГДС</t>
  </si>
  <si>
    <t>Гривцова Н.А.</t>
  </si>
  <si>
    <t>7774950832000173</t>
  </si>
  <si>
    <t>7772750882000384</t>
  </si>
  <si>
    <t>7755620819003234</t>
  </si>
  <si>
    <t>Со слов супруги проходят лечение, к онкологу пойдут через месяц в июле 2022</t>
  </si>
  <si>
    <t>7778750887001571</t>
  </si>
  <si>
    <t>0247010877000499</t>
  </si>
  <si>
    <t>Ганина К.А.</t>
  </si>
  <si>
    <t>7756240878001455</t>
  </si>
  <si>
    <t>Чагова Р.М.</t>
  </si>
  <si>
    <t>7752230887001012</t>
  </si>
  <si>
    <t>Со слов пациента отказалась от записи к онкологу, бросила трубку, прошу уточнить необходимость в помощи ПП</t>
  </si>
  <si>
    <t>6349630877000126</t>
  </si>
  <si>
    <t>Со слов пациента данных за ЗНО по ЩЖ нет, прошу подтвердить данный диагноз - D35.1.</t>
  </si>
  <si>
    <t>Айсина Л.А</t>
  </si>
  <si>
    <t>5752930845000170</t>
  </si>
  <si>
    <t>Андрианов А.Н</t>
  </si>
  <si>
    <t>ПСА</t>
  </si>
  <si>
    <t>7749610893003902</t>
  </si>
  <si>
    <t>Кузмецов Э.Х</t>
  </si>
  <si>
    <t>УЗИ</t>
  </si>
  <si>
    <t xml:space="preserve">ОК </t>
  </si>
  <si>
    <t>7748140839001662</t>
  </si>
  <si>
    <t>Айвазов М.Т</t>
  </si>
  <si>
    <t>ПСА,ОАМ</t>
  </si>
  <si>
    <t>7700006055740376</t>
  </si>
  <si>
    <t>7700006044020159</t>
  </si>
  <si>
    <t>Котин А.И</t>
  </si>
  <si>
    <t>Ранее получен ответ "рекомндован контроль УЗИ через 2 недели, направление сформированно".Прошу записать пациентку на исследование.</t>
  </si>
  <si>
    <t>7700003068560648</t>
  </si>
  <si>
    <t>Алимов А.А</t>
  </si>
  <si>
    <t>ПСА.ПРОШУ ВАС записать пациента на исследование,самостоятельно записаться не может</t>
  </si>
  <si>
    <t>7754240837002943</t>
  </si>
  <si>
    <t>Маркова А.Ю</t>
  </si>
  <si>
    <t>7700000031200977</t>
  </si>
  <si>
    <t>7748640872002188</t>
  </si>
  <si>
    <t>89154102633
84954487497</t>
  </si>
  <si>
    <t>Сивакова Н.Г</t>
  </si>
  <si>
    <t xml:space="preserve">Прошу записать пациентку на УЗИ. Предварительно согласовав дату.Ранее получен ответ "До пациентки не дозвонились. " Сообщаю вам ,что пациентка отвечает на звонки от ПП с первого раза! 3.06.2022 состоялся телефонный разговор в котором пациентка сообщила что пропущенныз звонков у нее не было и она до сих пор ожидает звонка! </t>
  </si>
  <si>
    <t>7700002181190242</t>
  </si>
  <si>
    <t>Есина А.В.</t>
  </si>
  <si>
    <t>7771850894001650</t>
  </si>
  <si>
    <t>Багышалиева Н.А.</t>
  </si>
  <si>
    <t>Прошу вас уточнить рек-нную дату след явки</t>
  </si>
  <si>
    <t>7700008097101174</t>
  </si>
  <si>
    <t>Бойко В. С.</t>
  </si>
  <si>
    <t>по данным ЭМК у пациента состоялось рек-нное врачом-онкологом исследование УЗИ МЖ 28.05.2022, прошу вас уточнить нуждлается ли пациент в повтоной консультаци   врача-онколога.</t>
  </si>
  <si>
    <t>7749310893000483</t>
  </si>
  <si>
    <t>4954691744/ 9162734637</t>
  </si>
  <si>
    <t>Иванова М.В.</t>
  </si>
  <si>
    <t xml:space="preserve">МСКТ почек с к/у </t>
  </si>
  <si>
    <t>7752910848002270</t>
  </si>
  <si>
    <t>Супаков А.А,</t>
  </si>
  <si>
    <t>По данным МЭК пациент прошел рек-нное исследование УЗИ ОБП 02.06.2022 Прошу вас уточнить нуждается ли пациент в потоврной консульитациии врача онколога.</t>
  </si>
  <si>
    <t>7752320877000635</t>
  </si>
  <si>
    <t>9251248190 / 4954668190</t>
  </si>
  <si>
    <t>Рохзовенко Ю.М.</t>
  </si>
  <si>
    <t>02.06.2022 от МО: Информация передана лечащему врачу. По техническим причинам протокол не загружен в ЕМИАС. Будет направлен скан протокола. / Прошу вас высласть скан протокла</t>
  </si>
  <si>
    <t>7753130880000707</t>
  </si>
  <si>
    <t>7747300847000517</t>
  </si>
  <si>
    <t>7700008107590231</t>
  </si>
  <si>
    <t>Корноухова А.М.</t>
  </si>
  <si>
    <t>7700006124780255</t>
  </si>
  <si>
    <t>7756320882002432</t>
  </si>
  <si>
    <t>7751840830000142</t>
  </si>
  <si>
    <t>Тувалова И.В.</t>
  </si>
  <si>
    <t xml:space="preserve">Пациент был госпитализирован по-иному заболеванию. Прошу Вас связаться с пациентом  с целью уточнения даты госпитализации в рамках лечения. </t>
  </si>
  <si>
    <t>7756030888000294</t>
  </si>
  <si>
    <t>УЗИ лимфатических узлов аксиллярных областей</t>
  </si>
  <si>
    <t>Жирякова Е.С.</t>
  </si>
  <si>
    <t>7700008175140865</t>
  </si>
  <si>
    <t>Пациент н5е однократно отказывается от записи на прием к врачу онкологу с помощью ПП.Прошу уточнить нуждается ли пациент в дальнейшем сопровождении ПП.</t>
  </si>
  <si>
    <t>7755130890002477</t>
  </si>
  <si>
    <t>9197728187   4992530558</t>
  </si>
  <si>
    <t>ОК</t>
  </si>
  <si>
    <t>7770950841000721</t>
  </si>
  <si>
    <t>9168271481   4994218832</t>
  </si>
  <si>
    <t>7700003175170358</t>
  </si>
  <si>
    <t>Еганян А.С.</t>
  </si>
  <si>
    <t>3451420883000760</t>
  </si>
  <si>
    <t>Сафонова А.К.</t>
  </si>
  <si>
    <t>7758710869002405</t>
  </si>
  <si>
    <t>Пациент не однократно отказывается от помощи ПП в записи на прием к врачу онкологу,не планирует идти на прием . Ничего не беспокоит.Прошу уточнить нуждается ли пациент в дальнейшем сопровождении ПП.</t>
  </si>
  <si>
    <t>7701004091190146</t>
  </si>
  <si>
    <t>9164877359   4954660897   9859852997</t>
  </si>
  <si>
    <t>Пациент до сентября отказался идти на прием к врачу онкологу,уехала на дачу.</t>
  </si>
  <si>
    <t>7700004039740949</t>
  </si>
  <si>
    <t>9264543471   4991697584</t>
  </si>
  <si>
    <t>Пациент переживает</t>
  </si>
  <si>
    <t>7701009137530350</t>
  </si>
  <si>
    <t>9031450534   9774439972</t>
  </si>
  <si>
    <t>7750530890000410</t>
  </si>
  <si>
    <t>7700004060061179</t>
  </si>
  <si>
    <t>Шамардина А.К.</t>
  </si>
  <si>
    <t>Прошу сформировать направление на прием к врачу онкологу на контрольный осмотр</t>
  </si>
  <si>
    <t>3258540882000258</t>
  </si>
  <si>
    <t>9529664244</t>
  </si>
  <si>
    <t>Прошу уточнить нуждается ли пациент в повторном приеме врача онколога по результатам пройденного исследования (УЗИ МЖ от 02.06.2022)</t>
  </si>
  <si>
    <t>7777750848000911</t>
  </si>
  <si>
    <t>9637638189-дочь   4991652659</t>
  </si>
  <si>
    <t>Радаева Л.Н.</t>
  </si>
  <si>
    <t>Прошу уточнить дальнейшую тактику ведения пациента,в течении какого срока пациенту подходить на повторный прием. Необходимо ли сдавать исследования?</t>
  </si>
  <si>
    <t>1448040894000086</t>
  </si>
  <si>
    <t>Со слов пациента на 07.06.2022 записана на мрт обп. Прошу свзяться с пациентом и перезаписать на другое число в связи с тем что пациент госпитализирован по иному заболеванию.</t>
  </si>
  <si>
    <t>Заздравная А.Г.</t>
  </si>
  <si>
    <t>7773350829001089</t>
  </si>
  <si>
    <t>Егоров А.О.</t>
  </si>
  <si>
    <t>Пугачёв Г.А.</t>
  </si>
  <si>
    <t>7700003094520155</t>
  </si>
  <si>
    <t>Дивногорцев Р.С.</t>
  </si>
  <si>
    <t>7700007109030886</t>
  </si>
  <si>
    <t>4991898921/9254961228</t>
  </si>
  <si>
    <t>Чубакова Г.В.</t>
  </si>
  <si>
    <t>5069940822000851</t>
  </si>
  <si>
    <t>Сулягина В.С.</t>
  </si>
  <si>
    <t>Ибрагимов Т.С.</t>
  </si>
  <si>
    <t>7776050892001241</t>
  </si>
  <si>
    <t>4956313415/9671581819</t>
  </si>
  <si>
    <t>Хведелидзе Г.В.</t>
  </si>
  <si>
    <t>По данным системы Канцер-регистр: пациент стоит на учете по диагнозу С18.3  2006г. Протокол врача-онколога от 03.06.2022 сформирован в рамках диагноза D37.2. Прошу Вас уточнить корректный код диагноза пациента по МКБ-10 и дальнейшую тактику ведения пациента/дату контрольной явки</t>
  </si>
  <si>
    <t>Нечипоренко П.А.</t>
  </si>
  <si>
    <t>7755230835000170</t>
  </si>
  <si>
    <t>9261143925
9771437091</t>
  </si>
  <si>
    <t>Лапшихина Е.А.</t>
  </si>
  <si>
    <t>Проведение биопсии предстательной железы</t>
  </si>
  <si>
    <t>7775150823000253</t>
  </si>
  <si>
    <t>Карагужин С.К.</t>
  </si>
  <si>
    <t>7701003021110474</t>
  </si>
  <si>
    <t>9269187996
4997304366</t>
  </si>
  <si>
    <t>Хохлова Е.А.</t>
  </si>
  <si>
    <t>УЗИ ОБП</t>
  </si>
  <si>
    <t>7773940841001537</t>
  </si>
  <si>
    <t>5054510869002313</t>
  </si>
  <si>
    <t>Пиминов И.В.</t>
  </si>
  <si>
    <t>не отвечает на звонки для записи на прием к врачу_онкологу.</t>
  </si>
  <si>
    <t>7749140895001357</t>
  </si>
  <si>
    <t>5549330818000067</t>
  </si>
  <si>
    <t>Кочкарева Ю.Б.</t>
  </si>
  <si>
    <t>не отвечает на входящие звонки.</t>
  </si>
  <si>
    <t>1671250839000152</t>
  </si>
  <si>
    <t>Гарипова О.М.</t>
  </si>
  <si>
    <t>5054520871000577</t>
  </si>
  <si>
    <t>Артемьева О.Р.</t>
  </si>
  <si>
    <t>ММГ</t>
  </si>
  <si>
    <t>3350600879000146</t>
  </si>
  <si>
    <t>Нуммаев Б.Г.</t>
  </si>
  <si>
    <t>3253210841000139</t>
  </si>
  <si>
    <t>Зорина Е.Ю.</t>
  </si>
  <si>
    <t>7750840834000396</t>
  </si>
  <si>
    <t>Старшинин М.А.</t>
  </si>
  <si>
    <t>5048440886001883</t>
  </si>
  <si>
    <t>Флягина М.М.</t>
  </si>
  <si>
    <t>Шарамонова И.Ю.</t>
  </si>
  <si>
    <t>4853830828000240</t>
  </si>
  <si>
    <t>(929)985-61-97</t>
  </si>
  <si>
    <t>Тесленок И.В.</t>
  </si>
  <si>
    <t>Прошу записать пациента на забор крови для ВИЧ, гепатита, сифилиса (перед биопсией ПЖ, назначенной на 16.06.2022).</t>
  </si>
  <si>
    <t>7700000088660666</t>
  </si>
  <si>
    <t>Прием КДО</t>
  </si>
  <si>
    <t>Последний прием</t>
  </si>
  <si>
    <t>7700004112800146</t>
  </si>
  <si>
    <t>9629982307 (сын Юрий)</t>
  </si>
  <si>
    <t>КТ ОГК, ОБП и ОМТ с к/у, ОАК, Б/Х</t>
  </si>
  <si>
    <t>5074550846000283.</t>
  </si>
  <si>
    <t>(903)569-16-38</t>
  </si>
  <si>
    <t>Наумова И.Н.</t>
  </si>
  <si>
    <t>ВЭ</t>
  </si>
  <si>
    <t>7753810876004629</t>
  </si>
  <si>
    <t>(915)407-28-29</t>
  </si>
  <si>
    <t>Ахматова Б.Д.</t>
  </si>
  <si>
    <t xml:space="preserve">Пациент в телефонном разговоре от 30.05.2022 утверждает, что был на приеме врача-онколога сразу после состоявшегося УЗИ МЖ от 29.05.2022. ЦАОП отрицает данный факт  (как и протокол приема после прошедшего исследования отсутствует) и утверждает, что пациенту все еще рекомендована повторная консультация врача-онколога для интерпретации результатов. Пациент от записи отказывается. </t>
  </si>
  <si>
    <t>5058540896001430</t>
  </si>
  <si>
    <t>7700009055740542</t>
  </si>
  <si>
    <t>Орелкин В.И. (КДО)</t>
  </si>
  <si>
    <t xml:space="preserve">Пациенту рекомендована госпитализация в МГОБ №62 для верификации образования печени, прошу уточнить плановую дату госпитализации. </t>
  </si>
  <si>
    <t>Мазманова С.Н</t>
  </si>
  <si>
    <t>7748840831000386</t>
  </si>
  <si>
    <t>909-6442922         499-2383818</t>
  </si>
  <si>
    <t>Марилов Т.В.</t>
  </si>
  <si>
    <t>Со слов, пациенту не удалось записаться на исследование (остеосцинтиграфия) через ЕКЦ по выданному направлению, т.к. не корректно указан код диагноза направления -D30.0. Просьба сформировать корректное направление на исследование -остеосцинциграфия.</t>
  </si>
  <si>
    <t>7700003054691155</t>
  </si>
  <si>
    <t>495-3012760             903-7470266</t>
  </si>
  <si>
    <t>Лиханова Г.С</t>
  </si>
  <si>
    <t>Со слов, пациент отказывается от прохождения исследований, просил отменить записи на КТ головы и шеи с КУ, ФЛС. Так же отказался от записи на повторный прием онколога.</t>
  </si>
  <si>
    <t>Мушинская Ю.А.</t>
  </si>
  <si>
    <t>7748320819003132</t>
  </si>
  <si>
    <t>В телефонном разговоре супруга пациента сообщила, что прием в Истре состоялся 31.05.2022</t>
  </si>
  <si>
    <t>7700008170750460</t>
  </si>
  <si>
    <t>В случае дозвона, прошу уточнить необходимость сопровождения персональным помощьником.</t>
  </si>
  <si>
    <t>Каргина Д.В.</t>
  </si>
  <si>
    <t>7700000105150951</t>
  </si>
  <si>
    <t>Кучмезов Э.Х.</t>
  </si>
  <si>
    <t>Готовы результаты биопсии от 17.05.2022 готовы, со слов пациентки запсиь к онкологу не нужна. Прошу уточнить необходимость наблюдения онколога по диагнозу D44.0.</t>
  </si>
  <si>
    <t>7778250838001002</t>
  </si>
  <si>
    <t>Прошу уточнить корректный номер телефона.</t>
  </si>
  <si>
    <t>7777750882001247</t>
  </si>
  <si>
    <t>89651774784, 84991753794</t>
  </si>
  <si>
    <t>Рустамов Т.А.</t>
  </si>
  <si>
    <t>МРТ ОБП с ку</t>
  </si>
  <si>
    <t>7773750821000114</t>
  </si>
  <si>
    <t>Алимов А.А.</t>
  </si>
  <si>
    <t>7753640828001237</t>
  </si>
  <si>
    <t>Мурадова Е.М.</t>
  </si>
  <si>
    <t>7748720875002003</t>
  </si>
  <si>
    <t>Черняев В.А.</t>
  </si>
  <si>
    <t>Пациенту было рекомендовано КТ. КТ пройдено 06.05.2022, прошу Вас уточнить необходимость консультации врача-онколога.</t>
  </si>
  <si>
    <t>7752440875001615</t>
  </si>
  <si>
    <t>7700003049251155</t>
  </si>
  <si>
    <t>Дьякова О.Г.</t>
  </si>
  <si>
    <t>5048040892000836</t>
  </si>
  <si>
    <t>В ВЭ от 30.03.2022 указана фиксированная дата госпитализации - 20.04.2022 В сис-ме ЕМИАС ВЭ данной госпитализации отсутствует, прошу Вас предоставить скан.</t>
  </si>
  <si>
    <t>7754540872002769</t>
  </si>
  <si>
    <t>Ким В.Г.</t>
  </si>
  <si>
    <t>Пациентка отказалась от записи на исследования, договорились связаться в июле.</t>
  </si>
  <si>
    <t>7700005178010880</t>
  </si>
  <si>
    <t>Шукуров К.П.</t>
  </si>
  <si>
    <t>Врачом-онкологом было рекомендовано пройти МРТ брюшной полости. МРТ пройдено, прошу Вас уточнить необходимость консультации врача-онколога.</t>
  </si>
  <si>
    <t>7700000049251267</t>
  </si>
  <si>
    <t>Кушнарева А.А.</t>
  </si>
  <si>
    <t>7700006120520849</t>
  </si>
  <si>
    <t>Соболев М.М.</t>
  </si>
  <si>
    <t>Со слов родственницы, пациент не сможет явиться на прием к химиотерапевту по причине болезни. Прошу Вас связаться с пациентом и согласовать перенос записи</t>
  </si>
  <si>
    <t>7700002031671043</t>
  </si>
  <si>
    <t>7700006101601046</t>
  </si>
  <si>
    <t>Расулова Е.Ю.</t>
  </si>
  <si>
    <t>Врачом -онкологом было рекомендовано пройти УЗИ грудных желез. УЗИ пройдено, прошу Вас уточнить необходимость консультации врача-онколога</t>
  </si>
  <si>
    <t>7458430895000389</t>
  </si>
  <si>
    <t>Данчина С.Н.</t>
  </si>
  <si>
    <t>В протоколе осмотра врача-онколога указано: данных на ЗНО нет. Прошу Вас уточнить актуальный диагностический статус пациента</t>
  </si>
  <si>
    <t>7774360884000677</t>
  </si>
  <si>
    <t>По данным ЕМИАС все осмотры у пациентки осуществляются на дому. Прошу Вас уточнить мобильность пациентки</t>
  </si>
  <si>
    <t>Павлова Ю.В.</t>
  </si>
  <si>
    <t>Гугунов Д.В.</t>
  </si>
  <si>
    <t>Борисова О.В.</t>
  </si>
  <si>
    <t>7700005084670755</t>
  </si>
  <si>
    <t>4951947197, 9036721084</t>
  </si>
  <si>
    <t>01.04.2022 пациенту было выдано направление к врачу онкоурологу в ЦАОП "МГОБ №62 ДЗМ". Пациент онкоуролога не посетил, дозвониться до него ни разу не удалось. Просьба связаться с пациентом и уточнить необходимость посещения врача онколога и сопровождения ПП</t>
  </si>
  <si>
    <t>7748130827000263</t>
  </si>
  <si>
    <t>4991735674, 9152428262</t>
  </si>
  <si>
    <t>Лебедева Т.Н.</t>
  </si>
  <si>
    <t>Согласно протоколу приема врача-онколога от 31.05.2022 пациенту был запланирован ОК на 31.05.2022. Просьба присалть скан протокола проведенного ОК.</t>
  </si>
  <si>
    <t>7758740826000044</t>
  </si>
  <si>
    <t>Грачев С.А.</t>
  </si>
  <si>
    <t>Со слов жены пациента запись к онкологу пациенту больше не нужна - лечится у пульмонолога. Просьба уточнить необходимость посещения врача-онколога и сопровождения ПП</t>
  </si>
  <si>
    <t>7700001093040572</t>
  </si>
  <si>
    <t>Берая В.В.</t>
  </si>
  <si>
    <t>По рекомендации врача-онколога Берая В.В. от 14.02.2022 было проведено УЗИ МЖ 26.05.2022. Просьба уточнить необходимость консультации врача-онколога по результатам исследования</t>
  </si>
  <si>
    <t>7702005156761037</t>
  </si>
  <si>
    <t>врач КДО</t>
  </si>
  <si>
    <t>02.06.2022 в МГОБ №62 ДЗМ состоялся прием врача хирурга онколога. Просьба присалть скан протокола приема по пациенту от 02.06.2022</t>
  </si>
  <si>
    <t>7700000205180467</t>
  </si>
  <si>
    <t>02.06.2022 в МГОБ №62 ДЗМ состоялась консультация онколога. Просьба присалть скан протокола приема по пациентке от 02.06.2022</t>
  </si>
  <si>
    <t>8149140883001264</t>
  </si>
  <si>
    <t>Чир-Чир Э.М.</t>
  </si>
  <si>
    <t>02.06.2022 в МГОБ №62 ДЗМ состоялся прием врача онколога Чир-Чир Э.М. Просьба присалть скан протокола приема по пациентке от 02.06.2022</t>
  </si>
  <si>
    <t>3658900882000284</t>
  </si>
  <si>
    <t>Просьба прислать скан протокола приема в МГОБ 62 от 31.05.2022 по пациентке</t>
  </si>
  <si>
    <t>7700008033270567</t>
  </si>
  <si>
    <t>Азизова З.Э.</t>
  </si>
  <si>
    <t>31.05.2022 пациентка прошла контрольное УЗИ МЖ. От записи к врачу-онкологу отказалась. Просьба уточнить необходимость посещения врача-онколога и дальнейшую тактику ведения пациента.</t>
  </si>
  <si>
    <t>7758140889000942</t>
  </si>
  <si>
    <t>Прошу связаться с пациенткой и записать на УЗИ МЖ (пациентка ждет звонка)</t>
  </si>
  <si>
    <t>7700004127060557</t>
  </si>
  <si>
    <t>врач КЖЗ</t>
  </si>
  <si>
    <t>Просьба прислать сканы всех протоколов приема в КЖЗ после 19.05.2022 по пациентке</t>
  </si>
  <si>
    <t>7769360833000502</t>
  </si>
  <si>
    <t>Согласно ОК от 24.05.2022 пациенту рекомендовано хирургическое лечение. Просьба уточнить планируемую дату госпитализации</t>
  </si>
  <si>
    <t>7700006023261162</t>
  </si>
  <si>
    <t>Просьба прислать скан протокола приема в МГОБ 62 от 01.06.2022 по пациентке</t>
  </si>
  <si>
    <t>7755840887002336</t>
  </si>
  <si>
    <t>Просьба прислать сканы всех протоколов приема в МГОБ №62 ДЗМ после 16.04.2022 по пациентке</t>
  </si>
  <si>
    <t>7700009174780848</t>
  </si>
  <si>
    <t>Прошу уточнить причину недействительности полиса</t>
  </si>
  <si>
    <t>7700001264011053</t>
  </si>
  <si>
    <t>9104663323, 4991915504</t>
  </si>
  <si>
    <t>Илларионов Л.Д.</t>
  </si>
  <si>
    <t>Карасева Н.А.</t>
  </si>
  <si>
    <t>7700000161270769</t>
  </si>
  <si>
    <t>8(926)904-86-42</t>
  </si>
  <si>
    <t>Солдатов И.В.</t>
  </si>
  <si>
    <t>УЗИ м/ж</t>
  </si>
  <si>
    <t>7776940829000037</t>
  </si>
  <si>
    <t>8(909)904-77-66            8(499)613-52-93</t>
  </si>
  <si>
    <t>Калантай Д.А.</t>
  </si>
  <si>
    <t>3749710880000181</t>
  </si>
  <si>
    <t>8-963-150-74-89</t>
  </si>
  <si>
    <t>Картовещенко А.С.</t>
  </si>
  <si>
    <t>7700003021560560</t>
  </si>
  <si>
    <t>8-926-394-46-89</t>
  </si>
  <si>
    <t>Для проведения биопсии</t>
  </si>
  <si>
    <t>7778060892000570</t>
  </si>
  <si>
    <t>8-499-177-33-46 / 8-968-933-91-06</t>
  </si>
  <si>
    <t>Буглов В.Г.</t>
  </si>
  <si>
    <t>7753240890000439</t>
  </si>
  <si>
    <t>8-945-341-72-37 / 8-985-955-23-34</t>
  </si>
  <si>
    <t>Госпитализация по диагнозу C16.2</t>
  </si>
  <si>
    <t>Вельмакина О.В.</t>
  </si>
  <si>
    <t>7758430870000351</t>
  </si>
  <si>
    <t>495 706 24 62/916 886 00 17</t>
  </si>
  <si>
    <t>По рекомендации врача-онколога пациенту в ГП 23 выдано направление на денсинометрию. Прошу Вас связаться с пациентом для записи на данное исследование по причине отсутствия возможности для записи у персонального помощника и пациента.</t>
  </si>
  <si>
    <t>7776450892000955</t>
  </si>
  <si>
    <t>985 443 94 63</t>
  </si>
  <si>
    <t>КТ ОГК через 4 мес.</t>
  </si>
  <si>
    <t>7700005261050551</t>
  </si>
  <si>
    <t>499 254 84 62</t>
  </si>
  <si>
    <t>Селезнев С.П.</t>
  </si>
  <si>
    <t>6147140821000150</t>
  </si>
  <si>
    <t>900 121 33 32</t>
  </si>
  <si>
    <t>7752840874002334</t>
  </si>
  <si>
    <t>916 940 20 55</t>
  </si>
  <si>
    <t>7700008066771071</t>
  </si>
  <si>
    <t>495 705 20 60/ 916 573 76 33</t>
  </si>
  <si>
    <t>Ланкина Л.В.</t>
  </si>
  <si>
    <t>По данным регистратора прием врача-онколога состоялся, протокол осмотра в системе ЕМИАС отсутствует.</t>
  </si>
  <si>
    <t>7700005086160148</t>
  </si>
  <si>
    <t>916 182 60 68/ 495 361 79 93</t>
  </si>
  <si>
    <t>Загаштокова А.К.</t>
  </si>
  <si>
    <t>7700002222770460</t>
  </si>
  <si>
    <t>967 157 66 82</t>
  </si>
  <si>
    <t>По ответу от ЦАОП, госпитализация пациента была запланирована на 19.05.2022. ВЭ в системе ЕМИАС отсутствует.</t>
  </si>
  <si>
    <t>7769150819000588</t>
  </si>
  <si>
    <t>916 745 96 69/ 495 354 94 44</t>
  </si>
  <si>
    <t>Тихомирова А.Н.</t>
  </si>
  <si>
    <t>Шовкун В. О.</t>
  </si>
  <si>
    <t>7700009104530745</t>
  </si>
  <si>
    <t>Иров Н. Н.</t>
  </si>
  <si>
    <t>7700005190560355</t>
  </si>
  <si>
    <t>Бояров И. И.</t>
  </si>
  <si>
    <t>7700001175150456</t>
  </si>
  <si>
    <t>ВЭ от 24.05.2022</t>
  </si>
  <si>
    <t>7747440827000275</t>
  </si>
  <si>
    <t>Карагужин С. К.</t>
  </si>
  <si>
    <t>7700005173220356</t>
  </si>
  <si>
    <t>Расулова Е. Ю.</t>
  </si>
  <si>
    <t>Пациент отказывается от прохождения УЗИ по рекомендации онколога.</t>
  </si>
  <si>
    <t>7701008075670281</t>
  </si>
  <si>
    <t>7758530846002538</t>
  </si>
  <si>
    <t>Домова А. Ю.</t>
  </si>
  <si>
    <t>Со слов пациента 30.05.2022 в ЦАОП ГКОБ 1  было проведено УЗИ, где ему рекомендовали повторную явку через 6 месяцев. Прошу уточнить дальнейшую тактику ведения пациента.</t>
  </si>
  <si>
    <t>Гимазетдинова Д.М.</t>
  </si>
  <si>
    <t>7700006129620355</t>
  </si>
  <si>
    <t>Соков Д.Г.</t>
  </si>
  <si>
    <t>Взятие крови</t>
  </si>
  <si>
    <t>7700001067511056</t>
  </si>
  <si>
    <t>7700001149660567</t>
  </si>
  <si>
    <t>Главицкий С.В.</t>
  </si>
  <si>
    <t>7775250846000486</t>
  </si>
  <si>
    <t>7758240882000285</t>
  </si>
  <si>
    <t>Домова А.Ю.</t>
  </si>
  <si>
    <t>4371940844000117</t>
  </si>
  <si>
    <t>Андрианов А.Н.</t>
  </si>
  <si>
    <t>Отсутствует электронное направсление на ОСГ. Прошу Вас создать.</t>
  </si>
  <si>
    <t>7748840835001182</t>
  </si>
  <si>
    <t>Арутюнян А.А.</t>
  </si>
  <si>
    <t>7700001027010257</t>
  </si>
  <si>
    <t>7700000079050154</t>
  </si>
  <si>
    <t>Пациент выполнил УЗИ м/ж от 02.06.2022, прошу Вас уточнить о необходимости повторной консультации врача-онколога.</t>
  </si>
  <si>
    <t>7700006182610758</t>
  </si>
  <si>
    <t>Сайдашев Д.И.</t>
  </si>
  <si>
    <t>Мохова Д.В.</t>
  </si>
  <si>
    <t>7700004102540956</t>
  </si>
  <si>
    <t>8-926-321-09-29</t>
  </si>
  <si>
    <t>Просим Вас уточнить дальнейшую тактику ведения пациента с указанием временных сроков</t>
  </si>
  <si>
    <t>5073250887001313</t>
  </si>
  <si>
    <t>8-936-684-22-30</t>
  </si>
  <si>
    <t>Сиротина Т.А.</t>
  </si>
  <si>
    <t>5078050897001302</t>
  </si>
  <si>
    <t>Цитологическое исследование от 25.05.2022</t>
  </si>
  <si>
    <t>7700002146040273</t>
  </si>
  <si>
    <t>7700001194520757</t>
  </si>
  <si>
    <t>7700008178131055</t>
  </si>
  <si>
    <t>7700009020550752</t>
  </si>
  <si>
    <t>Бондаренко К.Н.</t>
  </si>
  <si>
    <t>Щербак А.Л.</t>
  </si>
  <si>
    <t>7767950882001500</t>
  </si>
  <si>
    <t>Ветрова Е.В.</t>
  </si>
  <si>
    <t>7700004089680653</t>
  </si>
  <si>
    <t>8(910)465-59-35</t>
  </si>
  <si>
    <t>7700008109710671</t>
  </si>
  <si>
    <t>8(926)606-51-79</t>
  </si>
  <si>
    <t>Довбуш П.С.</t>
  </si>
  <si>
    <t>Пациенту было выдано направление врачом-эндокринологом Довбуш П.С. на лабораторные исследования 30.05.2022 по рекомендации врача-гематолога - направление не активно, пациент не может записаться. Прошу Вас по возможности создать новое электронное направление.</t>
  </si>
  <si>
    <t>7700001007251255</t>
  </si>
  <si>
    <t>8(499)730-38-92; 8(915)222-81-49</t>
  </si>
  <si>
    <t>Лолаева Л.С.</t>
  </si>
  <si>
    <t xml:space="preserve">Пациентке было рекомендовано исследование УЗИ м/ж, УЗИ л/у. Со слов пациентки, записана на 21.06.2022 - запись в системе ЕМИАС отсутствует. Прошу Вас уточнить актуальность данной информации. </t>
  </si>
  <si>
    <t>4451830833000124</t>
  </si>
  <si>
    <t>8(915)051-82-02</t>
  </si>
  <si>
    <t>ОК от 11.05.2022</t>
  </si>
  <si>
    <t>Махалкина В.Н.</t>
  </si>
  <si>
    <t>7700003042031246</t>
  </si>
  <si>
    <t>прием МКНЦ</t>
  </si>
  <si>
    <t>7756140892003299</t>
  </si>
  <si>
    <t>9253182429 Нара</t>
  </si>
  <si>
    <t>Панфилова Л.Н.</t>
  </si>
  <si>
    <t>7771260896001783</t>
  </si>
  <si>
    <t>УЗИ МЖ, региональных л\у, ОБП, ОМТ, Рентгенография ОГК, ОАК, ОАМ, БАК, Са125, СА 15-3, РЭА по м\ж</t>
  </si>
  <si>
    <t>7777750845000310</t>
  </si>
  <si>
    <t>7700008225161152</t>
  </si>
  <si>
    <t>9636167538</t>
  </si>
  <si>
    <t>Иванова О.С.</t>
  </si>
  <si>
    <t>Колоноскопия ( по просьбе пациента с наркозом), КТ ОГК, ОБП, МТ с ку, Са19.9, Са125, РЭА, ОАМ</t>
  </si>
  <si>
    <t>7701004080780965</t>
  </si>
  <si>
    <t>7700000128780141</t>
  </si>
  <si>
    <t>Воронцова А.А.</t>
  </si>
  <si>
    <t>ПСА, УЗИ ОМТ, Рентгенография ОГК</t>
  </si>
  <si>
    <t>7700003037280461</t>
  </si>
  <si>
    <t>Субботина А.А.</t>
  </si>
  <si>
    <t>ОАК, БАК, ОАМ, СА125, СА153, РЭА, УЗИ МЖ, УЗИ лу регионарных, ММГ ( со слов прациент готов пройти дообследование)</t>
  </si>
  <si>
    <t>7700002172060551</t>
  </si>
  <si>
    <t>7749440826000399</t>
  </si>
  <si>
    <t>Прошу связаться с пациентом для уточнения даты записи на биопсию простаты</t>
  </si>
  <si>
    <t>Кияшко Н.В.</t>
  </si>
  <si>
    <t>7149610838000530</t>
  </si>
  <si>
    <t>Кашинцев К.Ю.</t>
  </si>
  <si>
    <t>7750430848002321</t>
  </si>
  <si>
    <t>Садридинов К.О.</t>
  </si>
  <si>
    <t>7700005044651259</t>
  </si>
  <si>
    <t>84997312595</t>
  </si>
  <si>
    <t>Шихов С.Д.</t>
  </si>
  <si>
    <t>Запрос отправлен повторно . На предыдущий запрос получен ответ от 31.05.2022: протокол загружен, но по состоянию на 03.06.2022 протокола ОК в системе ЕМИАС нет</t>
  </si>
  <si>
    <t>6151830889000380</t>
  </si>
  <si>
    <t>Горбачева Е.А.</t>
  </si>
  <si>
    <t>ОК от 17.05.2022</t>
  </si>
  <si>
    <t>7700000054080362</t>
  </si>
  <si>
    <t>4468940893000053</t>
  </si>
  <si>
    <t>Со слов дочери пациентка находится на патронажном наблюдении. Просьба уточнить</t>
  </si>
  <si>
    <t>5056730835001607</t>
  </si>
  <si>
    <t>5071750885000706</t>
  </si>
  <si>
    <t>89037126834</t>
  </si>
  <si>
    <t>Просьба уточнить тактику ведения пациента по диагнозу D14.3</t>
  </si>
  <si>
    <t>7700003062710452</t>
  </si>
  <si>
    <t>Просьба выслать  протокол  приема врача-онколога КДО МГОБ №62 (со слов пациента прием состоялся 25.05.2022)</t>
  </si>
  <si>
    <t>Сорокин Д.П.</t>
  </si>
  <si>
    <t>3649640890000320</t>
  </si>
  <si>
    <t>Арсанукаева Е.Л.</t>
  </si>
  <si>
    <t>7700007098260374</t>
  </si>
  <si>
    <t>84954230263, 89163635123</t>
  </si>
  <si>
    <t>Свиридов С.В.</t>
  </si>
  <si>
    <t xml:space="preserve">Со слов пациента прием врача - онколога С.В. Состоялся от 02.06.2022. Просьба выслать скан протокола. </t>
  </si>
  <si>
    <t>3952820878000127</t>
  </si>
  <si>
    <t>Врач - онколог</t>
  </si>
  <si>
    <t xml:space="preserve">Со слов пациента прием у врача - онкогинеколога от 02.06.2022 состоялся. Просьба выслать скан протокола. </t>
  </si>
  <si>
    <t>7758910888000576</t>
  </si>
  <si>
    <t>89055797306, 89039655295</t>
  </si>
  <si>
    <t>7756130841000249</t>
  </si>
  <si>
    <t>89261898388, 84954227447</t>
  </si>
  <si>
    <t>У пациента направление на очередной курс ПХТ в ГКБ№40 (Сосенский стан, 8) на 06.06.2022. Пациент не осведомлен о времени на которое нужно приезжать и начинает волноваться, что с ним никто не связывается. Просьба связаться с пациентом.</t>
  </si>
  <si>
    <t>7756040824000902</t>
  </si>
  <si>
    <t>84991251943, 89197257089</t>
  </si>
  <si>
    <t>Со слов пациента прием у врача - онколога Ибрагимова Т.С. Состоялся 02.06.2022. Просьба выслать скан протокола.</t>
  </si>
  <si>
    <t>7700006033720752</t>
  </si>
  <si>
    <t>7700002071111191</t>
  </si>
  <si>
    <t>84997387365, 89689541768</t>
  </si>
  <si>
    <t>Блинникова Л.А.</t>
  </si>
  <si>
    <t>Из протокола врача - онколога Блинниковой Л.А. от 20.01.2022 было рекомендовано: "…контроль КТ через 4-6 мес с оценкой динамики по дискам"</t>
  </si>
  <si>
    <t>0557820887000188</t>
  </si>
  <si>
    <t>Кудрявцев А.С.</t>
  </si>
  <si>
    <t>27.05.2022 на приеме у врача - онколога Кудрявцева А.С. Было рекомендовано консультация к врачу - онкологу в МГОБ№62. Просьба создать электронное направление.</t>
  </si>
  <si>
    <t>7700008183650652</t>
  </si>
  <si>
    <t>Измайлов Н.Р.</t>
  </si>
  <si>
    <t>Колоноилеоскопия</t>
  </si>
  <si>
    <t>7700003033680158</t>
  </si>
  <si>
    <t>Акопян Э.Г.</t>
  </si>
  <si>
    <t>Кровь</t>
  </si>
  <si>
    <t>7701008040590862</t>
  </si>
  <si>
    <t>КТ , Кровь, ЭКГ</t>
  </si>
  <si>
    <t>Сакурова К.В.</t>
  </si>
  <si>
    <t>7851310837002888</t>
  </si>
  <si>
    <t>8 903 135 53 24</t>
  </si>
  <si>
    <t>Рычкина О.В.</t>
  </si>
  <si>
    <t>Прошу уточнить тактику ведения пациента по диагнозу D37.4. В протоколе указано - УЗИ ОБП через 6 месяцев. Прошу уточнить контроль КТ ОБП с к/у тоже через 6 месяцев или необходимо сделать уже сейчас ?</t>
  </si>
  <si>
    <t>5067760886000452</t>
  </si>
  <si>
    <t>5067150840000204</t>
  </si>
  <si>
    <t>8 903 582 44 17</t>
  </si>
  <si>
    <t>Прошу выслать крайний протокол приема врача онколога КДО</t>
  </si>
  <si>
    <t>7754610897000401</t>
  </si>
  <si>
    <t>8 915 217 67 61</t>
  </si>
  <si>
    <t>7700775870325304</t>
  </si>
  <si>
    <t>8 916 083 37 34</t>
  </si>
  <si>
    <t>Заикина Л.В.</t>
  </si>
  <si>
    <t>7700006176230763</t>
  </si>
  <si>
    <t>врач кдо</t>
  </si>
  <si>
    <t>7700005029040852</t>
  </si>
  <si>
    <t>7748430848002771</t>
  </si>
  <si>
    <t>7700007090740342</t>
  </si>
  <si>
    <t>7701001047211266</t>
  </si>
  <si>
    <t>7700009046110745</t>
  </si>
  <si>
    <t>7700009048640558</t>
  </si>
  <si>
    <t>Чумаков И.Ф.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</si>
  <si>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</si>
  <si>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</si>
  <si>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</si>
  <si>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</si>
  <si>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</si>
  <si>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</si>
  <si>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</si>
  <si>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</si>
  <si>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</si>
  <si>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</si>
  <si>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</si>
  <si>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</si>
  <si>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</si>
  <si>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</si>
  <si>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Изюмская А.Д.</t>
  </si>
  <si>
    <t>0858730830000035</t>
  </si>
  <si>
    <t>У пациента недействителен полис (вероятнее всего перенесен в иной регион), прошу уточнить причину и необходимость сопровождения ПП</t>
  </si>
  <si>
    <t>7751640876001271</t>
  </si>
  <si>
    <t>т-т Сарварова Е.Р</t>
  </si>
  <si>
    <t>Пациентке необходимо записаться на ЭХО-КГ, по просьбе пациентки, на Яна Райниса 47. Прошу связаться с пациенткой и записать на исследование</t>
  </si>
  <si>
    <t>7700000072611161</t>
  </si>
  <si>
    <t>Макаркина Т.А</t>
  </si>
  <si>
    <t>ЭХО-КГ, экг</t>
  </si>
  <si>
    <t>7701007069120568</t>
  </si>
  <si>
    <t>Сергеев С.С</t>
  </si>
  <si>
    <t>Анализ на тиреоглобулин и АТ-ТГ. АТ-ТПО, Паратгормон, по возможности витамин Д</t>
  </si>
  <si>
    <t>2655040881000046</t>
  </si>
  <si>
    <t>Ершова Ю.А.</t>
  </si>
  <si>
    <t>7701005012121146</t>
  </si>
  <si>
    <t>9266930840</t>
  </si>
  <si>
    <t>7700007160040570</t>
  </si>
  <si>
    <t>9636912161</t>
  </si>
  <si>
    <t>Бойко В.С.</t>
  </si>
  <si>
    <t>7700009202510356</t>
  </si>
  <si>
    <t>89261257039 89261609670</t>
  </si>
  <si>
    <t>Вознесенский С.А.</t>
  </si>
  <si>
    <t>Прошу уточнить дату госпитализации для проведения биопсии простаты.</t>
  </si>
  <si>
    <t>7752840889001867</t>
  </si>
  <si>
    <t>9852009102</t>
  </si>
  <si>
    <t>Юрьева Л.Н.</t>
  </si>
  <si>
    <t>7757440845000643</t>
  </si>
  <si>
    <t>9161348658</t>
  </si>
  <si>
    <t>Необходимо записать пациента на холтеровское мониторирование. Доступные слоты для записи отсутствуют.</t>
  </si>
  <si>
    <t>7700003136090775</t>
  </si>
  <si>
    <t>9164972815</t>
  </si>
  <si>
    <t>Мартиросова Я.А.</t>
  </si>
  <si>
    <t>Мамедов Р.М.</t>
  </si>
  <si>
    <t>Макарова Т.И.</t>
  </si>
  <si>
    <t>Абдусаламова Л.М.</t>
  </si>
  <si>
    <t>7751520869001662</t>
  </si>
  <si>
    <t>(916)408-7514</t>
  </si>
  <si>
    <t>Беляева А.В.</t>
  </si>
  <si>
    <t>7752340869001953</t>
  </si>
  <si>
    <t>Бороновская Л.Е.</t>
  </si>
  <si>
    <t>7700006213580461</t>
  </si>
  <si>
    <t>Барковская С.Н.</t>
  </si>
  <si>
    <t>7748140888000532</t>
  </si>
  <si>
    <t>Онкоконсилиум</t>
  </si>
  <si>
    <t>7700009004120957</t>
  </si>
  <si>
    <t>7700004137310537</t>
  </si>
  <si>
    <t>1357440897000407</t>
  </si>
  <si>
    <t>Новикова И.Е.</t>
  </si>
  <si>
    <t>7758900889001145</t>
  </si>
  <si>
    <t>7-977-811-27-25</t>
  </si>
  <si>
    <t>31.05.2022-ответ от ЦАОП-Плановая дата госпитализации - 28.06.2022.Превышен срок. Прошу связаться с пациентом и перенести госпитализацию на более раннюю дату.</t>
  </si>
  <si>
    <t>5057520874001736</t>
  </si>
  <si>
    <t>7-916-284-75-53</t>
  </si>
  <si>
    <t>7754640826001865</t>
  </si>
  <si>
    <t>7-916-196-99-18</t>
  </si>
  <si>
    <t>Шириязданова Ю.Ф.</t>
  </si>
  <si>
    <t>7752630897003223</t>
  </si>
  <si>
    <t>7-925-303-94-11</t>
  </si>
  <si>
    <t>3373060839000129</t>
  </si>
  <si>
    <t>7-968-640-79-29</t>
  </si>
  <si>
    <t>Осмотр Врача-онколога в КДО</t>
  </si>
  <si>
    <t>7749540874002815</t>
  </si>
  <si>
    <t>7-967-121-41-34</t>
  </si>
  <si>
    <t xml:space="preserve">Селифонова А.И. </t>
  </si>
  <si>
    <t>7700005150790556</t>
  </si>
  <si>
    <t>Умяров Т.Р.</t>
  </si>
  <si>
    <t>Прошу уточнить дата проведения биопсии.</t>
  </si>
  <si>
    <t>7700005290510750</t>
  </si>
  <si>
    <t>7777850889001438</t>
  </si>
  <si>
    <t>Канева А.В.</t>
  </si>
  <si>
    <t>5048340888000414</t>
  </si>
  <si>
    <t>7750420884000875</t>
  </si>
  <si>
    <t>Чернов Г.Н.</t>
  </si>
  <si>
    <t>7753540827000323</t>
  </si>
  <si>
    <t>9779162092 / 4957028740</t>
  </si>
  <si>
    <t>Порываев Г.А.</t>
  </si>
  <si>
    <t>7700005259650540</t>
  </si>
  <si>
    <t>9151138612 / 4953099906</t>
  </si>
  <si>
    <t>Срибняк С.Ю.</t>
  </si>
  <si>
    <t>Прошу Вас уточнить корректность диагноза и диагностического статуса D38.1.</t>
  </si>
  <si>
    <t>7747340819000541</t>
  </si>
  <si>
    <t>Исмаилов Р.И.</t>
  </si>
  <si>
    <t>7700008058021157</t>
  </si>
  <si>
    <t>Шенберг В.Г.</t>
  </si>
  <si>
    <t>Щербакова К.Ю.</t>
  </si>
  <si>
    <t>3957720895000032</t>
  </si>
  <si>
    <t>7749240878001752</t>
  </si>
  <si>
    <t>7752610872000857</t>
  </si>
  <si>
    <t>Таипов М.А.</t>
  </si>
  <si>
    <t>1952330880000010</t>
  </si>
  <si>
    <t>Дранкова М.Ю.</t>
  </si>
  <si>
    <t>В ЭМК не представлен номер телефона пациента. Прошу Вас уточнить актуальный номер телефона для связи с пациентом</t>
  </si>
  <si>
    <t>7757730890001235</t>
  </si>
  <si>
    <t>Милейкова Е.И.</t>
  </si>
  <si>
    <t>3847630881000405</t>
  </si>
  <si>
    <t>Пациенту 29.11.2021 врачом общей практики Гедеевой Д.Н. было выдано направление с диагнозом D37.6  Прошу уточнить статус направительного диагноза D37.6 и дальнейшую тактику ведения</t>
  </si>
  <si>
    <t>Ушаков И.С</t>
  </si>
  <si>
    <t>5047120874001241</t>
  </si>
  <si>
    <t>7700009127550736</t>
  </si>
  <si>
    <t>7755540886000493</t>
  </si>
  <si>
    <t>Абдусаламова Л.М</t>
  </si>
  <si>
    <t>УЗИ МЖ</t>
  </si>
  <si>
    <t>7700009029761144</t>
  </si>
  <si>
    <t>4756840869000247</t>
  </si>
  <si>
    <t>Иматшоева З.Ш.</t>
  </si>
  <si>
    <t>7700000189661139</t>
  </si>
  <si>
    <t>7700001108260147</t>
  </si>
  <si>
    <t>7748730876002779</t>
  </si>
  <si>
    <t>84957033141/89067843291</t>
  </si>
  <si>
    <t>7778350847000373</t>
  </si>
  <si>
    <t>84997236425/9858880811</t>
  </si>
  <si>
    <t>7758840840000127</t>
  </si>
  <si>
    <t>7770160885001631</t>
  </si>
  <si>
    <t>Исмаилов Д.</t>
  </si>
  <si>
    <t>7771460876000868</t>
  </si>
  <si>
    <t>89037969388/84996175707</t>
  </si>
  <si>
    <t>7752720889000145</t>
  </si>
  <si>
    <t>84957021918/89164601224</t>
  </si>
  <si>
    <t>7700001189641083</t>
  </si>
  <si>
    <t>89776908445/84992322935</t>
  </si>
  <si>
    <t>6751830886000130</t>
  </si>
  <si>
    <t>89154509499/4957167425</t>
  </si>
  <si>
    <t>7701008049010247</t>
  </si>
  <si>
    <t>7778050848000097</t>
  </si>
  <si>
    <t>Монич А.Ю.</t>
  </si>
  <si>
    <t>Прошу Вас уточнить тактику ведения по диагнозу D44.0.</t>
  </si>
  <si>
    <t>5054710836001899</t>
  </si>
  <si>
    <t>Исследование назначено на 15.06.2022</t>
  </si>
  <si>
    <t>7748630878001896</t>
  </si>
  <si>
    <t>5069350879001275</t>
  </si>
  <si>
    <t>3457220848000036</t>
  </si>
  <si>
    <t>Лепетченко И.А.</t>
  </si>
  <si>
    <t>7748340844000101</t>
  </si>
  <si>
    <t>Юрина Я.С.</t>
  </si>
  <si>
    <t>УЗИ брах.артерий, эхокардиография</t>
  </si>
  <si>
    <t>6057340877000124</t>
  </si>
  <si>
    <t>Рыбин О.Н.</t>
  </si>
  <si>
    <t>КТ ОБП с КУ 
Запись на взятие крови 10.06.22</t>
  </si>
  <si>
    <t>1450510872000030</t>
  </si>
  <si>
    <t>7700009191610459</t>
  </si>
  <si>
    <t>Гузеева А.М.</t>
  </si>
  <si>
    <t>7700004174170557</t>
  </si>
  <si>
    <t>Конькова А.С.</t>
  </si>
  <si>
    <t>7747420882000048</t>
  </si>
  <si>
    <t>Ульянкина А.А.</t>
  </si>
  <si>
    <t>7770150844000360</t>
  </si>
  <si>
    <t>7700009076570858</t>
  </si>
  <si>
    <t>7701005079540159</t>
  </si>
  <si>
    <t>Саламатина К.А.</t>
  </si>
  <si>
    <t>Попова Е.А.</t>
  </si>
  <si>
    <t>7756230826002473</t>
  </si>
  <si>
    <t>8-985-205-50-46/8-915-423-53-99</t>
  </si>
  <si>
    <t>7754240840001247</t>
  </si>
  <si>
    <t>8-905-558-29-89</t>
  </si>
  <si>
    <t>7778160818000272</t>
  </si>
  <si>
    <t>8-916-349-04-81</t>
  </si>
  <si>
    <t>КДО</t>
  </si>
  <si>
    <t>7751640880001184</t>
  </si>
  <si>
    <t>8-985-724-83-38</t>
  </si>
  <si>
    <t>ПОВТОРНО</t>
  </si>
  <si>
    <t>7768550826000292</t>
  </si>
  <si>
    <t>8-916-066-97-55</t>
  </si>
  <si>
    <t>Полякова Е.В.</t>
  </si>
  <si>
    <t>7700002122540556</t>
  </si>
  <si>
    <t>8-926-604-25-45</t>
  </si>
  <si>
    <t>7700005205770741</t>
  </si>
  <si>
    <t>8-925-772-18-84</t>
  </si>
  <si>
    <t>2856320895000142</t>
  </si>
  <si>
    <t>8-965-231-52-85</t>
  </si>
  <si>
    <t>Варвус И.М.</t>
  </si>
  <si>
    <t>5051040896000216</t>
  </si>
  <si>
    <t>8-903-688-04-54</t>
  </si>
  <si>
    <t>Юшкова А.В.</t>
  </si>
  <si>
    <t>С18.7</t>
  </si>
  <si>
    <t>7777850844000178</t>
  </si>
  <si>
    <t>8-903-6636964</t>
  </si>
  <si>
    <t>Силакова К.А.</t>
  </si>
  <si>
    <t>7700008201020535</t>
  </si>
  <si>
    <t>7752740841000579</t>
  </si>
  <si>
    <t>7773160840000691</t>
  </si>
  <si>
    <t>7700002195140956</t>
  </si>
  <si>
    <t>7700003029690857</t>
  </si>
  <si>
    <t>Бутримова А.С.</t>
  </si>
  <si>
    <t>7700004136191246</t>
  </si>
  <si>
    <t>(903)582-33-63</t>
  </si>
  <si>
    <t>7758410872001110</t>
  </si>
  <si>
    <t>(951)263-26-06</t>
  </si>
  <si>
    <t>7756930873003478</t>
  </si>
  <si>
    <t>(985)835-14-66</t>
  </si>
  <si>
    <t>7755120840002248</t>
  </si>
  <si>
    <t>7700009215260350</t>
  </si>
  <si>
    <t>Солиев Р.М.</t>
  </si>
  <si>
    <t>Кондратьева А.С.</t>
  </si>
  <si>
    <t>7700000154530762</t>
  </si>
  <si>
    <t>8 917 500 88 72</t>
  </si>
  <si>
    <t>Кошкина Н.Г. ВОП</t>
  </si>
  <si>
    <t>01.06.2022 пациенту рекомендована консультация эндоскопического хирурга в МКНПЦ им. А.С. Логинова.Пациент не может самостоятельно записаться</t>
  </si>
  <si>
    <t>7750030888000126</t>
  </si>
  <si>
    <t>8 926 185 07 35</t>
  </si>
  <si>
    <t>Врач-онколог КДО</t>
  </si>
  <si>
    <t>Прошу Вас выслать скан последнего протокола приема врача-онколога КДО</t>
  </si>
  <si>
    <t>7749140830000589</t>
  </si>
  <si>
    <t>8 929 962 65 90</t>
  </si>
  <si>
    <t>Матвейчук О.Н.</t>
  </si>
  <si>
    <t>7778750846000847</t>
  </si>
  <si>
    <t>8 985 947 50 44</t>
  </si>
  <si>
    <t>7700008028250561</t>
  </si>
  <si>
    <t>8 916 307 27 23</t>
  </si>
  <si>
    <t>Придорогина Е.В.</t>
  </si>
  <si>
    <t>24.05.2022 от ЦАОП ММКЦ «Коммунарка» пришел ответ: "Пациент записан
 на МРТ ОМТ с КУ, направление выдано в АО " К+31 Сити" на 04.06.2022 в 17:00; 
на КТ ОГК, ОБП с КУ, направление выдано в АО " К+31 Сити" на 03.06.2022 в 12:15. Пациент пришел по записи, но в проведении исследования отказали ссылаясь на отсутствие записи</t>
  </si>
  <si>
    <t>7700006165260253</t>
  </si>
  <si>
    <t>8 916 253 75 04
8 499 191 10 52</t>
  </si>
  <si>
    <t>Пациент наблюдается в ЦАОП МГОБ 62. Назначено дообследование ЭГДС. У пациента имеется направления на ЭГДС в ГКБ им. С.П. Боткина. Самостоятельно пациент записаться не может</t>
  </si>
  <si>
    <t>7700006196050138</t>
  </si>
  <si>
    <t>8 499 152 89 79</t>
  </si>
  <si>
    <t>Полькина Е.И.</t>
  </si>
  <si>
    <t>Пациент был направлен к онкологу с диагнозов D23.3. Прием врача-онколога проведен с диагнозом С50.4, даны рекомендации по удалению кератомы кожи лица у хирурга по м/ж. Прошу Вас уточнить актуальный диагностический статус, с указанием подтвержден?/предварительный?</t>
  </si>
  <si>
    <t>Хрулева А.О.</t>
  </si>
  <si>
    <t>7750540839001650</t>
  </si>
  <si>
    <t>905 739 45 86</t>
  </si>
  <si>
    <t>2973940829000179</t>
  </si>
  <si>
    <t>911 585 23 56/985 731 21 17</t>
  </si>
  <si>
    <t>7769050831000253</t>
  </si>
  <si>
    <t>917 545 34 17</t>
  </si>
  <si>
    <t>7700001229010440</t>
  </si>
  <si>
    <t>905 585 32 91/495 486 38 76</t>
  </si>
  <si>
    <t>2357110833000674</t>
  </si>
  <si>
    <t>(916)274-33-90</t>
  </si>
  <si>
    <t>7700008052521247</t>
  </si>
  <si>
    <t>903 176 94 99</t>
  </si>
  <si>
    <t>В телефонном разговоре от 03.06.22, супруга пациента сообщила, что врач-онколог сказал, что все данные пациента передадут в патронажную службу. По состоянию на 03.06.22 с ними никто не связался. Прошу Вас связаться с пациентом по данному вопросу.</t>
  </si>
  <si>
    <t>7700009025750667</t>
  </si>
  <si>
    <t>915 156 30 80</t>
  </si>
  <si>
    <t>Бондарев А.В.</t>
  </si>
  <si>
    <t>Консультация ревматолога.</t>
  </si>
  <si>
    <t>Коврегина М.Н.</t>
  </si>
  <si>
    <t>7758620818002788</t>
  </si>
  <si>
    <t>8(925)2950934</t>
  </si>
  <si>
    <t>гастроэнтеролог</t>
  </si>
  <si>
    <t>Просьба выслать по пациенту все протоколы приёма гастроэнтеролога</t>
  </si>
  <si>
    <t>0750330878000028</t>
  </si>
  <si>
    <t>8(996)3301780</t>
  </si>
  <si>
    <t>Меншутина Л.А.</t>
  </si>
  <si>
    <t>Пациентка прошла УЗИ  мж от 31.05 по рек-ии онколога и ММГ от 02.06 по рек-ии врача ГП. Просьба уточнить, нуждается ли по рез-ам данных исследований в повторной записи к онкологу</t>
  </si>
  <si>
    <t>6349230878000843</t>
  </si>
  <si>
    <t>8(915)1082684</t>
  </si>
  <si>
    <t>Государева А.В.</t>
  </si>
  <si>
    <t xml:space="preserve"> УЗИ обп</t>
  </si>
  <si>
    <t>7754040877002815</t>
  </si>
  <si>
    <t>8(903)1062621</t>
  </si>
  <si>
    <t>Меджидова М.М.</t>
  </si>
  <si>
    <t>ММГ+ УЗИ МЖ</t>
  </si>
  <si>
    <t>7753140826000448</t>
  </si>
  <si>
    <t>8(926)8881727</t>
  </si>
  <si>
    <t>Вязникова Н.А.</t>
  </si>
  <si>
    <t>МРТ гм с ку. Т.к. пациенту диагноз установлен более 2-х лет, то в ЦАОП проводить данное исследование отказались, необходимо создать направление и записать на исследование по мж</t>
  </si>
  <si>
    <t>2252240878000242</t>
  </si>
  <si>
    <t>8(962)9745480</t>
  </si>
  <si>
    <t>Тарасенко Ю.А.</t>
  </si>
  <si>
    <t>УЗИ щит.железы. Пациентка готова пройти исследование, просит записать. Ранее пациентке 02.06 была создана запись на 03.06 без оповещения-пациентка не знала и не смогла прийти на приём. Просьба оповестить пациентку о записи</t>
  </si>
  <si>
    <t>0249820885000630</t>
  </si>
  <si>
    <t>8(985)7045123</t>
  </si>
  <si>
    <t>Шорина О.Ю.</t>
  </si>
  <si>
    <t>В протоколе врача-онколога отсутсвует информация по диагнозу D44.0. Просьба уточнить диагноз по МКБ-10, статус диагноза и тактику ведения</t>
  </si>
  <si>
    <t>7771350887000785</t>
  </si>
  <si>
    <t>8(905)7815180</t>
  </si>
  <si>
    <t>Не указана тактика ведения пациентки по диагнозу С66. Просьба уточнить</t>
  </si>
  <si>
    <t>6250930880000270</t>
  </si>
  <si>
    <t>8(925)3218290</t>
  </si>
  <si>
    <t>7700002087630863</t>
  </si>
  <si>
    <t>8(930)9902149</t>
  </si>
  <si>
    <t>Пак А.Д.</t>
  </si>
  <si>
    <t>Ранее пришёл ответ от ГП, что пациент нуждается в повторной консультации онколога-пациент записан. Просьба сформировать ему новое направление к онкологу</t>
  </si>
  <si>
    <t>2556320831000217</t>
  </si>
  <si>
    <t>8 914 799 98 09</t>
  </si>
  <si>
    <t>2568250844000209</t>
  </si>
  <si>
    <t>8 926 462 56 20</t>
  </si>
  <si>
    <t>Лукьяненкова А.А.</t>
  </si>
  <si>
    <t>5058640820000621</t>
  </si>
  <si>
    <t>5055640846001192</t>
  </si>
  <si>
    <t>Ранее поступил ответ ЦАОП: пациент ждет вызова на госпитализацию На 03.06.2022 с пациентом не связались, дату госпитализации не уточнили.</t>
  </si>
  <si>
    <t>5052440893000616</t>
  </si>
  <si>
    <t>Зайцева Н.В.</t>
  </si>
  <si>
    <t>5057830823001269</t>
  </si>
  <si>
    <t>Пациенту было рекомендовано контрольное КТ огк+обп, проведено 01.06.2022. По результатам исследования рекомендована консультация врача-онколога. Прошу Вас сформировать пациенту эл. направление на повторную консультацию врача-онколога.</t>
  </si>
  <si>
    <t>5050740878001022</t>
  </si>
  <si>
    <t>Статус диагноза. По данным протокола осмотра, образование S5 легкого без признаков злокачественности, направления на дополнительные исследования отсутствуют. При этом установлен диагноз D14.3 "предварительный". Прошу Вас уточнить актуальный статус диагноза, а так же дальнейшие рекомендации.</t>
  </si>
  <si>
    <t>7751640845001873</t>
  </si>
  <si>
    <t>5077940871001305</t>
  </si>
  <si>
    <t>5048120892000182</t>
  </si>
  <si>
    <t>7700003062200563</t>
  </si>
  <si>
    <t>Котин А.И.</t>
  </si>
  <si>
    <t>Информирую Вас, что в телефонном разговоре от 03.06.2022 сын пациентки сообщил, что пациентка госпитализирована в центр паллиативной помощи</t>
  </si>
  <si>
    <t>4050440848000443</t>
  </si>
  <si>
    <t>5049810897000018</t>
  </si>
  <si>
    <t>маммолог КЖЗ</t>
  </si>
  <si>
    <t>В телефонном разговоре пациентка сообщила, что была консультирована 01.06.2022 маммологом КЖЗ по результатам лекарственной терапии. Прошу Вас выслать скан протокола осмотра и уточнить дальнейшую тактику ведения пациентки.</t>
  </si>
  <si>
    <t>7753530886003029</t>
  </si>
  <si>
    <t>7748420893002875</t>
  </si>
  <si>
    <t>9263343588</t>
  </si>
  <si>
    <t>Со слов пациентки, прием 02.06.2022 состоялся, даны рекомендации. Прошу Вас выслать скан протокола осмотра, по возможности оцифровать в ЕМИАС.</t>
  </si>
  <si>
    <t>5052640873000532</t>
  </si>
  <si>
    <t>Авакян Н.Д.</t>
  </si>
  <si>
    <t>7756340842001654</t>
  </si>
  <si>
    <t>9653813683</t>
  </si>
  <si>
    <t>Со слов пациента наблюдается в МКНЦ им А.С. Логинова. Прошу по возможности предоставить информацию по пациенту (сканы протоколов осмотра)</t>
  </si>
  <si>
    <t>7700002070211065</t>
  </si>
  <si>
    <t>9175986313</t>
  </si>
  <si>
    <t>Прошу уточнить тактику ведения по диагнозу N60.2, так как ранее пациент был направлен к онкологу с данным диагнозом.</t>
  </si>
  <si>
    <t>7756640848001396</t>
  </si>
  <si>
    <t>4957153628 9162668986</t>
  </si>
  <si>
    <t>Прошу уточнить дату госпитализации</t>
  </si>
  <si>
    <t>7767150830000023</t>
  </si>
  <si>
    <t>4953339081 9067782733</t>
  </si>
  <si>
    <t>Белоусов М.Х.</t>
  </si>
  <si>
    <t>По диагнозу С61 пациент оказывается от посещения онколога.</t>
  </si>
  <si>
    <t>Грунина А.А.</t>
  </si>
  <si>
    <t>7747840829001256</t>
  </si>
  <si>
    <t xml:space="preserve">ТРУЗИ </t>
  </si>
  <si>
    <t>7751830881000448</t>
  </si>
  <si>
    <t>7754440876002420</t>
  </si>
  <si>
    <t>Пациент не явился на ОК , дозвониться  у МО и ПП не получается.Получили от Вас ответ с новым номером телефона 9652233662. Данный номер у нас в базе есть также,но при попытке набора на него-всегда идет сразу сброс.</t>
  </si>
  <si>
    <t>6356530833001145</t>
  </si>
  <si>
    <t>При звонке сразу идёт сброс</t>
  </si>
  <si>
    <t>4258340842000565</t>
  </si>
  <si>
    <t>5052340873001693</t>
  </si>
  <si>
    <t>Афаунова А.Р.</t>
  </si>
  <si>
    <t>Запись на МРТ ОБП с в/в усилением на 22.06</t>
  </si>
  <si>
    <t>7700009140291239</t>
  </si>
  <si>
    <t>кдо</t>
  </si>
  <si>
    <t>7700007092020752</t>
  </si>
  <si>
    <t xml:space="preserve">Рыбин О.Н. </t>
  </si>
  <si>
    <t>УЗИ ОБП  у Полякова А.Н.(рекомендация врача)</t>
  </si>
  <si>
    <t>Гудеева Е. А.</t>
  </si>
  <si>
    <t>5552900891000343</t>
  </si>
  <si>
    <t>9994584940</t>
  </si>
  <si>
    <t>7700006025580852</t>
  </si>
  <si>
    <t>9161048986/9777700539</t>
  </si>
  <si>
    <t>Торшхоева П. М.</t>
  </si>
  <si>
    <t>7778460845000489</t>
  </si>
  <si>
    <t>4956837280/9645969871</t>
  </si>
  <si>
    <t>7700000236061155</t>
  </si>
  <si>
    <t>8 926 723 39 26</t>
  </si>
  <si>
    <t>Герр И. С.</t>
  </si>
  <si>
    <t>Прошу выслать последний имеющийся протокол осмотра пациента онкологом.</t>
  </si>
  <si>
    <t>7700000178690638</t>
  </si>
  <si>
    <t>3356630833000175</t>
  </si>
  <si>
    <t>9106784574</t>
  </si>
  <si>
    <t>7700001105770245</t>
  </si>
  <si>
    <t>4991979968/9168805303</t>
  </si>
  <si>
    <t>Пациент 11.04.22 выполнил УЗИ предстательной железы и моечвого пузыря. Заключение: доброкачественная гиперплазия пж. В связи с результатами УЗИ пациент отказывается от записи к онкологу. Прошу уточнить необходимость записи к врачу-онкологу.</t>
  </si>
  <si>
    <t>Гранин Д. В. (уролог ГП)</t>
  </si>
  <si>
    <t>УЗИ пж и мочевого пузыря. По просьбе пациента записать на 20.06.22</t>
  </si>
  <si>
    <t>7700004035240144</t>
  </si>
  <si>
    <t>6154940894000577</t>
  </si>
  <si>
    <t>Акопян М. Л.</t>
  </si>
  <si>
    <t>7700006068060760</t>
  </si>
  <si>
    <t>онколог кдо</t>
  </si>
  <si>
    <t>7700002096300185</t>
  </si>
  <si>
    <t>УЗИ мж + биопсия на 17.06.22. Прошу Вас перенести на более раннюю дату.</t>
  </si>
  <si>
    <t>7756830891000128</t>
  </si>
  <si>
    <t>Кутина А. А.</t>
  </si>
  <si>
    <t>Закирова Д.И.</t>
  </si>
  <si>
    <t>7701006123040777</t>
  </si>
  <si>
    <t>Ранее от Вас пришел ответ "Пациентка может обратиься к врачу онкологу участковому в рабочие дни врача, или к зав. Отделению. При норме в результатах на креатинин пациентке будет выдано направление на КТ с контрастом". Прошу уточнить часы работы зав.отделения и кабинет.</t>
  </si>
  <si>
    <t>7748400891000394</t>
  </si>
  <si>
    <t>Если дозвонитесь,прошу сообщить пациентке, что я ее записала на УЗИ в МГОБ 62 на 15.06, если не пойдет-пусть отменит запись.</t>
  </si>
  <si>
    <t>7700001119200350</t>
  </si>
  <si>
    <t>29.04.22 пациентка отдала все документы на МСЭ, врач сказала,что с пациенткой свяжутся после майский праздников, с пациенткой никто не связался.-От Вас пришел ответ,что информация передана врачу. По состоянию на 03.06  с пациенткой никто не связался, она сама без записи подоша к Полькиной 30.05, где врач сказала,что все документы передала и возвращаться к ней по этому вопросу нет смысла. Прошу выяснить,где документы и связаться с пациенткой.</t>
  </si>
  <si>
    <t>7747640875000362</t>
  </si>
  <si>
    <t>5054230870001101</t>
  </si>
  <si>
    <t>Сафонова О.Ю.</t>
  </si>
  <si>
    <t>УЗИ мягких тканей, паховых л/у (нет слотов для записи, со слов, в 7:30 тоже не может записаться)</t>
  </si>
  <si>
    <t>7757220844000616</t>
  </si>
  <si>
    <t>Пациент последний раз был у онколога после радикального лечения в сентябре, с тех пор от записи отказывается. Пациентку было разъяснено о необходимости наблюдения первый год раз в три месяца. При разговоре от 03.06 сказал,что позвонит сам для записи,когда решит.</t>
  </si>
  <si>
    <t>5049540826001122</t>
  </si>
  <si>
    <t>7775150869000746</t>
  </si>
  <si>
    <t>Степанова О.Ю.</t>
  </si>
  <si>
    <t>7700008014771046</t>
  </si>
  <si>
    <t>прошу предоставить протоколы осмотра пациента в кдо за период с 01.05.2022</t>
  </si>
  <si>
    <t>7749430881001663</t>
  </si>
  <si>
    <t>Полякова Ю.Е.</t>
  </si>
  <si>
    <t>УЗИ ОБП, л/у направления сформировано, но возможность для записи отсутствует. Прошу Вас связаться с паиенткой для записи на исследования</t>
  </si>
  <si>
    <t>7700007165230959</t>
  </si>
  <si>
    <t>Пациентке сформировано направл. На ММГ в 109 ГП. Пациентка категорически отказывается от посещения данного мед. Учреждения в связи с территориальной удаленностью и просит сформировать ей иное направление в МО ее отруга проживания.</t>
  </si>
  <si>
    <t>Пациентке рекомендовано прохождение ММГ по мж. В ГП прикрепления сломан аппарат МГ. Поликлинника сформировала направл. На исследование в другу МО, в которую пациентка отказывается обращаться из-за территориальной удаленности. Прошу Вас по возможности сформировать и записать пациентку на данное исследование в ЦАОП. Спасибо</t>
  </si>
  <si>
    <t>7754240876000840</t>
  </si>
  <si>
    <t>Бурлаков А.С. (КДО)</t>
  </si>
  <si>
    <t>0252600845000431</t>
  </si>
  <si>
    <t>со слов пациента прием состоялся, были даны рекомендации</t>
  </si>
  <si>
    <t>7702009159040481</t>
  </si>
  <si>
    <t>7700000053700756</t>
  </si>
  <si>
    <t>Орлова М.В</t>
  </si>
  <si>
    <t>после проведенного ЭГДС врач КДО Орлова М.В. Рекомендует обратиться к гастроэнтерологу. Прошу Вас сформировать направление и записать пациента на прием. Спасибо</t>
  </si>
  <si>
    <t>7756430870000460</t>
  </si>
  <si>
    <t>Гасанов А.Г.</t>
  </si>
  <si>
    <t>7700004154300472</t>
  </si>
  <si>
    <t>Нихаенко В.Н.</t>
  </si>
  <si>
    <t>5056930835002254</t>
  </si>
  <si>
    <t>Протокол выгружен некорректно.Прошу прислать скан.</t>
  </si>
  <si>
    <t>7768940880001270</t>
  </si>
  <si>
    <t>7700007063541242</t>
  </si>
  <si>
    <t>7700000103190648</t>
  </si>
  <si>
    <t>7757330879000405</t>
  </si>
  <si>
    <t>Калецкая Т.Г.</t>
  </si>
  <si>
    <t>Рентген-контроль</t>
  </si>
  <si>
    <t>Шевелев Г.С</t>
  </si>
  <si>
    <t>7700002059021064</t>
  </si>
  <si>
    <t>Мелихов В.Н</t>
  </si>
  <si>
    <t>7700000101020346</t>
  </si>
  <si>
    <t>9264311726/   4991753298</t>
  </si>
  <si>
    <t>Оруджев Ф.В</t>
  </si>
  <si>
    <t>По рекомендации онколога пациентка отправлена на консультацию эндокринного хирурга для проведения ТАБ лу для последующей консультации. Однако процедуру не провели.Прошу уточнить последующую тактику ведения пациента.</t>
  </si>
  <si>
    <t>7700005168711174</t>
  </si>
  <si>
    <t>Романова А.А</t>
  </si>
  <si>
    <t>7700002251071141</t>
  </si>
  <si>
    <t>Селезнев С.П</t>
  </si>
  <si>
    <t>Прошу уточнить дату ОК</t>
  </si>
  <si>
    <t>7768250825000118</t>
  </si>
  <si>
    <t>Ланкина Л.В</t>
  </si>
  <si>
    <t>Пациент не планирует посещение врача-онколога в ближайшее время.Проходит лечение в Геленджике.Свяжется самостоятельно в декабре.От сопровождения ПП не отказывается</t>
  </si>
  <si>
    <t xml:space="preserve">Подомарева О.В. </t>
  </si>
  <si>
    <t>7772950893000403</t>
  </si>
  <si>
    <t xml:space="preserve">Афаунова А.Р. </t>
  </si>
  <si>
    <t>7749830824003090</t>
  </si>
  <si>
    <t xml:space="preserve">Мельникова И.М. </t>
  </si>
  <si>
    <t>Прошу выдать сформировть электронное направление для записи к врачу онкологу.</t>
  </si>
  <si>
    <t>7700003043600692</t>
  </si>
  <si>
    <t>Верещагина Е.А.</t>
  </si>
  <si>
    <t>7700008162710253</t>
  </si>
  <si>
    <t>5057440847001616</t>
  </si>
  <si>
    <t>Харитонов М.Ю.</t>
  </si>
  <si>
    <t>Рычкова А.А</t>
  </si>
  <si>
    <t>5050610883001566</t>
  </si>
  <si>
    <t>9629298941</t>
  </si>
  <si>
    <t>Просьба уточнить дату ОК</t>
  </si>
  <si>
    <t>7757999738001067</t>
  </si>
  <si>
    <t>9167194099</t>
  </si>
  <si>
    <t>18.11.2021 врачом онкологом рекомендовано УЗИ +повторная явка к онкологу. Прошу создать эл.направление к онкологу на повторную явку после исследования. Прошу уточнить дату на УЗИ почек</t>
  </si>
  <si>
    <t>7700006166080253</t>
  </si>
  <si>
    <t>9057092631   4953983780</t>
  </si>
  <si>
    <t>Маркина Л.Ю</t>
  </si>
  <si>
    <t>Просьба выслать скан протокола врача от 02.06.22</t>
  </si>
  <si>
    <t>7751240843000736</t>
  </si>
  <si>
    <t>9161046889  9163008546</t>
  </si>
  <si>
    <t>Чомаева Э.М</t>
  </si>
  <si>
    <t>2347240829000587</t>
  </si>
  <si>
    <t>9280393385</t>
  </si>
  <si>
    <t>Пак А.Д</t>
  </si>
  <si>
    <t>Просьба уточнить дату госпитализации</t>
  </si>
  <si>
    <t>6755630894000155</t>
  </si>
  <si>
    <t>9267016727</t>
  </si>
  <si>
    <t>Врачом онкологом рекомендовано УЗИ МЖ (прошлаисследование 02.06.22). Прошу создать эл направление к онкологу после исследования. Прошу уточнить нуждается ли пациент в приеме врача онколога</t>
  </si>
  <si>
    <t>7747840879001891</t>
  </si>
  <si>
    <t>9651796286</t>
  </si>
  <si>
    <t>Гончаров В.Я</t>
  </si>
  <si>
    <t>29.10.2021 врачом онкологом рекомендовано УЗИ ЩЖ (ТАБ прошла 02.06.22). Прошу создать эл.направление к онкологу</t>
  </si>
  <si>
    <t>5051030876000054</t>
  </si>
  <si>
    <t>9168263388</t>
  </si>
  <si>
    <t>Просьба записать на прием к врачу онкологу, пациент длительное время не отвечает. Просьба уточнить нуждается ли пациент в приеме врача онколога</t>
  </si>
  <si>
    <t>Монклер А.А.</t>
  </si>
  <si>
    <t>6467940887046852</t>
  </si>
  <si>
    <t>8 927 226 46 92</t>
  </si>
  <si>
    <t>Волконский М.В.</t>
  </si>
  <si>
    <t>7700003060751147</t>
  </si>
  <si>
    <t>8 916 488 32 65</t>
  </si>
  <si>
    <t xml:space="preserve">Маркова А.Ю. </t>
  </si>
  <si>
    <t>2258830842001112</t>
  </si>
  <si>
    <t>8 903 972 78 09</t>
  </si>
  <si>
    <t>7700002041220639</t>
  </si>
  <si>
    <t>8 916 579 86 05</t>
  </si>
  <si>
    <t>Потехина М.А.</t>
  </si>
  <si>
    <t>7701004194241077</t>
  </si>
  <si>
    <t>8 916 475 32 05</t>
  </si>
  <si>
    <t>7700008101110846</t>
  </si>
  <si>
    <t>8 905 721 35 08</t>
  </si>
  <si>
    <t>Юдин И.Е.</t>
  </si>
  <si>
    <t>7700000235010841</t>
  </si>
  <si>
    <t>9651995557 / 4999018279</t>
  </si>
  <si>
    <t>7700000038611256</t>
  </si>
  <si>
    <t>9647031029 / 9774753875</t>
  </si>
  <si>
    <t>7756930875002809</t>
  </si>
  <si>
    <t>9161743976 / 4997270911</t>
  </si>
  <si>
    <t>7700005067060449</t>
  </si>
  <si>
    <t>7747540894002391</t>
  </si>
  <si>
    <t>9260492981 / 4957173894</t>
  </si>
  <si>
    <t>5072950891000737</t>
  </si>
  <si>
    <t>9855878600 / 4957407298</t>
  </si>
  <si>
    <t>7770650872000430</t>
  </si>
  <si>
    <t>9260352414 / 9264467152</t>
  </si>
  <si>
    <t>7700006101530542</t>
  </si>
  <si>
    <t>Барабанова Ю.Е.</t>
  </si>
  <si>
    <t>7755340819000466</t>
  </si>
  <si>
    <t>9261083831; 4953041851</t>
  </si>
  <si>
    <t>На приеме от 03.06.2022, социальному работнику пациента, было отказано в получение расходных материалов для трахиотомической стомы.Просьба связаться с пациентом и разяснить  порядок получения расходного материала, жизненно необходимого для фукционирования. По месту прикрпелнения, в городской полеклинике, трахиотомический набор не выдается.Пациент всегда получал его ЦАОП.</t>
  </si>
  <si>
    <t>Просьба выдать направление в центр палиативной помощи и направить к пациенту врача специалиста по онкологическому профилю ОГШ</t>
  </si>
  <si>
    <t xml:space="preserve"> Кузина И.В</t>
  </si>
  <si>
    <t>2058530892000145</t>
  </si>
  <si>
    <t>8-925-515-25-05</t>
  </si>
  <si>
    <t>просьба уточнить , необходима повторная явка к врачу-онкологу , по результатам ТАБ, пациентка проходит курс ХТ по другому заболеванию</t>
  </si>
  <si>
    <t>Кузина И.В</t>
  </si>
  <si>
    <t>50483630834001038</t>
  </si>
  <si>
    <t>8-925-701-03-66</t>
  </si>
  <si>
    <t>Юрьева Л.Н</t>
  </si>
  <si>
    <t xml:space="preserve">пациент наблюдается у врача -эндокринолога/. В помощи персонального помощника не нуждается </t>
  </si>
  <si>
    <t>3752630832000101</t>
  </si>
  <si>
    <t>8-963-674-12-82</t>
  </si>
  <si>
    <t>Гейн Н.А.</t>
  </si>
  <si>
    <t>от 25.02.2022 врач онколог рекомендовал пройти КТ посекс ВВК. Просьба записать пациента на данное обследование смогласовав время и дату. (Тел. родсвенника (Алексей)</t>
  </si>
  <si>
    <t>7700055168210928</t>
  </si>
  <si>
    <t>8-903-221-93-49</t>
  </si>
  <si>
    <t>ок</t>
  </si>
  <si>
    <t>с пациентом никто не связывался по решению ок</t>
  </si>
  <si>
    <t>2156700847000158</t>
  </si>
  <si>
    <t>8-977-773-16-30</t>
  </si>
  <si>
    <t>Пациент поступил в проект персональный помощник 02.06.2022. Нет направления к врачу онкологу</t>
  </si>
  <si>
    <t>Ромащенко О.В.</t>
  </si>
  <si>
    <t>777605 0824000923</t>
  </si>
  <si>
    <t>8(499)168 76 93
8(903)132 50 80</t>
  </si>
  <si>
    <t>770000 3046610759</t>
  </si>
  <si>
    <t>8(495)654 85 01
8(916)560 89 22</t>
  </si>
  <si>
    <t>Мелихов В.Н.</t>
  </si>
  <si>
    <t>Прошу Вас записать пациента на МРТ ОМТ с к/у, соглосовав время и дату приема.</t>
  </si>
  <si>
    <t>776805 0841001672</t>
  </si>
  <si>
    <t>8(916)370 11 31</t>
  </si>
  <si>
    <t>774803 0875000845</t>
  </si>
  <si>
    <t>8(495)952 32 98
8(905)782 83 78</t>
  </si>
  <si>
    <t>Прошу Вас записать пациента на УЗИ ОБП, соглосовав время и дату приема.</t>
  </si>
  <si>
    <t>770000 9230010164</t>
  </si>
  <si>
    <t>8(917)560 15 14</t>
  </si>
  <si>
    <t>КДО МКНЦ</t>
  </si>
  <si>
    <t>Прошу прислать протоколы осмотра за 05.2022</t>
  </si>
  <si>
    <t>770000 5110771154</t>
  </si>
  <si>
    <t>8(499)746 54 72
8(916)502 51 10</t>
  </si>
  <si>
    <t>777894 0893001653</t>
  </si>
  <si>
    <t>8(499)168 19 50
8(916)858 77 06</t>
  </si>
  <si>
    <t>Прошу Вас записать пациента на КТ ОГК, соглосовав время и дату приема.</t>
  </si>
  <si>
    <t>125731 0889000213</t>
  </si>
  <si>
    <t>8(925)309 05 41</t>
  </si>
  <si>
    <t>Прошу Вас уточнить есть ли необхлдимость в повторной явке на прием к онкологу по рез УЗИ МЖ от 01.06.2022?</t>
  </si>
  <si>
    <t>775483 0878001232</t>
  </si>
  <si>
    <t>8(926)829 41 79</t>
  </si>
  <si>
    <t>Галина Р.Д.</t>
  </si>
  <si>
    <t>Прошу Вас записать пациента на денситометрию по решению ОК от 23.05.2022. Соглосовав время и дату исследования.</t>
  </si>
  <si>
    <t>777406 0877000490</t>
  </si>
  <si>
    <t>8(495)952 70 36
8(916)444 86 09</t>
  </si>
  <si>
    <t>Прошу Вас связаться с пациенто, уточнить время, дату и адрес предстоящей госпитализации.</t>
  </si>
  <si>
    <t>7700007236070337</t>
  </si>
  <si>
    <t xml:space="preserve">8(495)9546706 8(903)5008510 </t>
  </si>
  <si>
    <t>Прошу Вас записать при возможности пациента на анализ крови глюкоза) Перед исследованием ПЭТ КТ, так как последний анализ крови был 06.04.2022. В ЦАОП дальняя дата для записи. Спасибо!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</si>
  <si>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</si>
  <si>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</si>
  <si>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перезаписать пациенна на более раннюю дату к ОГШ, и уточнить возможность дальнейшей записи пациентов с D34 к общим онкологам.</t>
  </si>
  <si>
    <t>770000 1126610446</t>
  </si>
  <si>
    <t>8(909)661 45 18</t>
  </si>
  <si>
    <t>Планируемая дата госпитализации 03.05.2022. Уточните дату госпитализации</t>
  </si>
  <si>
    <t>777646 0887000027</t>
  </si>
  <si>
    <t xml:space="preserve">8(905)512 80 41 Назика </t>
  </si>
  <si>
    <t>Кожарская Г.В.</t>
  </si>
  <si>
    <t>Прошу прислать копию ОК</t>
  </si>
  <si>
    <t>Завьялова Е.А.</t>
  </si>
  <si>
    <t>5058540886000871</t>
  </si>
  <si>
    <t>RG ОГК, ММГ</t>
  </si>
  <si>
    <t>6153530870000427</t>
  </si>
  <si>
    <t>7776450828000095</t>
  </si>
  <si>
    <t>991 247 73 34</t>
  </si>
  <si>
    <t>7773360875000695</t>
  </si>
  <si>
    <t>7757640894002214</t>
  </si>
  <si>
    <t>Розовенко Ю.М.</t>
  </si>
  <si>
    <t>ПОВТОРНО.</t>
  </si>
  <si>
    <t>7700003240080841</t>
  </si>
  <si>
    <t>7648610896000196</t>
  </si>
  <si>
    <t>Прошу прислать скан протоколов с приёмов за период  март-май 2022 г.</t>
  </si>
  <si>
    <t>7757440829002912</t>
  </si>
  <si>
    <t>7775850842000396</t>
  </si>
  <si>
    <t>7700006094720156</t>
  </si>
  <si>
    <t xml:space="preserve">КТ, МРТ. Прошу взять на контроль </t>
  </si>
  <si>
    <t>7700003121200658</t>
  </si>
  <si>
    <t>Макарова Е.Э.</t>
  </si>
  <si>
    <t>Повторно.</t>
  </si>
  <si>
    <t>Алёхина Ю.В.</t>
  </si>
  <si>
    <t>7751640885000165</t>
  </si>
  <si>
    <t>9516952391/9169600887</t>
  </si>
  <si>
    <t>Кровь на 20.06.2022, прошу перезаписать пациента на более раннюю дату, согласно срокам 16 приказа.</t>
  </si>
  <si>
    <t>7701004215580938</t>
  </si>
  <si>
    <t>9199699992 Всеволод- сын</t>
  </si>
  <si>
    <t>Пациент маломобилен, ранее Вами был дан ответ, что пациент в процессе оформления в патронажную службу, однако 03.06.2022 был получен звонок от сына пациента, который сообщил, что никто с ним не связывался, и об оформлении он не в крусе. Прошу связаться  сыном пациента и разъяснить порядок оформления в патронажную службу.</t>
  </si>
  <si>
    <t>7767760845000410</t>
  </si>
  <si>
    <t>7769750820000335</t>
  </si>
  <si>
    <t>9164597157/9261000000</t>
  </si>
  <si>
    <t>7747310892000734</t>
  </si>
  <si>
    <t>Сабитв Э.Р.</t>
  </si>
  <si>
    <t>7756830896002970</t>
  </si>
  <si>
    <t>Голышко П.В.</t>
  </si>
  <si>
    <t>7756830822000379</t>
  </si>
  <si>
    <t>Варданян С.Г.</t>
  </si>
  <si>
    <t>У пациента 09.06.2022 очередной курс ХТ, из-за отсутствия совобдных слотов на кровь в ОО№4 пациент  был записан на 08.06.2022 в ОО№5, но в этом филиале не всегда принимают пациентов из других филиалов. Прошу связаться с пациентом и записать его на кровь в ОО№4 до 09.06.2022</t>
  </si>
  <si>
    <t>Шамрай Л.М.</t>
  </si>
  <si>
    <t>7700009169660747</t>
  </si>
  <si>
    <t>8-916-879-31-43</t>
  </si>
  <si>
    <t>5072350818000524</t>
  </si>
  <si>
    <t>8-926-734-62-03</t>
  </si>
  <si>
    <t>Обыденнов Д.А.</t>
  </si>
  <si>
    <t>Явка на первичный  прием к врачу- онкоурологу просрочена .Дозвониться не удалось .</t>
  </si>
  <si>
    <t>3354230877000298</t>
  </si>
  <si>
    <t>8-901-701-26-49</t>
  </si>
  <si>
    <t>Вагабова А.И.</t>
  </si>
  <si>
    <t xml:space="preserve">Пациентка направлена на прием к врачу-онкологу 01.06.2022 по диагнозу D48.1. От записи на прием отказывается так как со слов  не дообследована , нет записи на КТ  ОБП . </t>
  </si>
  <si>
    <t>Шапошникова А.С.</t>
  </si>
  <si>
    <t>Со слов пациентки запись на прием к врачу-онколоу по диагнозу N60.1  не нужна , по результатам УЗИ МЖ . Прошу вас уточнить информацию по пациентке . Необходим ли прием врача-онкомаммолога . Если необходима запись , прошу Вас повторно направить пациентку с необходимыми исследованиями .</t>
  </si>
  <si>
    <t>7752040823000386</t>
  </si>
  <si>
    <t>8-916-091-01-24</t>
  </si>
  <si>
    <t>7701002026570944</t>
  </si>
  <si>
    <t>8-906-045-60-76</t>
  </si>
  <si>
    <t>Мельникова И.М.</t>
  </si>
  <si>
    <t>7700006082760552</t>
  </si>
  <si>
    <t>8-916-856-86-56</t>
  </si>
  <si>
    <t xml:space="preserve">МКНЦ </t>
  </si>
  <si>
    <t>7701005093690662</t>
  </si>
  <si>
    <t>8-916-545-82-90</t>
  </si>
  <si>
    <t>Левитан Н.Е.</t>
  </si>
  <si>
    <t>7700001097020150</t>
  </si>
  <si>
    <t>8-909-152-05-89</t>
  </si>
  <si>
    <t xml:space="preserve">Тимонина Е.Г. </t>
  </si>
  <si>
    <t>ТАБ  09.06.2022</t>
  </si>
  <si>
    <t>7700006238030741</t>
  </si>
  <si>
    <t>8-910-455-96-67</t>
  </si>
  <si>
    <t>7700001023171050</t>
  </si>
  <si>
    <t>8-915-435-60-22</t>
  </si>
  <si>
    <t xml:space="preserve">Из предидущего ответа запланирована госпитализация на 30.06.2022. Превышен срок . Прошу Вас уточничь возможность более раннего проведения хир. лечения . </t>
  </si>
  <si>
    <t>7700009053271164</t>
  </si>
  <si>
    <t>8-905-765-25-37</t>
  </si>
  <si>
    <t>ЦАОП филиал ГКБ №40</t>
  </si>
  <si>
    <t>7749930898000707</t>
  </si>
  <si>
    <t>8-916-184-75-18</t>
  </si>
  <si>
    <r>
      <t xml:space="preserve">Прошу уточнить тактику ведения пациента по диагнозу </t>
    </r>
    <r>
      <rPr>
        <u/>
        <sz val="12"/>
        <color theme="1"/>
        <rFont val="Times New Roman"/>
        <family val="1"/>
        <charset val="204"/>
      </rPr>
      <t xml:space="preserve"> D01.0 </t>
    </r>
    <r>
      <rPr>
        <sz val="12"/>
        <color theme="1"/>
        <rFont val="Times New Roman"/>
        <family val="1"/>
        <charset val="204"/>
      </rPr>
      <t>. Через какой срок показано наблюдение ? Когда будет  необходим повторный прием врача-онколога ?</t>
    </r>
  </si>
  <si>
    <t>ф5</t>
  </si>
  <si>
    <t>гп5</t>
  </si>
  <si>
    <t>ф3</t>
  </si>
  <si>
    <t>Пациентом подписано согласие на онкопомщника. На телефонные звонки не отвечает.Взят на контроль</t>
  </si>
  <si>
    <t xml:space="preserve">Рак щитовидной железы I стадия pT1N0M0. 12.11.2021-тиреоидэктомия. СГТ L- тироксин 100 мкг/сутки.  PT1N0M0 Стадия опухолевого процесса: I Клиническая группа: III
Подтверждаем отказ от Персонального помощника. 
</t>
  </si>
  <si>
    <t xml:space="preserve">C54.8 - Злокачественное новообразование тела матки, выходящее за пределы одной и более вышеуказанных локализаций
Развернутый клинический диагноз: рак тела матки Т2N0М0 Хирургическое лечение 2018г Рецидив от 05.2021г в малом тазу, МТС в тазовые л/узлы Состояние после 6 курсов ПХТ 2021г и лучевого лечения в 02.2022г с положительной динамикой по данным МРТ
24.05.2022 была на приеме у онколога . 
Выдано повторное  направление  на  ПЭТ -КТ  / описка/ приложение 3 проходит для контроль. 
</t>
  </si>
  <si>
    <t>До пациента не дозвонились. Взят под контроль</t>
  </si>
  <si>
    <t>RG ОГК выполнено 05.05.2022 на ММГ записана на 08.06.2022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</si>
</sst>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u/>
      <sz val="12"/>
      <color theme="1"/>
      <name val="Times New Roman"/>
      <family val="1"/>
      <charset val="204"/>
    </font>
    <font>
      <sz val="12"/>
      <color rgb="FF000000"/>
      <name val="Calibri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F0D9"/>
        <bgColor rgb="FFE2EFDA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1" fillId="0" borderId="0"/>
    <xf numFmtId="0" fontId="18" fillId="15" borderId="0" applyNumberFormat="0" applyBorder="0" applyAlignment="0" applyProtection="0"/>
    <xf numFmtId="0" fontId="19" fillId="16" borderId="0" applyNumberFormat="0" applyBorder="0" applyAlignment="0" applyProtection="0"/>
    <xf numFmtId="0" fontId="16" fillId="17" borderId="0" applyNumberFormat="0" applyBorder="0" applyAlignment="0" applyProtection="0"/>
  </cellStyleXfs>
  <cellXfs count="173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2" borderId="1" xfId="0" applyFont="1" applyFill="1" applyBorder="1" applyAlignment="1" applyProtection="1">
      <alignment vertical="center"/>
      <protection locked="0" hidden="1"/>
    </xf>
    <xf numFmtId="49" fontId="8" fillId="0" borderId="1" xfId="0" applyNumberFormat="1" applyFont="1" applyBorder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horizontal="center" vertical="center" wrapText="1"/>
      <protection locked="0" hidden="1"/>
    </xf>
    <xf numFmtId="0" fontId="8" fillId="0" borderId="1" xfId="0" applyFont="1" applyBorder="1" applyAlignment="1" applyProtection="1">
      <alignment horizontal="center" vertical="center"/>
      <protection locked="0" hidden="1"/>
    </xf>
    <xf numFmtId="0" fontId="8" fillId="0" borderId="2" xfId="0" applyFont="1" applyBorder="1" applyAlignment="1" applyProtection="1">
      <alignment horizontal="center"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49" fontId="8" fillId="0" borderId="0" xfId="0" applyNumberFormat="1" applyFont="1" applyFill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horizontal="center" vertical="center" wrapText="1"/>
      <protection locked="0" hidden="1"/>
    </xf>
    <xf numFmtId="0" fontId="8" fillId="0" borderId="0" xfId="0" applyFont="1" applyFill="1" applyBorder="1" applyAlignment="1" applyProtection="1">
      <alignment horizontal="center"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7" fillId="5" borderId="1" xfId="0" applyFont="1" applyFill="1" applyBorder="1" applyAlignment="1" applyProtection="1">
      <alignment horizontal="center" vertical="center" wrapText="1" shrinkToFit="1" readingOrder="1"/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7" fillId="3" borderId="3" xfId="0" applyFont="1" applyFill="1" applyBorder="1" applyAlignment="1" applyProtection="1">
      <alignment horizontal="center" vertical="center" wrapText="1" shrinkToFit="1" readingOrder="1"/>
      <protection hidden="1"/>
    </xf>
    <xf numFmtId="0" fontId="8" fillId="0" borderId="1" xfId="0" applyFont="1" applyBorder="1" applyAlignment="1" applyProtection="1">
      <alignment horizontal="center" vertical="center" wrapText="1" shrinkToFit="1" readingOrder="1"/>
      <protection hidden="1"/>
    </xf>
    <xf numFmtId="0" fontId="8" fillId="0" borderId="0" xfId="0" applyFont="1" applyFill="1" applyBorder="1" applyAlignment="1" applyProtection="1">
      <alignment horizontal="center" vertical="center" wrapText="1" shrinkToFit="1" readingOrder="1"/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3" borderId="3" xfId="0" applyFont="1" applyFill="1" applyBorder="1" applyAlignment="1" applyProtection="1">
      <alignment horizontal="centerContinuous" vertical="center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/>
      <protection hidden="1"/>
    </xf>
    <xf numFmtId="0" fontId="7" fillId="3" borderId="3" xfId="0" applyFont="1" applyFill="1" applyBorder="1" applyAlignment="1" applyProtection="1">
      <alignment horizontal="centerContinuous" vertical="center" wrapText="1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/>
      <protection hidden="1"/>
    </xf>
    <xf numFmtId="0" fontId="7" fillId="12" borderId="1" xfId="0" applyFont="1" applyFill="1" applyBorder="1" applyAlignment="1" applyProtection="1">
      <alignment horizontal="center" vertical="center" wrapText="1"/>
      <protection hidden="1"/>
    </xf>
    <xf numFmtId="0" fontId="7" fillId="5" borderId="2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>
      <alignment horizontal="center" vertical="center" wrapText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7" fillId="0" borderId="1" xfId="0" applyNumberFormat="1" applyFont="1" applyBorder="1" applyAlignment="1">
      <alignment horizontal="center" vertical="center" wrapText="1" shrinkToFit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17" borderId="1" xfId="4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>
      <alignment horizontal="center" vertical="center" wrapText="1"/>
    </xf>
    <xf numFmtId="49" fontId="17" fillId="7" borderId="1" xfId="0" applyNumberFormat="1" applyFont="1" applyFill="1" applyBorder="1" applyAlignment="1">
      <alignment horizontal="center" vertical="center" wrapText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/>
    </xf>
    <xf numFmtId="49" fontId="17" fillId="0" borderId="1" xfId="0" applyNumberFormat="1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18" borderId="1" xfId="0" applyFont="1" applyFill="1" applyBorder="1" applyAlignment="1" applyProtection="1">
      <alignment horizontal="center" vertical="center" wrapText="1"/>
      <protection locked="0" hidden="1"/>
    </xf>
    <xf numFmtId="0" fontId="17" fillId="18" borderId="1" xfId="0" applyFont="1" applyFill="1" applyBorder="1" applyAlignment="1" applyProtection="1">
      <alignment horizontal="center" vertical="center" wrapText="1" shrinkToFit="1"/>
      <protection hidden="1"/>
    </xf>
    <xf numFmtId="0" fontId="17" fillId="6" borderId="1" xfId="0" applyFont="1" applyFill="1" applyBorder="1" applyAlignment="1" applyProtection="1">
      <alignment horizontal="center" vertical="center" wrapText="1"/>
      <protection locked="0" hidden="1"/>
    </xf>
    <xf numFmtId="14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14" borderId="1" xfId="0" applyFont="1" applyFill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 wrapText="1"/>
    </xf>
    <xf numFmtId="0" fontId="17" fillId="16" borderId="1" xfId="3" applyFont="1" applyBorder="1" applyAlignment="1" applyProtection="1">
      <alignment horizontal="center" vertical="center" wrapText="1"/>
      <protection locked="0" hidden="1"/>
    </xf>
    <xf numFmtId="0" fontId="17" fillId="16" borderId="1" xfId="3" applyFont="1" applyBorder="1" applyAlignment="1" applyProtection="1">
      <alignment horizontal="center" vertical="center" wrapText="1" shrinkToFit="1"/>
      <protection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2" applyFont="1" applyFill="1" applyBorder="1" applyAlignment="1" applyProtection="1">
      <alignment horizontal="center" vertical="center" wrapText="1"/>
      <protection locked="0" hidden="1"/>
    </xf>
    <xf numFmtId="0" fontId="17" fillId="15" borderId="1" xfId="2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14" fontId="17" fillId="18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18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8" fillId="4" borderId="1" xfId="0" applyFont="1" applyFill="1" applyBorder="1" applyAlignment="1" applyProtection="1">
      <alignment vertical="center" wrapText="1"/>
      <protection locked="0" hidden="1"/>
    </xf>
    <xf numFmtId="14" fontId="8" fillId="4" borderId="1" xfId="0" applyNumberFormat="1" applyFont="1" applyFill="1" applyBorder="1" applyAlignment="1" applyProtection="1">
      <alignment vertical="center"/>
      <protection locked="0" hidden="1"/>
    </xf>
    <xf numFmtId="0" fontId="21" fillId="19" borderId="1" xfId="0" applyFont="1" applyFill="1" applyBorder="1" applyAlignment="1" applyProtection="1">
      <alignment vertical="center" wrapText="1"/>
      <protection locked="0" hidden="1"/>
    </xf>
  </cellXfs>
  <cellStyles count="5">
    <cellStyle name="20% — акцент2" xfId="4" builtinId="34"/>
    <cellStyle name="Обычный" xfId="0" builtinId="0"/>
    <cellStyle name="Обычный 2" xfId="1"/>
    <cellStyle name="Плохой" xfId="3" builtinId="27"/>
    <cellStyle name="Хороший" xfId="2" builtinId="26"/>
  </cellStyles>
  <dxfs count="5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3_06_2022_&#1082;&#1086;&#1085;&#1090;&#1088;&#1086;&#1083;&#1100;_&#1084;&#1086;_&#1082;&#1086;&#1088;&#1085;&#1086;&#1091;&#1093;&#1086;&#1074;&#1072;_&#1072;_&#1084;_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76;&#1072;&#1090;&#1072;_&#1082;&#1086;&#1085;&#1090;&#1088;&#1086;&#1083;&#1100;_&#1084;&#1086;%20&#1085;&#1086;&#1074;&#1080;&#1082;&#1086;&#1074;&#1072;%20&#1080;.&#1077;.03.06.20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9;&#1074;&#1086;&#1076;%20&#1082;&#1086;&#1085;&#1090;&#1088;&#1086;&#1083;&#1100;%20&#1084;&#1086;%203.12%2003.06.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7_&#1084;&#1086;_03.06.202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8;&#1086;&#1084;&#1072;&#1097;&#1077;&#1085;&#1082;&#1086;_&#1084;&#1086;_&#1080;&#1102;&#1085;&#1100;_2022%20(9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4;&#1086;%20&#1086;&#1090;%2003.06.2022%20(1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3.06.2022_&#1082;&#1086;&#1085;&#1090;&#1088;&#1086;&#1083;&#1100;_&#1084;&#1086;%20&#1091;&#1085;&#1075;&#1077;&#1088;%20&#1077;.&#1080;.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3_06_2022_&#1076;&#1072;&#1090;&#1072;_&#1082;&#1086;&#1085;&#1090;&#1088;&#1086;&#1083;&#1100;_&#1084;&#1086;_&#1075;&#1088;&#1080;&#1074;&#1094;&#1086;&#1074;&#1072;_&#1085;_&#1072;_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0.05.2022_&#1050;&#1086;&#1085;&#1090;&#1088;&#1086;&#1083;&#1100;_&#1052;&#1054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3.06.2022_&#1082;&#1086;&#1085;&#1090;&#1088;&#1086;&#1083;&#1100;_&#1084;&#1086;3.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1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3.06.2022_&#1082;&#1086;&#1085;&#1090;&#1088;&#1086;&#1083;&#1100;_&#1084;&#1086;%20&#1079;&#1072;&#1079;&#1076;&#1088;&#1072;&#1074;&#1085;&#1072;&#1103;%20&#1072;.&#1075;.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3.06.2022_&#1078;&#1080;&#1088;&#1103;&#1082;&#1086;&#1074;&#1072;%20&#1077;.&#1089;._&#1082;&#1086;&#1085;&#1090;&#1088;&#1086;&#1083;&#1100;_&#1084;&#1086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%20(2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84;&#1072;&#1088;&#1090;&#1080;&#1088;&#1086;&#1089;&#1086;&#1074;&#1072;%20&#1103;.&#1072;._&#1084;&#1086;_03.06.202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06.2022%20&#1080;&#1084;&#1072;&#1090;&#1096;&#1086;&#1077;&#1074;&#1072;%20&#1079;.&#1096;.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7;&#1074;&#1086;&#1076;%20&#1052;&#1054;%203.9%20&#1086;&#1090;%2024.05.202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1.05.2022_&#1052;&#1054;%20&#1047;&#1072;&#1074;&#1100;&#1103;&#1083;&#1086;&#1074;&#1072;%20&#1045;.&#1040;.%20(1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2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1.06.2022_&#1046;&#1080;&#1088;&#1103;&#1082;&#1086;&#1074;&#1072;%20&#1045;.&#1057;._&#1050;&#1086;&#1085;&#1090;&#1088;&#1086;&#1083;&#1100;_&#1052;&#1054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76;&#1072;&#1090;&#1072;_&#1082;&#1086;&#1085;&#1090;&#1088;&#1086;&#1083;&#1100;_&#1084;&#1086;_&#1075;&#1080;&#1084;&#1072;&#1079;&#1077;&#1090;&#1076;&#1080;&#1085;&#1086;&#1074;&#1072;_&#1076;_&#1084;_03_06_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50;&#1072;&#1085;&#1077;&#1074;&#1072;%20&#1040;.&#1042;._01.06.2022_&#1050;&#1086;&#1085;&#1090;&#1088;&#1086;&#1083;&#1100;_&#1052;&#105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2;&#1086;&#1085;&#1090;&#1088;&#1086;&#1083;&#1100;_&#1084;&#1086;%2003.06.2022%20&#1085;&#1077;&#1095;&#1080;&#1087;&#1086;&#1088;&#1077;&#1085;&#1082;&#1086;%20&#1087;.&#107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03.06.2022%20&#1097;&#1077;&#1088;&#1073;&#1072;&#1082;&#1086;&#1074;&#1072;&#1082;.&#1102;._&#1082;&#1086;&#1085;&#1090;&#1088;&#1086;&#1083;&#1100;_&#1084;&#1086;%20(16)%20&#8212;%20&#1082;&#1086;&#1087;&#1080;&#1103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3.06.2022_&#1082;&#1086;&#1085;&#1090;&#1088;&#1086;&#1083;&#1100;_&#1084;&#1086;_&#1082;&#1091;&#1079;&#1080;&#1085;&#1072;%20&#1080;.&#1074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3.06.2022_&#1084;&#1086;%20&#1079;&#1072;&#1074;&#1100;&#1103;&#1083;&#1086;&#1074;&#1072;%20&#1077;.&#1072;.%20(1)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75;&#1086;&#1088;&#1074;&#1080;&#1094;%20&#1074;.&#1087;\&#1086;&#1090;%2018.05.2022_&#1082;&#1086;&#1085;&#1090;&#1088;&#1086;&#1083;&#1100;_&#1084;&#1086;_&#1075;&#1086;&#1088;&#1074;&#1080;&#1094;%20&#1074;.&#1087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82;&#1086;&#1085;&#1090;&#1088;&#1086;&#1083;&#1100;%20&#1084;&#1086;%20&#1086;&#1095;&#1077;&#1085;&#1100;%20&#1085;&#1086;&#1074;&#1099;&#1081;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18.05.2022%20(6)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3.06_&#1089;&#1072;&#1082;&#1091;&#1088;&#1086;&#1074;&#1072;&#1082;&#1074;_&#1084;&#1086;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%20(7)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3.06.2022_&#1082;&#1086;&#1085;&#1090;&#1088;&#1086;&#1083;&#1100;_&#1084;&#1086;%20&#1072;&#1091;&#1076;%203.8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76;&#1072;&#1090;&#1072;_&#1082;&#1086;&#1085;&#1090;&#1088;&#1086;&#1083;&#1100;_&#1084;&#1086;%20%20&#1072;&#1081;&#1089;&#1080;&#1085;&#1072;%203.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82;&#1086;&#1085;&#1090;&#1088;&#1086;&#1083;&#1100;_&#1084;&#1086;_&#1096;&#1086;&#1074;&#1082;&#1091;&#1085;%20&#1074;.%20&#1086;.%20(1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82;&#1086;&#1085;&#1090;&#1088;&#1086;&#1083;&#1100;_&#1084;&#1086;%20&#1089;&#1080;&#1088;&#1086;&#1090;&#1080;&#1085;&#1072;%20&#1090;%20(1)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76;&#1072;&#1090;&#1072;_&#1082;&#1086;&#1085;&#1090;&#1088;&#1086;&#1083;&#1100;_&#1084;&#1086;%2003.06.2022%20&#1089;&#1077;&#1083;&#1080;&#1092;&#1086;&#1085;&#1086;&#1074;&#1072;%20&#1072;.&#1080;.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-13_&#1082;&#1086;&#1085;&#1090;&#1088;&#1086;&#1083;&#1100;_&#1084;&#1086;_03-06-2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52;&#1054;%20&#1086;&#1090;%2001.06.2022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2;&#1086;&#1085;&#1090;&#1088;&#1086;&#1083;&#1100;&#1084;&#1086;&#1093;&#1086;&#1093;&#1083;&#1086;&#1074;&#1072;_03.06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2.06.2022_&#1082;&#1086;&#1085;&#1090;&#1088;&#1086;&#1083;&#1100;_&#1084;&#1086;_&#1082;&#1091;&#1079;&#1080;&#1085;&#1072;%20&#1080;.&#1074;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82;&#1072;&#1085;&#1077;&#1074;&#1072;%20&#1072;.&#1074;._03.06.2022_&#1082;&#1086;&#1085;&#1090;&#1088;&#1086;&#1083;&#1100;_&#1084;&#1086;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6;&#1090;%2018.05.2022_&#1050;&#1086;&#1085;&#1090;&#1088;&#1086;&#1083;&#1100;_&#1052;&#1054;_&#1043;&#1086;&#1088;&#1074;&#1080;&#1094;%20&#1042;.&#1055;.%20(1)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18.05.2022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telegram%20desktop\03.06.22&#1075;._&#1082;&#1086;&#1085;&#1090;&#1088;&#1086;&#1083;&#1100;_&#1084;&#1086;_&#1082;&#1072;&#1088;&#1072;&#1089;&#1077;&#1074;&#1072;%20&#1085;.&#1072;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03.06.2022_&#1050;&#1086;&#1085;&#1090;&#1088;&#1086;&#1083;&#1100;_&#1052;&#1054;_&#1052;&#1086;&#1093;&#1086;&#1074;&#1072;%20&#1044;.&#1042;.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3;&#1077;&#1087;&#1077;&#1090;&#1095;&#1077;&#1085;&#1082;&#1086;%20&#1080;.&#1072;._03.06.22_&#1082;&#1086;&#1085;&#1090;&#1088;&#1086;&#1083;&#1100;_&#1084;&#1086;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24.03.2022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-%201.06%20&#1072;&#1081;&#1089;&#1080;&#1085;&#1072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2.06.2022_&#1052;&#1054;%20&#1047;&#1072;&#1074;&#1100;&#1103;&#1083;&#1086;&#1074;&#1072;%20&#1045;.&#1040;.%20(3)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1.06.2022%20&#1044;&#1072;&#1090;&#1072;_&#1050;&#1086;&#1085;&#1090;&#1088;&#1086;&#1083;&#1100;_&#1052;&#1054;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44;&#1072;&#1090;&#1072;_&#1050;&#1086;&#1085;&#1090;&#1088;&#1086;&#1083;&#1100;_&#1052;&#1054;%20-&#1072;&#1081;&#1089;&#1080;&#1085;&#1072;%202.06.2022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23.05.2022_&#1050;&#1086;&#1085;&#1090;&#1088;&#1086;&#1083;&#1100;_&#1052;&#1054;_&#1045;&#1089;&#1080;&#1085;&#1072;%20&#1040;.&#1042;.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27.05.2022_&#1050;&#1086;&#1085;&#1090;&#1088;&#1086;&#1083;&#1100;_&#1052;&#1054;_3.10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20_05_2022_&#1082;&#1086;&#1085;&#1090;&#1088;&#1086;&#1083;&#1100;_&#1084;&#1086;_&#1082;&#1086;&#1088;&#1085;&#1086;&#1091;&#1093;&#1086;&#1074;&#1072;_&#1072;_&#1084;_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02_06_2022_&#1082;&#1086;&#1085;&#1090;&#1088;&#1086;&#1083;&#1100;_&#1084;&#1086;_&#1082;&#1086;&#1088;&#1085;&#1086;&#1091;&#1093;&#1086;&#1074;&#1072;_&#1072;_&#1084;_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4;&#1086;%203.8%20&#1086;&#1090;%2003.06.2022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76;&#1072;&#1090;&#1072;_&#1082;&#1086;&#1085;&#1090;&#1088;&#1086;&#1083;&#1100;_&#1084;&#1086;%2003.06.2022%20&#1073;&#1077;&#1083;&#1103;&#1077;&#1074;&#1072;%20&#1072;.&#1074;.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11_&#1084;&#1086;_03.06.2022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18.05.2022_&#1084;&#1086;%20&#1079;&#1072;&#1074;&#1100;&#1103;&#1083;&#1086;&#1074;&#1072;%20&#1077;.&#1072;.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&#1084;&#1086;\&#1084;&#1072;&#1081;\17.05.2022_&#1084;&#1086;%20&#1079;&#1072;&#1074;&#1100;&#1103;&#1083;&#1086;&#1074;&#1072;%20&#1077;.&#1072;.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9;&#1074;&#1086;&#1076;%20&#1084;&#1086;%203.9%20&#1086;&#1090;%2003.06.2022.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2;&#1086;&#1085;&#1090;&#1088;&#1086;&#1083;&#1100;%20&#1084;&#1086;%20&#1072;&#1091;&#1076;&#1080;&#1090;&#1086;&#1088;&#1080;&#1103;%203.5%2003.06.20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&#1088;&#1072;&#1073;&#1086;&#1095;&#1080;&#1081;%20&#1089;&#1090;&#1086;&#1083;\&#1090;&#1072;&#1073;&#1083;&#1080;&#1094;&#1099;,%20&#1086;&#1090;&#1095;&#1105;&#1090;&#1099;\&#1082;&#1086;&#1085;&#1090;&#1088;&#1086;&#1083;&#1100;%20&#1084;&#1086;%20-%202022\&#1082;&#1086;&#1085;&#1090;&#1088;&#1086;&#1083;&#1100;_&#1084;&#1086;_03-06-22_&#1102;&#1076;&#1080;&#108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ownloads\3.6_&#1082;&#1086;&#1085;&#1090;&#1088;&#1086;&#1083;&#1100;_&#1084;&#1086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l\desktop\03.06.2022_&#1082;&#1086;&#1085;&#1090;&#1088;&#1086;&#1083;&#1100;_&#1084;&#1086;_&#1074;&#1077;&#1083;&#1100;&#1084;&#1072;&#1082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Лист1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0.05"/>
      <sheetName val="19.05"/>
      <sheetName val="18.05"/>
      <sheetName val="Лист4"/>
      <sheetName val="Лист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Шаблон"/>
      <sheetName val="03.06"/>
      <sheetName val="Лист2"/>
      <sheetName val="Лист3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коммен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/>
      <sheetData sheetId="1"/>
      <sheetData sheetId="2" refreshError="1"/>
      <sheetData sheetId="3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31.05"/>
      <sheetName val="30.05"/>
      <sheetName val="Лист6"/>
      <sheetName val="Лист7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Лист1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7.05"/>
      <sheetName val="Лист4"/>
      <sheetName val="Лист5"/>
      <sheetName val="Лист6"/>
      <sheetName val="Лист7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коммен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коммен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Лист1"/>
      <sheetName val="30.05"/>
      <sheetName val="31.05"/>
      <sheetName val="Лист6"/>
      <sheetName val="Лист7"/>
      <sheetName val="27.05"/>
      <sheetName val="26.05"/>
      <sheetName val="25.05"/>
      <sheetName val="24.05"/>
      <sheetName val="23.05"/>
      <sheetName val="20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3.03"/>
      <sheetName val="24.03"/>
      <sheetName val="Статус"/>
      <sheetName val="коммент"/>
      <sheetName val="списки_не_удалять"/>
      <sheetName val="18.05"/>
      <sheetName val="19.05"/>
      <sheetName val="23.05"/>
      <sheetName val="24.05"/>
      <sheetName val="17.05"/>
      <sheetName val="16.05"/>
      <sheetName val="13.05"/>
      <sheetName val="12.05"/>
      <sheetName val="11.05"/>
      <sheetName val="06.05"/>
      <sheetName val="05.05"/>
      <sheetName val="04.05"/>
      <sheetName val="29.04"/>
      <sheetName val="28.04"/>
      <sheetName val="27.04"/>
      <sheetName val="26.04"/>
      <sheetName val="25.04"/>
      <sheetName val="22.04"/>
      <sheetName val="21.04"/>
      <sheetName val="20.04"/>
      <sheetName val="19.04"/>
      <sheetName val="18.04"/>
      <sheetName val="15.04"/>
      <sheetName val="14.04."/>
      <sheetName val="13.04"/>
      <sheetName val="12.04"/>
      <sheetName val="11.04"/>
      <sheetName val="08.04"/>
      <sheetName val="07.04"/>
      <sheetName val="06.04"/>
      <sheetName val="05.04"/>
      <sheetName val="04.04"/>
      <sheetName val="01.04"/>
      <sheetName val="31.03"/>
      <sheetName val="30.03"/>
      <sheetName val="29.03"/>
      <sheetName val="28.03"/>
      <sheetName val="25.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</sheet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ЮВАО Гришина Л.Л.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Лист1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Статус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Лист1"/>
      <sheetName val="коммент"/>
    </sheetNames>
    <sheetDataSet>
      <sheetData sheetId="0"/>
      <sheetData sheetId="1"/>
      <sheetData sheetId="2"/>
      <sheetData sheetId="3">
        <row r="1">
          <cell r="B1" t="str">
            <v>Статус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</sheetNames>
    <sheetDataSet>
      <sheetData sheetId="0" refreshError="1"/>
      <sheetData sheetId="1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  <sheetName val="списки_не_удалять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коммен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03.06.2022 (2)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коммен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  <sheetName val="Лист1"/>
      <sheetName val="коммент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S999"/>
  <sheetViews>
    <sheetView tabSelected="1" topLeftCell="F1" zoomScale="60" zoomScaleNormal="60" workbookViewId="0">
      <selection activeCell="R384" sqref="R384"/>
    </sheetView>
  </sheetViews>
  <sheetFormatPr defaultColWidth="9.140625" defaultRowHeight="15.75" x14ac:dyDescent="0.25"/>
  <cols>
    <col min="1" max="1" width="5.42578125" style="21" customWidth="1"/>
    <col min="2" max="3" width="22.42578125" style="21" customWidth="1"/>
    <col min="4" max="4" width="28.7109375" style="21" customWidth="1"/>
    <col min="5" max="5" width="27.42578125" style="21" customWidth="1"/>
    <col min="6" max="6" width="24.140625" style="22" customWidth="1"/>
    <col min="7" max="7" width="19.5703125" style="21" customWidth="1"/>
    <col min="8" max="8" width="23" style="21" customWidth="1"/>
    <col min="9" max="10" width="23.42578125" style="21" customWidth="1"/>
    <col min="11" max="11" width="22.5703125" style="23" customWidth="1"/>
    <col min="12" max="12" width="92.85546875" style="72" customWidth="1"/>
    <col min="13" max="13" width="40.5703125" style="24" customWidth="1"/>
    <col min="14" max="14" width="24.7109375" style="24" customWidth="1"/>
    <col min="15" max="15" width="12.5703125" style="24" customWidth="1"/>
    <col min="16" max="16" width="44.42578125" style="24" customWidth="1"/>
    <col min="17" max="17" width="26.85546875" style="21" customWidth="1"/>
    <col min="18" max="18" width="44.5703125" style="21" customWidth="1"/>
    <col min="19" max="19" width="11.140625" style="21" bestFit="1" customWidth="1"/>
    <col min="20" max="16384" width="9.140625" style="21"/>
  </cols>
  <sheetData>
    <row r="1" spans="1:18" s="111" customFormat="1" ht="24.6" customHeight="1" x14ac:dyDescent="0.25">
      <c r="A1" s="105" t="s">
        <v>14</v>
      </c>
      <c r="B1" s="106"/>
      <c r="C1" s="106"/>
      <c r="D1" s="106"/>
      <c r="E1" s="106"/>
      <c r="F1" s="107"/>
      <c r="G1" s="106"/>
      <c r="H1" s="106"/>
      <c r="I1" s="106"/>
      <c r="J1" s="106"/>
      <c r="K1" s="108"/>
      <c r="L1" s="70"/>
      <c r="M1" s="106"/>
      <c r="N1" s="106"/>
      <c r="O1" s="106"/>
      <c r="P1" s="106"/>
      <c r="Q1" s="109" t="s">
        <v>15</v>
      </c>
      <c r="R1" s="110"/>
    </row>
    <row r="2" spans="1:18" s="119" customFormat="1" ht="78.75" x14ac:dyDescent="0.25">
      <c r="A2" s="112" t="s">
        <v>10</v>
      </c>
      <c r="B2" s="113" t="s">
        <v>11</v>
      </c>
      <c r="C2" s="113" t="s">
        <v>35</v>
      </c>
      <c r="D2" s="114" t="s">
        <v>7</v>
      </c>
      <c r="E2" s="114" t="s">
        <v>145</v>
      </c>
      <c r="F2" s="115" t="s">
        <v>8</v>
      </c>
      <c r="G2" s="112" t="s">
        <v>192</v>
      </c>
      <c r="H2" s="109" t="s">
        <v>105</v>
      </c>
      <c r="I2" s="109" t="s">
        <v>107</v>
      </c>
      <c r="J2" s="116" t="s">
        <v>193</v>
      </c>
      <c r="K2" s="112" t="s">
        <v>108</v>
      </c>
      <c r="L2" s="43" t="s">
        <v>142</v>
      </c>
      <c r="M2" s="112" t="s">
        <v>109</v>
      </c>
      <c r="N2" s="117" t="s">
        <v>182</v>
      </c>
      <c r="O2" s="117" t="s">
        <v>191</v>
      </c>
      <c r="P2" s="117" t="s">
        <v>13</v>
      </c>
      <c r="Q2" s="118" t="s">
        <v>12</v>
      </c>
      <c r="R2" s="118" t="s">
        <v>9</v>
      </c>
    </row>
    <row r="3" spans="1:18" s="14" customFormat="1" ht="94.5" hidden="1" x14ac:dyDescent="0.25">
      <c r="A3" s="128">
        <v>1</v>
      </c>
      <c r="B3" s="129">
        <v>44715</v>
      </c>
      <c r="C3" s="128" t="s">
        <v>319</v>
      </c>
      <c r="D3" s="127" t="s">
        <v>87</v>
      </c>
      <c r="E3" s="127"/>
      <c r="F3" s="130" t="s">
        <v>322</v>
      </c>
      <c r="G3" s="128">
        <v>9269260960</v>
      </c>
      <c r="H3" s="128" t="s">
        <v>323</v>
      </c>
      <c r="I3" s="129">
        <v>44707</v>
      </c>
      <c r="J3" s="128" t="s">
        <v>180</v>
      </c>
      <c r="K3" s="128" t="s">
        <v>111</v>
      </c>
      <c r="L3" s="133" t="str">
        <f>IFERROR(_xlfn.IFNA(VLOOKUP($K3,[1]коммент!$B:$C,2,0),""),"")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" s="128" t="s">
        <v>133</v>
      </c>
      <c r="N3" s="128" t="s">
        <v>114</v>
      </c>
      <c r="O3" s="128"/>
      <c r="P3" s="128" t="s">
        <v>324</v>
      </c>
      <c r="Q3" s="13"/>
      <c r="R3" s="13"/>
    </row>
    <row r="4" spans="1:18" s="14" customFormat="1" ht="94.5" hidden="1" x14ac:dyDescent="0.25">
      <c r="A4" s="128">
        <v>2</v>
      </c>
      <c r="B4" s="129">
        <v>44715</v>
      </c>
      <c r="C4" s="128" t="s">
        <v>362</v>
      </c>
      <c r="D4" s="127" t="s">
        <v>87</v>
      </c>
      <c r="E4" s="127"/>
      <c r="F4" s="149" t="s">
        <v>366</v>
      </c>
      <c r="G4" s="137">
        <v>9057330191</v>
      </c>
      <c r="H4" s="137" t="s">
        <v>367</v>
      </c>
      <c r="I4" s="136">
        <v>44714</v>
      </c>
      <c r="J4" s="137" t="s">
        <v>180</v>
      </c>
      <c r="K4" s="137" t="s">
        <v>111</v>
      </c>
      <c r="L4" s="15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" s="128" t="s">
        <v>154</v>
      </c>
      <c r="N4" s="128" t="s">
        <v>114</v>
      </c>
      <c r="O4" s="128"/>
      <c r="P4" s="128"/>
      <c r="Q4" s="13"/>
      <c r="R4" s="13"/>
    </row>
    <row r="5" spans="1:18" s="14" customFormat="1" ht="126" hidden="1" x14ac:dyDescent="0.25">
      <c r="A5" s="128">
        <v>3</v>
      </c>
      <c r="B5" s="129">
        <v>44715</v>
      </c>
      <c r="C5" s="128" t="s">
        <v>362</v>
      </c>
      <c r="D5" s="127" t="s">
        <v>87</v>
      </c>
      <c r="E5" s="127"/>
      <c r="F5" s="149" t="s">
        <v>374</v>
      </c>
      <c r="G5" s="137" t="s">
        <v>375</v>
      </c>
      <c r="H5" s="136" t="s">
        <v>376</v>
      </c>
      <c r="I5" s="136">
        <v>44595</v>
      </c>
      <c r="J5" s="137" t="s">
        <v>179</v>
      </c>
      <c r="K5" s="137" t="s">
        <v>36</v>
      </c>
      <c r="L5" s="153" t="str">
        <f>IFERROR(_xlfn.IFNA(VLOOKUP($K5,[2]коммент!$B:$C,2,0),""),"")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5" s="128"/>
      <c r="N5" s="128"/>
      <c r="O5" s="128"/>
      <c r="P5" s="128" t="s">
        <v>377</v>
      </c>
      <c r="Q5" s="13"/>
      <c r="R5" s="13"/>
    </row>
    <row r="6" spans="1:18" s="14" customFormat="1" ht="94.5" hidden="1" x14ac:dyDescent="0.25">
      <c r="A6" s="128">
        <v>4</v>
      </c>
      <c r="B6" s="129">
        <v>44715</v>
      </c>
      <c r="C6" s="128" t="s">
        <v>378</v>
      </c>
      <c r="D6" s="127" t="s">
        <v>87</v>
      </c>
      <c r="E6" s="127"/>
      <c r="F6" s="130" t="s">
        <v>379</v>
      </c>
      <c r="G6" s="128" t="s">
        <v>380</v>
      </c>
      <c r="H6" s="128" t="s">
        <v>381</v>
      </c>
      <c r="I6" s="129">
        <v>44714</v>
      </c>
      <c r="J6" s="128" t="s">
        <v>180</v>
      </c>
      <c r="K6" s="128" t="s">
        <v>111</v>
      </c>
      <c r="L6" s="133" t="str">
        <f>IFERROR(_xlfn.IFNA(VLOOKUP($K6,[3]коммент!$B:$C,2,0),""),"")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" s="128" t="s">
        <v>133</v>
      </c>
      <c r="N6" s="128" t="s">
        <v>114</v>
      </c>
      <c r="O6" s="128"/>
      <c r="P6" s="128" t="s">
        <v>382</v>
      </c>
      <c r="Q6" s="13"/>
      <c r="R6" s="13"/>
    </row>
    <row r="7" spans="1:18" s="14" customFormat="1" ht="126" hidden="1" x14ac:dyDescent="0.25">
      <c r="A7" s="128">
        <v>5</v>
      </c>
      <c r="B7" s="129">
        <v>44715</v>
      </c>
      <c r="C7" s="128" t="s">
        <v>378</v>
      </c>
      <c r="D7" s="127" t="s">
        <v>87</v>
      </c>
      <c r="E7" s="127"/>
      <c r="F7" s="130" t="s">
        <v>383</v>
      </c>
      <c r="G7" s="128">
        <v>9165335917</v>
      </c>
      <c r="H7" s="128" t="s">
        <v>384</v>
      </c>
      <c r="I7" s="129">
        <v>44701</v>
      </c>
      <c r="J7" s="128" t="s">
        <v>180</v>
      </c>
      <c r="K7" s="128" t="s">
        <v>125</v>
      </c>
      <c r="L7" s="133" t="str">
        <f>IFERROR(_xlfn.IFNA(VLOOKUP($K7,[3]коммент!$B:$C,2,0),""),"")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" s="128" t="s">
        <v>128</v>
      </c>
      <c r="N7" s="128"/>
      <c r="O7" s="128"/>
      <c r="P7" s="128"/>
      <c r="Q7" s="13"/>
      <c r="R7" s="13"/>
    </row>
    <row r="8" spans="1:18" s="14" customFormat="1" ht="78.75" hidden="1" x14ac:dyDescent="0.25">
      <c r="A8" s="128">
        <v>6</v>
      </c>
      <c r="B8" s="129">
        <v>44715</v>
      </c>
      <c r="C8" s="128" t="s">
        <v>476</v>
      </c>
      <c r="D8" s="127" t="s">
        <v>87</v>
      </c>
      <c r="E8" s="127"/>
      <c r="F8" s="135" t="s">
        <v>477</v>
      </c>
      <c r="G8" s="128">
        <v>9636890013</v>
      </c>
      <c r="H8" s="128" t="s">
        <v>478</v>
      </c>
      <c r="I8" s="129">
        <v>44718</v>
      </c>
      <c r="J8" s="128" t="s">
        <v>134</v>
      </c>
      <c r="K8" s="128" t="s">
        <v>113</v>
      </c>
      <c r="L8" s="133" t="s">
        <v>143</v>
      </c>
      <c r="M8" s="128"/>
      <c r="N8" s="128"/>
      <c r="O8" s="128"/>
      <c r="P8" s="128" t="s">
        <v>479</v>
      </c>
      <c r="Q8" s="13"/>
      <c r="R8" s="13"/>
    </row>
    <row r="9" spans="1:18" s="14" customFormat="1" ht="63" hidden="1" x14ac:dyDescent="0.25">
      <c r="A9" s="128">
        <v>7</v>
      </c>
      <c r="B9" s="129">
        <v>44715</v>
      </c>
      <c r="C9" s="128" t="s">
        <v>476</v>
      </c>
      <c r="D9" s="127" t="s">
        <v>87</v>
      </c>
      <c r="E9" s="127"/>
      <c r="F9" s="135" t="s">
        <v>484</v>
      </c>
      <c r="G9" s="128">
        <v>9127724557</v>
      </c>
      <c r="H9" s="128" t="s">
        <v>485</v>
      </c>
      <c r="I9" s="129">
        <v>44714</v>
      </c>
      <c r="J9" s="128" t="s">
        <v>180</v>
      </c>
      <c r="K9" s="128" t="s">
        <v>36</v>
      </c>
      <c r="L9" s="133" t="s">
        <v>157</v>
      </c>
      <c r="M9" s="128"/>
      <c r="N9" s="128"/>
      <c r="O9" s="128"/>
      <c r="P9" s="128" t="s">
        <v>486</v>
      </c>
      <c r="Q9" s="13"/>
      <c r="R9" s="13"/>
    </row>
    <row r="10" spans="1:18" s="14" customFormat="1" ht="126" hidden="1" x14ac:dyDescent="0.25">
      <c r="A10" s="128">
        <v>8</v>
      </c>
      <c r="B10" s="129">
        <v>44715</v>
      </c>
      <c r="C10" s="128" t="s">
        <v>581</v>
      </c>
      <c r="D10" s="127" t="s">
        <v>87</v>
      </c>
      <c r="E10" s="127"/>
      <c r="F10" s="130" t="s">
        <v>584</v>
      </c>
      <c r="G10" s="128">
        <v>89857211013</v>
      </c>
      <c r="H10" s="128" t="s">
        <v>585</v>
      </c>
      <c r="I10" s="129">
        <v>44714</v>
      </c>
      <c r="J10" s="128" t="s">
        <v>180</v>
      </c>
      <c r="K10" s="128" t="s">
        <v>125</v>
      </c>
      <c r="L10" s="133" t="str">
        <f>IFERROR(_xlfn.IFNA(VLOOKUP($K10,[4]коммент!$B:$C,2,0),""),"")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" s="128" t="s">
        <v>188</v>
      </c>
      <c r="N10" s="128"/>
      <c r="O10" s="128"/>
      <c r="P10" s="128"/>
      <c r="Q10" s="13"/>
      <c r="R10" s="13"/>
    </row>
    <row r="11" spans="1:18" s="14" customFormat="1" ht="126" hidden="1" x14ac:dyDescent="0.25">
      <c r="A11" s="128">
        <v>9</v>
      </c>
      <c r="B11" s="129">
        <v>44715</v>
      </c>
      <c r="C11" s="128" t="s">
        <v>581</v>
      </c>
      <c r="D11" s="127" t="s">
        <v>87</v>
      </c>
      <c r="E11" s="127"/>
      <c r="F11" s="130" t="s">
        <v>586</v>
      </c>
      <c r="G11" s="128">
        <v>89067232056</v>
      </c>
      <c r="H11" s="128"/>
      <c r="I11" s="128"/>
      <c r="J11" s="128" t="s">
        <v>134</v>
      </c>
      <c r="K11" s="128" t="s">
        <v>125</v>
      </c>
      <c r="L11" s="133" t="str">
        <f>IFERROR(_xlfn.IFNA(VLOOKUP($K11,[4]коммент!$B:$C,2,0),""),"")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" s="128" t="s">
        <v>126</v>
      </c>
      <c r="N11" s="128"/>
      <c r="O11" s="128"/>
      <c r="P11" s="128" t="s">
        <v>587</v>
      </c>
      <c r="Q11" s="13"/>
      <c r="R11" s="13"/>
    </row>
    <row r="12" spans="1:18" s="14" customFormat="1" ht="94.5" hidden="1" x14ac:dyDescent="0.25">
      <c r="A12" s="128">
        <v>10</v>
      </c>
      <c r="B12" s="129">
        <v>44715</v>
      </c>
      <c r="C12" s="128" t="s">
        <v>581</v>
      </c>
      <c r="D12" s="127" t="s">
        <v>87</v>
      </c>
      <c r="E12" s="127"/>
      <c r="F12" s="130" t="s">
        <v>588</v>
      </c>
      <c r="G12" s="128">
        <v>89629316430</v>
      </c>
      <c r="H12" s="128" t="s">
        <v>589</v>
      </c>
      <c r="I12" s="129">
        <v>44714</v>
      </c>
      <c r="J12" s="128" t="s">
        <v>180</v>
      </c>
      <c r="K12" s="128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28" t="s">
        <v>154</v>
      </c>
      <c r="N12" s="128" t="s">
        <v>114</v>
      </c>
      <c r="O12" s="128"/>
      <c r="P12" s="128"/>
      <c r="Q12" s="13"/>
      <c r="R12" s="13"/>
    </row>
    <row r="13" spans="1:18" s="14" customFormat="1" ht="47.25" hidden="1" x14ac:dyDescent="0.25">
      <c r="A13" s="128">
        <v>11</v>
      </c>
      <c r="B13" s="129">
        <v>44715</v>
      </c>
      <c r="C13" s="128" t="s">
        <v>617</v>
      </c>
      <c r="D13" s="127" t="s">
        <v>87</v>
      </c>
      <c r="E13" s="127"/>
      <c r="F13" s="130" t="s">
        <v>618</v>
      </c>
      <c r="G13" s="128" t="s">
        <v>619</v>
      </c>
      <c r="H13" s="128" t="s">
        <v>365</v>
      </c>
      <c r="I13" s="129">
        <v>44714</v>
      </c>
      <c r="J13" s="128" t="s">
        <v>134</v>
      </c>
      <c r="K13" s="128" t="s">
        <v>36</v>
      </c>
      <c r="L13" s="133" t="str">
        <f>IFERROR(_xlfn.IFNA(VLOOKUP($K13,[5]коммент!$B:$C,2,0),""),"")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3" s="128"/>
      <c r="N13" s="128"/>
      <c r="O13" s="128"/>
      <c r="P13" s="128" t="s">
        <v>620</v>
      </c>
      <c r="Q13" s="13"/>
      <c r="R13" s="13"/>
    </row>
    <row r="14" spans="1:18" s="14" customFormat="1" ht="94.5" hidden="1" x14ac:dyDescent="0.25">
      <c r="A14" s="128">
        <v>12</v>
      </c>
      <c r="B14" s="129">
        <v>44715</v>
      </c>
      <c r="C14" s="128" t="s">
        <v>799</v>
      </c>
      <c r="D14" s="127" t="s">
        <v>87</v>
      </c>
      <c r="E14" s="127"/>
      <c r="F14" s="130" t="s">
        <v>800</v>
      </c>
      <c r="G14" s="128">
        <v>89257418266</v>
      </c>
      <c r="H14" s="128" t="s">
        <v>801</v>
      </c>
      <c r="I14" s="129">
        <v>44714</v>
      </c>
      <c r="J14" s="128" t="s">
        <v>180</v>
      </c>
      <c r="K14" s="128" t="s">
        <v>111</v>
      </c>
      <c r="L14" s="133" t="str">
        <f>IFERROR(_xlfn.IFNA(VLOOKUP($K14,[6]коммент!$B:$C,2,0),""),"")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4" s="128" t="s">
        <v>154</v>
      </c>
      <c r="N14" s="128" t="s">
        <v>114</v>
      </c>
      <c r="O14" s="128"/>
      <c r="P14" s="128"/>
      <c r="Q14" s="13"/>
      <c r="R14" s="13"/>
    </row>
    <row r="15" spans="1:18" s="14" customFormat="1" ht="94.5" hidden="1" x14ac:dyDescent="0.25">
      <c r="A15" s="128">
        <v>13</v>
      </c>
      <c r="B15" s="129">
        <v>44715</v>
      </c>
      <c r="C15" s="128" t="s">
        <v>799</v>
      </c>
      <c r="D15" s="127" t="s">
        <v>87</v>
      </c>
      <c r="E15" s="127"/>
      <c r="F15" s="130" t="s">
        <v>802</v>
      </c>
      <c r="G15" s="128">
        <v>89165274760</v>
      </c>
      <c r="H15" s="128" t="s">
        <v>803</v>
      </c>
      <c r="I15" s="129">
        <v>44714</v>
      </c>
      <c r="J15" s="128" t="s">
        <v>180</v>
      </c>
      <c r="K15" s="128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28" t="s">
        <v>154</v>
      </c>
      <c r="N15" s="128" t="s">
        <v>114</v>
      </c>
      <c r="O15" s="128"/>
      <c r="P15" s="128"/>
      <c r="Q15" s="13"/>
      <c r="R15" s="13"/>
    </row>
    <row r="16" spans="1:18" s="14" customFormat="1" ht="126" hidden="1" x14ac:dyDescent="0.25">
      <c r="A16" s="128">
        <v>14</v>
      </c>
      <c r="B16" s="129">
        <v>44715</v>
      </c>
      <c r="C16" s="128" t="s">
        <v>906</v>
      </c>
      <c r="D16" s="127" t="s">
        <v>87</v>
      </c>
      <c r="E16" s="127"/>
      <c r="F16" s="130" t="s">
        <v>907</v>
      </c>
      <c r="G16" s="128">
        <v>89031884738</v>
      </c>
      <c r="H16" s="128" t="s">
        <v>367</v>
      </c>
      <c r="I16" s="129">
        <v>44699</v>
      </c>
      <c r="J16" s="128" t="s">
        <v>180</v>
      </c>
      <c r="K16" s="128" t="s">
        <v>125</v>
      </c>
      <c r="L16" s="133" t="s">
        <v>162</v>
      </c>
      <c r="M16" s="128" t="s">
        <v>128</v>
      </c>
      <c r="N16" s="128"/>
      <c r="O16" s="128"/>
      <c r="P16" s="128"/>
      <c r="Q16" s="13"/>
      <c r="R16" s="13"/>
    </row>
    <row r="17" spans="1:18" s="14" customFormat="1" ht="126" hidden="1" x14ac:dyDescent="0.25">
      <c r="A17" s="128">
        <v>15</v>
      </c>
      <c r="B17" s="129">
        <v>44715</v>
      </c>
      <c r="C17" s="128" t="s">
        <v>906</v>
      </c>
      <c r="D17" s="127" t="s">
        <v>87</v>
      </c>
      <c r="E17" s="127"/>
      <c r="F17" s="130" t="s">
        <v>908</v>
      </c>
      <c r="G17" s="128">
        <v>89264437597</v>
      </c>
      <c r="H17" s="128" t="s">
        <v>801</v>
      </c>
      <c r="I17" s="129">
        <v>44710</v>
      </c>
      <c r="J17" s="128" t="s">
        <v>180</v>
      </c>
      <c r="K17" s="128" t="s">
        <v>125</v>
      </c>
      <c r="L17" s="133" t="s">
        <v>162</v>
      </c>
      <c r="M17" s="128" t="s">
        <v>128</v>
      </c>
      <c r="N17" s="128"/>
      <c r="O17" s="128"/>
      <c r="P17" s="128"/>
      <c r="Q17" s="13"/>
      <c r="R17" s="13"/>
    </row>
    <row r="18" spans="1:18" s="14" customFormat="1" ht="94.5" hidden="1" x14ac:dyDescent="0.25">
      <c r="A18" s="128">
        <v>16</v>
      </c>
      <c r="B18" s="129">
        <v>44715</v>
      </c>
      <c r="C18" s="128" t="s">
        <v>906</v>
      </c>
      <c r="D18" s="127" t="s">
        <v>87</v>
      </c>
      <c r="E18" s="127"/>
      <c r="F18" s="130" t="s">
        <v>909</v>
      </c>
      <c r="G18" s="128">
        <v>89067776669</v>
      </c>
      <c r="H18" s="128" t="s">
        <v>910</v>
      </c>
      <c r="I18" s="129">
        <v>44714</v>
      </c>
      <c r="J18" s="128" t="s">
        <v>134</v>
      </c>
      <c r="K18" s="128" t="s">
        <v>111</v>
      </c>
      <c r="L18" s="133" t="s">
        <v>165</v>
      </c>
      <c r="M18" s="128" t="s">
        <v>154</v>
      </c>
      <c r="N18" s="128" t="s">
        <v>114</v>
      </c>
      <c r="O18" s="128"/>
      <c r="P18" s="128"/>
      <c r="Q18" s="13"/>
      <c r="R18" s="13"/>
    </row>
    <row r="19" spans="1:18" s="14" customFormat="1" ht="126" hidden="1" x14ac:dyDescent="0.25">
      <c r="A19" s="128">
        <v>17</v>
      </c>
      <c r="B19" s="129">
        <v>44715</v>
      </c>
      <c r="C19" s="128" t="s">
        <v>938</v>
      </c>
      <c r="D19" s="127" t="s">
        <v>87</v>
      </c>
      <c r="E19" s="127"/>
      <c r="F19" s="135" t="s">
        <v>943</v>
      </c>
      <c r="G19" s="128">
        <v>9160910812</v>
      </c>
      <c r="H19" s="128" t="s">
        <v>944</v>
      </c>
      <c r="I19" s="129">
        <v>44708</v>
      </c>
      <c r="J19" s="128" t="s">
        <v>134</v>
      </c>
      <c r="K19" s="128" t="s">
        <v>125</v>
      </c>
      <c r="L19" s="133" t="s">
        <v>162</v>
      </c>
      <c r="M19" s="128" t="s">
        <v>128</v>
      </c>
      <c r="N19" s="128" t="s">
        <v>114</v>
      </c>
      <c r="O19" s="128"/>
      <c r="P19" s="128"/>
      <c r="Q19" s="13"/>
      <c r="R19" s="13"/>
    </row>
    <row r="20" spans="1:18" s="14" customFormat="1" ht="94.5" hidden="1" x14ac:dyDescent="0.25">
      <c r="A20" s="128">
        <v>18</v>
      </c>
      <c r="B20" s="129">
        <v>44715</v>
      </c>
      <c r="C20" s="128" t="s">
        <v>1238</v>
      </c>
      <c r="D20" s="127" t="s">
        <v>87</v>
      </c>
      <c r="E20" s="127"/>
      <c r="F20" s="135" t="s">
        <v>1241</v>
      </c>
      <c r="G20" s="128" t="s">
        <v>1242</v>
      </c>
      <c r="H20" s="128" t="s">
        <v>332</v>
      </c>
      <c r="I20" s="129">
        <v>44664</v>
      </c>
      <c r="J20" s="128" t="s">
        <v>180</v>
      </c>
      <c r="K20" s="128" t="s">
        <v>111</v>
      </c>
      <c r="L20" s="133" t="str">
        <f>IFERROR(_xlfn.IFNA(VLOOKUP($K20,[7]коммент!$B:$C,2,0),""),"")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" s="128" t="s">
        <v>133</v>
      </c>
      <c r="N20" s="128"/>
      <c r="O20" s="128"/>
      <c r="P20" s="128"/>
      <c r="Q20" s="13"/>
      <c r="R20" s="13"/>
    </row>
    <row r="21" spans="1:18" s="14" customFormat="1" ht="94.5" hidden="1" x14ac:dyDescent="0.25">
      <c r="A21" s="128">
        <v>19</v>
      </c>
      <c r="B21" s="129">
        <v>44715</v>
      </c>
      <c r="C21" s="128" t="s">
        <v>460</v>
      </c>
      <c r="D21" s="127" t="s">
        <v>31</v>
      </c>
      <c r="E21" s="127"/>
      <c r="F21" s="135" t="s">
        <v>465</v>
      </c>
      <c r="G21" s="128">
        <v>9166754631</v>
      </c>
      <c r="H21" s="128" t="s">
        <v>466</v>
      </c>
      <c r="I21" s="129">
        <v>44714</v>
      </c>
      <c r="J21" s="128" t="s">
        <v>180</v>
      </c>
      <c r="K21" s="128" t="s">
        <v>111</v>
      </c>
      <c r="L21" s="133" t="s">
        <v>165</v>
      </c>
      <c r="M21" s="128" t="s">
        <v>154</v>
      </c>
      <c r="N21" s="128" t="s">
        <v>114</v>
      </c>
      <c r="O21" s="128"/>
      <c r="P21" s="128"/>
      <c r="Q21" s="13"/>
      <c r="R21" s="13"/>
    </row>
    <row r="22" spans="1:18" s="14" customFormat="1" ht="126" hidden="1" x14ac:dyDescent="0.25">
      <c r="A22" s="128">
        <v>20</v>
      </c>
      <c r="B22" s="129">
        <v>44715</v>
      </c>
      <c r="C22" s="138" t="s">
        <v>489</v>
      </c>
      <c r="D22" s="127" t="s">
        <v>31</v>
      </c>
      <c r="E22" s="127"/>
      <c r="F22" s="135" t="s">
        <v>495</v>
      </c>
      <c r="G22" s="128" t="s">
        <v>496</v>
      </c>
      <c r="H22" s="128" t="s">
        <v>497</v>
      </c>
      <c r="I22" s="129">
        <v>44712</v>
      </c>
      <c r="J22" s="128" t="s">
        <v>134</v>
      </c>
      <c r="K22" s="128" t="s">
        <v>125</v>
      </c>
      <c r="L22" s="133" t="s">
        <v>162</v>
      </c>
      <c r="M22" s="128" t="s">
        <v>128</v>
      </c>
      <c r="N22" s="128"/>
      <c r="O22" s="128"/>
      <c r="P22" s="128" t="s">
        <v>498</v>
      </c>
      <c r="Q22" s="13"/>
      <c r="R22" s="13"/>
    </row>
    <row r="23" spans="1:18" s="14" customFormat="1" ht="126" hidden="1" x14ac:dyDescent="0.25">
      <c r="A23" s="128">
        <v>21</v>
      </c>
      <c r="B23" s="129">
        <v>44715</v>
      </c>
      <c r="C23" s="138" t="s">
        <v>489</v>
      </c>
      <c r="D23" s="127" t="s">
        <v>31</v>
      </c>
      <c r="E23" s="127"/>
      <c r="F23" s="135" t="s">
        <v>520</v>
      </c>
      <c r="G23" s="128">
        <v>9646350660</v>
      </c>
      <c r="H23" s="128" t="s">
        <v>521</v>
      </c>
      <c r="I23" s="128"/>
      <c r="J23" s="128" t="s">
        <v>134</v>
      </c>
      <c r="K23" s="128" t="s">
        <v>125</v>
      </c>
      <c r="L23" s="133" t="s">
        <v>162</v>
      </c>
      <c r="M23" s="128" t="s">
        <v>189</v>
      </c>
      <c r="N23" s="128"/>
      <c r="O23" s="128"/>
      <c r="P23" s="128" t="s">
        <v>522</v>
      </c>
      <c r="Q23" s="13"/>
      <c r="R23" s="13"/>
    </row>
    <row r="24" spans="1:18" s="14" customFormat="1" ht="94.5" hidden="1" x14ac:dyDescent="0.25">
      <c r="A24" s="128">
        <v>22</v>
      </c>
      <c r="B24" s="129">
        <v>44715</v>
      </c>
      <c r="C24" s="138" t="s">
        <v>489</v>
      </c>
      <c r="D24" s="127" t="s">
        <v>31</v>
      </c>
      <c r="E24" s="127"/>
      <c r="F24" s="135" t="s">
        <v>523</v>
      </c>
      <c r="G24" s="128">
        <v>9639958744</v>
      </c>
      <c r="H24" s="128" t="s">
        <v>332</v>
      </c>
      <c r="I24" s="129">
        <v>44705</v>
      </c>
      <c r="J24" s="128" t="s">
        <v>134</v>
      </c>
      <c r="K24" s="128" t="s">
        <v>111</v>
      </c>
      <c r="L24" s="133" t="s">
        <v>165</v>
      </c>
      <c r="M24" s="128" t="s">
        <v>133</v>
      </c>
      <c r="N24" s="128" t="s">
        <v>114</v>
      </c>
      <c r="O24" s="128"/>
      <c r="P24" s="128" t="s">
        <v>524</v>
      </c>
      <c r="Q24" s="13"/>
      <c r="R24" s="13"/>
    </row>
    <row r="25" spans="1:18" s="14" customFormat="1" ht="94.5" hidden="1" x14ac:dyDescent="0.25">
      <c r="A25" s="128">
        <v>23</v>
      </c>
      <c r="B25" s="129">
        <v>44715</v>
      </c>
      <c r="C25" s="128" t="s">
        <v>541</v>
      </c>
      <c r="D25" s="127" t="s">
        <v>31</v>
      </c>
      <c r="E25" s="127"/>
      <c r="F25" s="130" t="s">
        <v>548</v>
      </c>
      <c r="G25" s="128" t="s">
        <v>549</v>
      </c>
      <c r="H25" s="128" t="s">
        <v>550</v>
      </c>
      <c r="I25" s="129">
        <v>44707</v>
      </c>
      <c r="J25" s="128" t="s">
        <v>180</v>
      </c>
      <c r="K25" s="131" t="s">
        <v>111</v>
      </c>
      <c r="L25" s="132" t="str">
        <f>IFERROR(_xlfn.IFNA(VLOOKUP($K25,[8]коммент!$B:$C,2,0),""),"")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5" s="128" t="s">
        <v>154</v>
      </c>
      <c r="N25" s="138"/>
      <c r="O25" s="138"/>
      <c r="P25" s="138"/>
      <c r="Q25" s="13"/>
      <c r="R25" s="13"/>
    </row>
    <row r="26" spans="1:18" s="14" customFormat="1" ht="126" hidden="1" x14ac:dyDescent="0.25">
      <c r="A26" s="128">
        <v>24</v>
      </c>
      <c r="B26" s="129">
        <v>44715</v>
      </c>
      <c r="C26" s="141" t="s">
        <v>554</v>
      </c>
      <c r="D26" s="142" t="s">
        <v>31</v>
      </c>
      <c r="E26" s="142"/>
      <c r="F26" s="143" t="s">
        <v>568</v>
      </c>
      <c r="G26" s="144" t="s">
        <v>569</v>
      </c>
      <c r="H26" s="141" t="s">
        <v>570</v>
      </c>
      <c r="I26" s="134">
        <v>44714</v>
      </c>
      <c r="J26" s="141" t="s">
        <v>134</v>
      </c>
      <c r="K26" s="141" t="s">
        <v>125</v>
      </c>
      <c r="L26" s="133" t="str">
        <f>IFERROR(_xlfn.IFNA(VLOOKUP($K26,[9]коммент!$B:$C,2,0),""),"")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6" s="141" t="s">
        <v>188</v>
      </c>
      <c r="N26" s="141"/>
      <c r="O26" s="141"/>
      <c r="P26" s="141" t="s">
        <v>571</v>
      </c>
      <c r="Q26" s="13"/>
      <c r="R26" s="13"/>
    </row>
    <row r="27" spans="1:18" s="14" customFormat="1" ht="31.5" hidden="1" x14ac:dyDescent="0.25">
      <c r="A27" s="128">
        <v>25</v>
      </c>
      <c r="B27" s="129">
        <v>44715</v>
      </c>
      <c r="C27" s="141" t="s">
        <v>554</v>
      </c>
      <c r="D27" s="142" t="s">
        <v>31</v>
      </c>
      <c r="E27" s="142"/>
      <c r="F27" s="143" t="s">
        <v>572</v>
      </c>
      <c r="G27" s="144" t="s">
        <v>573</v>
      </c>
      <c r="H27" s="141" t="s">
        <v>574</v>
      </c>
      <c r="I27" s="134">
        <v>44704</v>
      </c>
      <c r="J27" s="141" t="s">
        <v>180</v>
      </c>
      <c r="K27" s="141" t="s">
        <v>122</v>
      </c>
      <c r="L27" s="133" t="str">
        <f>IFERROR(_xlfn.IFNA(VLOOKUP($K27,[9]коммент!$B:$C,2,0),""),"")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7" s="141"/>
      <c r="N27" s="141"/>
      <c r="O27" s="141"/>
      <c r="P27" s="141"/>
      <c r="Q27" s="13"/>
      <c r="R27" s="13"/>
    </row>
    <row r="28" spans="1:18" s="14" customFormat="1" ht="94.5" hidden="1" x14ac:dyDescent="0.25">
      <c r="A28" s="128">
        <v>26</v>
      </c>
      <c r="B28" s="129">
        <v>44715</v>
      </c>
      <c r="C28" s="141" t="s">
        <v>554</v>
      </c>
      <c r="D28" s="142" t="s">
        <v>31</v>
      </c>
      <c r="E28" s="142"/>
      <c r="F28" s="143" t="s">
        <v>578</v>
      </c>
      <c r="G28" s="144" t="s">
        <v>579</v>
      </c>
      <c r="H28" s="141" t="s">
        <v>580</v>
      </c>
      <c r="I28" s="134">
        <v>44707</v>
      </c>
      <c r="J28" s="141" t="s">
        <v>134</v>
      </c>
      <c r="K28" s="141" t="s">
        <v>111</v>
      </c>
      <c r="L28" s="133" t="str">
        <f>IFERROR(_xlfn.IFNA(VLOOKUP($K28,[9]коммент!$B:$C,2,0),""),"")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" s="141" t="s">
        <v>154</v>
      </c>
      <c r="N28" s="141"/>
      <c r="O28" s="141"/>
      <c r="P28" s="141"/>
      <c r="Q28" s="13"/>
      <c r="R28" s="13"/>
    </row>
    <row r="29" spans="1:18" s="14" customFormat="1" ht="126" hidden="1" x14ac:dyDescent="0.25">
      <c r="A29" s="128">
        <v>27</v>
      </c>
      <c r="B29" s="129">
        <v>44715</v>
      </c>
      <c r="C29" s="128" t="s">
        <v>647</v>
      </c>
      <c r="D29" s="142" t="s">
        <v>31</v>
      </c>
      <c r="E29" s="166"/>
      <c r="F29" s="147" t="s">
        <v>648</v>
      </c>
      <c r="G29" s="128">
        <v>9169505616</v>
      </c>
      <c r="H29" s="128" t="s">
        <v>649</v>
      </c>
      <c r="I29" s="129">
        <v>44714</v>
      </c>
      <c r="J29" s="128" t="s">
        <v>180</v>
      </c>
      <c r="K29" s="137" t="s">
        <v>125</v>
      </c>
      <c r="L29" s="133" t="s">
        <v>162</v>
      </c>
      <c r="M29" s="128" t="s">
        <v>189</v>
      </c>
      <c r="N29" s="128"/>
      <c r="O29" s="128"/>
      <c r="P29" s="128"/>
      <c r="Q29" s="13"/>
      <c r="R29" s="13"/>
    </row>
    <row r="30" spans="1:18" s="14" customFormat="1" ht="126" hidden="1" x14ac:dyDescent="0.25">
      <c r="A30" s="128">
        <v>28</v>
      </c>
      <c r="B30" s="129">
        <v>44715</v>
      </c>
      <c r="C30" s="128" t="s">
        <v>809</v>
      </c>
      <c r="D30" s="127" t="s">
        <v>31</v>
      </c>
      <c r="E30" s="127"/>
      <c r="F30" s="130" t="s">
        <v>815</v>
      </c>
      <c r="G30" s="128" t="s">
        <v>816</v>
      </c>
      <c r="H30" s="128" t="s">
        <v>817</v>
      </c>
      <c r="I30" s="129">
        <v>44707</v>
      </c>
      <c r="J30" s="128" t="s">
        <v>134</v>
      </c>
      <c r="K30" s="128" t="s">
        <v>125</v>
      </c>
      <c r="L30" s="133" t="str">
        <f>IFERROR(_xlfn.IFNA(VLOOKUP($K30,[10]коммент!$B:$C,2,0),""),"")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0" s="128" t="s">
        <v>128</v>
      </c>
      <c r="N30" s="128"/>
      <c r="O30" s="128"/>
      <c r="P30" s="128"/>
      <c r="Q30" s="13"/>
      <c r="R30" s="13"/>
    </row>
    <row r="31" spans="1:18" s="14" customFormat="1" ht="126" hidden="1" x14ac:dyDescent="0.25">
      <c r="A31" s="128">
        <v>29</v>
      </c>
      <c r="B31" s="129">
        <v>44715</v>
      </c>
      <c r="C31" s="128" t="s">
        <v>809</v>
      </c>
      <c r="D31" s="127" t="s">
        <v>31</v>
      </c>
      <c r="E31" s="127"/>
      <c r="F31" s="130" t="s">
        <v>820</v>
      </c>
      <c r="G31" s="128" t="s">
        <v>821</v>
      </c>
      <c r="H31" s="128" t="s">
        <v>822</v>
      </c>
      <c r="I31" s="128" t="s">
        <v>417</v>
      </c>
      <c r="J31" s="128" t="s">
        <v>180</v>
      </c>
      <c r="K31" s="128" t="s">
        <v>125</v>
      </c>
      <c r="L31" s="133" t="str">
        <f>IFERROR(_xlfn.IFNA(VLOOKUP($K31,[10]коммент!$B:$C,2,0),""),"")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1" s="128" t="s">
        <v>189</v>
      </c>
      <c r="N31" s="128"/>
      <c r="O31" s="128"/>
      <c r="P31" s="128"/>
      <c r="Q31" s="13"/>
      <c r="R31" s="13"/>
    </row>
    <row r="32" spans="1:18" s="14" customFormat="1" ht="31.5" hidden="1" x14ac:dyDescent="0.25">
      <c r="A32" s="128">
        <v>30</v>
      </c>
      <c r="B32" s="129">
        <v>44715</v>
      </c>
      <c r="C32" s="128" t="s">
        <v>858</v>
      </c>
      <c r="D32" s="127" t="s">
        <v>31</v>
      </c>
      <c r="E32" s="127"/>
      <c r="F32" s="130" t="s">
        <v>859</v>
      </c>
      <c r="G32" s="128">
        <v>9167479408</v>
      </c>
      <c r="H32" s="128"/>
      <c r="I32" s="128"/>
      <c r="J32" s="128" t="s">
        <v>134</v>
      </c>
      <c r="K32" s="128" t="s">
        <v>122</v>
      </c>
      <c r="L32" s="133" t="str">
        <f>IFERROR(_xlfn.IFNA(VLOOKUP($K32,[11]коммент!$B:$C,2,0),""),"")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32" s="128"/>
      <c r="N32" s="128"/>
      <c r="O32" s="128"/>
      <c r="P32" s="128"/>
      <c r="Q32" s="13"/>
      <c r="R32" s="13"/>
    </row>
    <row r="33" spans="1:18" s="14" customFormat="1" ht="126" hidden="1" x14ac:dyDescent="0.25">
      <c r="A33" s="128">
        <v>31</v>
      </c>
      <c r="B33" s="129">
        <v>44715</v>
      </c>
      <c r="C33" s="128" t="s">
        <v>911</v>
      </c>
      <c r="D33" s="127" t="s">
        <v>31</v>
      </c>
      <c r="E33" s="127"/>
      <c r="F33" s="130" t="s">
        <v>929</v>
      </c>
      <c r="G33" s="128" t="s">
        <v>930</v>
      </c>
      <c r="H33" s="128" t="s">
        <v>931</v>
      </c>
      <c r="I33" s="129">
        <v>44712</v>
      </c>
      <c r="J33" s="128" t="s">
        <v>134</v>
      </c>
      <c r="K33" s="128" t="s">
        <v>125</v>
      </c>
      <c r="L33" s="133" t="s">
        <v>162</v>
      </c>
      <c r="M33" s="128" t="s">
        <v>128</v>
      </c>
      <c r="N33" s="128"/>
      <c r="O33" s="128"/>
      <c r="P33" s="128"/>
      <c r="Q33" s="13"/>
      <c r="R33" s="13"/>
    </row>
    <row r="34" spans="1:18" s="14" customFormat="1" ht="31.5" hidden="1" x14ac:dyDescent="0.25">
      <c r="A34" s="128">
        <v>32</v>
      </c>
      <c r="B34" s="129">
        <v>44715</v>
      </c>
      <c r="C34" s="128" t="s">
        <v>911</v>
      </c>
      <c r="D34" s="127" t="s">
        <v>31</v>
      </c>
      <c r="E34" s="127"/>
      <c r="F34" s="130" t="s">
        <v>932</v>
      </c>
      <c r="G34" s="128" t="s">
        <v>933</v>
      </c>
      <c r="H34" s="128" t="s">
        <v>934</v>
      </c>
      <c r="I34" s="129">
        <v>44711</v>
      </c>
      <c r="J34" s="128" t="s">
        <v>134</v>
      </c>
      <c r="K34" s="128" t="s">
        <v>122</v>
      </c>
      <c r="L34" s="133" t="s">
        <v>160</v>
      </c>
      <c r="M34" s="128"/>
      <c r="N34" s="128"/>
      <c r="O34" s="128"/>
      <c r="P34" s="128" t="s">
        <v>935</v>
      </c>
      <c r="Q34" s="13"/>
      <c r="R34" s="13"/>
    </row>
    <row r="35" spans="1:18" s="14" customFormat="1" ht="63" hidden="1" x14ac:dyDescent="0.25">
      <c r="A35" s="128">
        <v>33</v>
      </c>
      <c r="B35" s="129">
        <v>44715</v>
      </c>
      <c r="C35" s="128" t="s">
        <v>954</v>
      </c>
      <c r="D35" s="127" t="s">
        <v>31</v>
      </c>
      <c r="E35" s="127"/>
      <c r="F35" s="130" t="s">
        <v>955</v>
      </c>
      <c r="G35" s="128" t="s">
        <v>956</v>
      </c>
      <c r="H35" s="128" t="s">
        <v>957</v>
      </c>
      <c r="I35" s="129">
        <v>44713</v>
      </c>
      <c r="J35" s="128" t="s">
        <v>179</v>
      </c>
      <c r="K35" s="128" t="s">
        <v>113</v>
      </c>
      <c r="L35" s="133" t="str">
        <f>IFERROR(_xlfn.IFNA(VLOOKUP($K35,[12]коммент!$B:$C,2,0),""),"")</f>
        <v>Формат уведомления. С целью проведения внутреннего контроля качества.</v>
      </c>
      <c r="M35" s="128"/>
      <c r="N35" s="128"/>
      <c r="O35" s="128"/>
      <c r="P35" s="128" t="s">
        <v>958</v>
      </c>
      <c r="Q35" s="13"/>
      <c r="R35" s="13"/>
    </row>
    <row r="36" spans="1:18" s="14" customFormat="1" ht="126" hidden="1" x14ac:dyDescent="0.25">
      <c r="A36" s="128">
        <v>34</v>
      </c>
      <c r="B36" s="129">
        <v>44715</v>
      </c>
      <c r="C36" s="128" t="s">
        <v>997</v>
      </c>
      <c r="D36" s="127" t="s">
        <v>31</v>
      </c>
      <c r="E36" s="127"/>
      <c r="F36" s="130" t="s">
        <v>998</v>
      </c>
      <c r="G36" s="128" t="s">
        <v>999</v>
      </c>
      <c r="H36" s="128" t="s">
        <v>1000</v>
      </c>
      <c r="I36" s="129"/>
      <c r="J36" s="128" t="s">
        <v>180</v>
      </c>
      <c r="K36" s="128" t="s">
        <v>125</v>
      </c>
      <c r="L36" s="133" t="s">
        <v>162</v>
      </c>
      <c r="M36" s="128" t="s">
        <v>189</v>
      </c>
      <c r="N36" s="128"/>
      <c r="O36" s="128"/>
      <c r="P36" s="128" t="s">
        <v>1001</v>
      </c>
      <c r="Q36" s="13"/>
      <c r="R36" s="13"/>
    </row>
    <row r="37" spans="1:18" s="14" customFormat="1" ht="126" hidden="1" x14ac:dyDescent="0.25">
      <c r="A37" s="128">
        <v>35</v>
      </c>
      <c r="B37" s="129">
        <v>44715</v>
      </c>
      <c r="C37" s="128" t="s">
        <v>1064</v>
      </c>
      <c r="D37" s="127" t="s">
        <v>31</v>
      </c>
      <c r="E37" s="127"/>
      <c r="F37" s="130" t="s">
        <v>1065</v>
      </c>
      <c r="G37" s="128" t="s">
        <v>1066</v>
      </c>
      <c r="H37" s="128" t="s">
        <v>332</v>
      </c>
      <c r="I37" s="129">
        <v>44708</v>
      </c>
      <c r="J37" s="128" t="s">
        <v>134</v>
      </c>
      <c r="K37" s="128" t="s">
        <v>125</v>
      </c>
      <c r="L37" s="133" t="s">
        <v>162</v>
      </c>
      <c r="M37" s="128" t="s">
        <v>189</v>
      </c>
      <c r="N37" s="128"/>
      <c r="O37" s="128"/>
      <c r="P37" s="128" t="s">
        <v>1067</v>
      </c>
      <c r="Q37" s="13"/>
      <c r="R37" s="13"/>
    </row>
    <row r="38" spans="1:18" s="14" customFormat="1" ht="126" hidden="1" x14ac:dyDescent="0.25">
      <c r="A38" s="128">
        <v>36</v>
      </c>
      <c r="B38" s="129">
        <v>44715</v>
      </c>
      <c r="C38" s="128" t="s">
        <v>1139</v>
      </c>
      <c r="D38" s="127" t="s">
        <v>31</v>
      </c>
      <c r="E38" s="127"/>
      <c r="F38" s="130" t="s">
        <v>1140</v>
      </c>
      <c r="G38" s="128">
        <v>9162404368</v>
      </c>
      <c r="H38" s="128" t="s">
        <v>506</v>
      </c>
      <c r="I38" s="129"/>
      <c r="J38" s="128" t="s">
        <v>180</v>
      </c>
      <c r="K38" s="128" t="s">
        <v>125</v>
      </c>
      <c r="L38" s="133" t="s">
        <v>162</v>
      </c>
      <c r="M38" s="128" t="s">
        <v>189</v>
      </c>
      <c r="N38" s="128"/>
      <c r="O38" s="128"/>
      <c r="P38" s="128" t="s">
        <v>1141</v>
      </c>
      <c r="Q38" s="13"/>
      <c r="R38" s="13"/>
    </row>
    <row r="39" spans="1:18" s="14" customFormat="1" ht="94.5" hidden="1" x14ac:dyDescent="0.25">
      <c r="A39" s="128">
        <v>37</v>
      </c>
      <c r="B39" s="129">
        <v>44715</v>
      </c>
      <c r="C39" s="128" t="s">
        <v>1168</v>
      </c>
      <c r="D39" s="127" t="s">
        <v>31</v>
      </c>
      <c r="E39" s="127"/>
      <c r="F39" s="130" t="s">
        <v>1171</v>
      </c>
      <c r="G39" s="128" t="s">
        <v>1172</v>
      </c>
      <c r="H39" s="128" t="s">
        <v>1173</v>
      </c>
      <c r="I39" s="129">
        <v>44712</v>
      </c>
      <c r="J39" s="160" t="s">
        <v>179</v>
      </c>
      <c r="K39" s="128" t="s">
        <v>36</v>
      </c>
      <c r="L39" s="133" t="s">
        <v>157</v>
      </c>
      <c r="M39" s="128"/>
      <c r="N39" s="128" t="s">
        <v>183</v>
      </c>
      <c r="O39" s="128" t="s">
        <v>31</v>
      </c>
      <c r="P39" s="128" t="s">
        <v>1174</v>
      </c>
      <c r="Q39" s="13"/>
      <c r="R39" s="13"/>
    </row>
    <row r="40" spans="1:18" s="14" customFormat="1" ht="126" hidden="1" x14ac:dyDescent="0.25">
      <c r="A40" s="128">
        <v>38</v>
      </c>
      <c r="B40" s="129">
        <v>44715</v>
      </c>
      <c r="C40" s="128" t="s">
        <v>1278</v>
      </c>
      <c r="D40" s="127" t="s">
        <v>31</v>
      </c>
      <c r="E40" s="127"/>
      <c r="F40" s="140" t="s">
        <v>1290</v>
      </c>
      <c r="G40" s="140" t="s">
        <v>1291</v>
      </c>
      <c r="H40" s="128" t="s">
        <v>1292</v>
      </c>
      <c r="I40" s="128"/>
      <c r="J40" s="128" t="s">
        <v>180</v>
      </c>
      <c r="K40" s="128" t="s">
        <v>125</v>
      </c>
      <c r="L40" s="133" t="str">
        <f>IFERROR(_xlfn.IFNA(VLOOKUP($K40,[13]коммент!$B:$C,2,0),""),"")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8" t="s">
        <v>189</v>
      </c>
      <c r="N40" s="128"/>
      <c r="O40" s="128"/>
      <c r="P40" s="128" t="s">
        <v>1293</v>
      </c>
      <c r="Q40" s="13"/>
      <c r="R40" s="13"/>
    </row>
    <row r="41" spans="1:18" s="14" customFormat="1" ht="126" hidden="1" x14ac:dyDescent="0.25">
      <c r="A41" s="128">
        <v>39</v>
      </c>
      <c r="B41" s="129">
        <v>44715</v>
      </c>
      <c r="C41" s="128" t="s">
        <v>1278</v>
      </c>
      <c r="D41" s="127" t="s">
        <v>31</v>
      </c>
      <c r="E41" s="127"/>
      <c r="F41" s="140" t="s">
        <v>1294</v>
      </c>
      <c r="G41" s="140" t="s">
        <v>1295</v>
      </c>
      <c r="H41" s="128" t="s">
        <v>1292</v>
      </c>
      <c r="I41" s="128"/>
      <c r="J41" s="128" t="s">
        <v>180</v>
      </c>
      <c r="K41" s="128" t="s">
        <v>125</v>
      </c>
      <c r="L41" s="133" t="str">
        <f>IFERROR(_xlfn.IFNA(VLOOKUP($K41,[13]коммент!$B:$C,2,0),""),"")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1" s="128" t="s">
        <v>189</v>
      </c>
      <c r="N41" s="128"/>
      <c r="O41" s="128"/>
      <c r="P41" s="128" t="s">
        <v>1293</v>
      </c>
      <c r="Q41" s="13"/>
      <c r="R41" s="13"/>
    </row>
    <row r="42" spans="1:18" s="14" customFormat="1" ht="204.75" hidden="1" x14ac:dyDescent="0.25">
      <c r="A42" s="128">
        <v>40</v>
      </c>
      <c r="B42" s="129">
        <v>44715</v>
      </c>
      <c r="C42" s="128" t="s">
        <v>1278</v>
      </c>
      <c r="D42" s="127" t="s">
        <v>31</v>
      </c>
      <c r="E42" s="127"/>
      <c r="F42" s="140" t="s">
        <v>1312</v>
      </c>
      <c r="G42" s="140" t="s">
        <v>1313</v>
      </c>
      <c r="H42" s="128"/>
      <c r="I42" s="128"/>
      <c r="J42" s="128" t="s">
        <v>180</v>
      </c>
      <c r="K42" s="128" t="s">
        <v>113</v>
      </c>
      <c r="L42" s="133" t="str">
        <f>IFERROR(_xlfn.IFNA(VLOOKUP($K42,[13]коммент!$B:$C,2,0),""),"")</f>
        <v>Формат уведомления. С целью проведения внутреннего контроля качества.</v>
      </c>
      <c r="M42" s="128"/>
      <c r="N42" s="128"/>
      <c r="O42" s="128"/>
      <c r="P42" s="128" t="s">
        <v>1314</v>
      </c>
      <c r="Q42" s="13"/>
      <c r="R42" s="13"/>
    </row>
    <row r="43" spans="1:18" s="14" customFormat="1" ht="126" hidden="1" x14ac:dyDescent="0.25">
      <c r="A43" s="128">
        <v>41</v>
      </c>
      <c r="B43" s="129">
        <v>44715</v>
      </c>
      <c r="C43" s="128" t="s">
        <v>1278</v>
      </c>
      <c r="D43" s="127" t="s">
        <v>31</v>
      </c>
      <c r="E43" s="127"/>
      <c r="F43" s="140" t="s">
        <v>1318</v>
      </c>
      <c r="G43" s="140" t="s">
        <v>1319</v>
      </c>
      <c r="H43" s="128" t="s">
        <v>1320</v>
      </c>
      <c r="I43" s="129">
        <v>44707</v>
      </c>
      <c r="J43" s="128" t="s">
        <v>134</v>
      </c>
      <c r="K43" s="128" t="s">
        <v>125</v>
      </c>
      <c r="L43" s="133" t="str">
        <f>IFERROR(_xlfn.IFNA(VLOOKUP($K43,[13]коммент!$B:$C,2,0),""),"")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3" s="128" t="s">
        <v>128</v>
      </c>
      <c r="N43" s="128"/>
      <c r="O43" s="128"/>
      <c r="P43" s="128" t="s">
        <v>1321</v>
      </c>
      <c r="Q43" s="13"/>
      <c r="R43" s="13"/>
    </row>
    <row r="44" spans="1:18" s="14" customFormat="1" ht="126" hidden="1" x14ac:dyDescent="0.25">
      <c r="A44" s="128">
        <v>42</v>
      </c>
      <c r="B44" s="129">
        <v>44715</v>
      </c>
      <c r="C44" s="128" t="s">
        <v>1359</v>
      </c>
      <c r="D44" s="127" t="s">
        <v>31</v>
      </c>
      <c r="E44" s="127"/>
      <c r="F44" s="130" t="s">
        <v>1377</v>
      </c>
      <c r="G44" s="128" t="s">
        <v>1378</v>
      </c>
      <c r="H44" s="128" t="s">
        <v>1379</v>
      </c>
      <c r="I44" s="129">
        <v>44714</v>
      </c>
      <c r="J44" s="128" t="s">
        <v>180</v>
      </c>
      <c r="K44" s="128" t="s">
        <v>125</v>
      </c>
      <c r="L44" s="133" t="str">
        <f>IFERROR(_xlfn.IFNA(VLOOKUP($K44,[14]коммент!$B:$C,2,0),""),"")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4" s="128" t="s">
        <v>189</v>
      </c>
      <c r="N44" s="128" t="s">
        <v>183</v>
      </c>
      <c r="O44" s="128" t="s">
        <v>31</v>
      </c>
      <c r="P44" s="128"/>
      <c r="Q44" s="13"/>
      <c r="R44" s="13"/>
    </row>
    <row r="45" spans="1:18" s="14" customFormat="1" ht="94.5" hidden="1" x14ac:dyDescent="0.25">
      <c r="A45" s="128">
        <v>43</v>
      </c>
      <c r="B45" s="129">
        <v>44715</v>
      </c>
      <c r="C45" s="128" t="s">
        <v>1359</v>
      </c>
      <c r="D45" s="127" t="s">
        <v>31</v>
      </c>
      <c r="E45" s="127"/>
      <c r="F45" s="130" t="s">
        <v>1380</v>
      </c>
      <c r="G45" s="128" t="s">
        <v>1381</v>
      </c>
      <c r="H45" s="128" t="s">
        <v>1382</v>
      </c>
      <c r="I45" s="129">
        <v>44710</v>
      </c>
      <c r="J45" s="128" t="s">
        <v>180</v>
      </c>
      <c r="K45" s="128" t="s">
        <v>111</v>
      </c>
      <c r="L45" s="133" t="str">
        <f>IFERROR(_xlfn.IFNA(VLOOKUP($K45,[14]коммент!$B:$C,2,0),""),"")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5" s="128" t="s">
        <v>133</v>
      </c>
      <c r="N45" s="128" t="s">
        <v>183</v>
      </c>
      <c r="O45" s="128" t="s">
        <v>31</v>
      </c>
      <c r="P45" s="128"/>
      <c r="Q45" s="13"/>
      <c r="R45" s="13"/>
    </row>
    <row r="46" spans="1:18" s="14" customFormat="1" ht="94.5" hidden="1" x14ac:dyDescent="0.25">
      <c r="A46" s="128">
        <v>44</v>
      </c>
      <c r="B46" s="129">
        <v>44715</v>
      </c>
      <c r="C46" s="128" t="s">
        <v>1359</v>
      </c>
      <c r="D46" s="127" t="s">
        <v>31</v>
      </c>
      <c r="E46" s="127"/>
      <c r="F46" s="130" t="s">
        <v>1383</v>
      </c>
      <c r="G46" s="128" t="s">
        <v>1384</v>
      </c>
      <c r="H46" s="128" t="s">
        <v>1385</v>
      </c>
      <c r="I46" s="129">
        <v>44714</v>
      </c>
      <c r="J46" s="128" t="s">
        <v>180</v>
      </c>
      <c r="K46" s="128" t="s">
        <v>1</v>
      </c>
      <c r="L46" s="133" t="str">
        <f>IFERROR(_xlfn.IFNA(VLOOKUP($K46,[14]коммент!$B:$C,2,0),""),"")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6" s="128" t="s">
        <v>153</v>
      </c>
      <c r="N46" s="128" t="s">
        <v>114</v>
      </c>
      <c r="O46" s="128"/>
      <c r="P46" s="128" t="s">
        <v>1386</v>
      </c>
      <c r="Q46" s="13"/>
      <c r="R46" s="13"/>
    </row>
    <row r="47" spans="1:18" s="14" customFormat="1" ht="94.5" hidden="1" x14ac:dyDescent="0.25">
      <c r="A47" s="128">
        <v>45</v>
      </c>
      <c r="B47" s="129">
        <v>44715</v>
      </c>
      <c r="C47" s="128" t="s">
        <v>229</v>
      </c>
      <c r="D47" s="127" t="s">
        <v>37</v>
      </c>
      <c r="E47" s="127"/>
      <c r="F47" s="130" t="s">
        <v>230</v>
      </c>
      <c r="G47" s="128">
        <v>9264468273</v>
      </c>
      <c r="H47" s="128" t="s">
        <v>231</v>
      </c>
      <c r="I47" s="129">
        <v>44712</v>
      </c>
      <c r="J47" s="128" t="s">
        <v>180</v>
      </c>
      <c r="K47" s="128" t="s">
        <v>111</v>
      </c>
      <c r="L47" s="133" t="str">
        <f>IFERROR(_xlfn.IFNA(VLOOKUP($K47,[15]коммент!$B:$C,2,0),""),"")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7" s="128" t="s">
        <v>133</v>
      </c>
      <c r="N47" s="128" t="s">
        <v>114</v>
      </c>
      <c r="O47" s="128"/>
      <c r="P47" s="128"/>
      <c r="Q47" s="13"/>
      <c r="R47" s="13"/>
    </row>
    <row r="48" spans="1:18" s="14" customFormat="1" ht="94.5" hidden="1" x14ac:dyDescent="0.25">
      <c r="A48" s="128">
        <v>46</v>
      </c>
      <c r="B48" s="129">
        <v>44715</v>
      </c>
      <c r="C48" s="128" t="s">
        <v>258</v>
      </c>
      <c r="D48" s="127" t="s">
        <v>37</v>
      </c>
      <c r="E48" s="127"/>
      <c r="F48" s="135" t="s">
        <v>264</v>
      </c>
      <c r="G48" s="128">
        <v>9251454735</v>
      </c>
      <c r="H48" s="128" t="s">
        <v>265</v>
      </c>
      <c r="I48" s="129">
        <v>44714</v>
      </c>
      <c r="J48" s="128" t="s">
        <v>180</v>
      </c>
      <c r="K48" s="128" t="s">
        <v>1</v>
      </c>
      <c r="L48" s="133" t="str">
        <f>IFERROR(_xlfn.IFNA(VLOOKUP($K48,[16]коммент!$B:$C,2,0),""),"")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8" s="128" t="s">
        <v>152</v>
      </c>
      <c r="N48" s="128"/>
      <c r="O48" s="128"/>
      <c r="P48" s="128"/>
      <c r="Q48" s="13"/>
      <c r="R48" s="13"/>
    </row>
    <row r="49" spans="1:18" s="14" customFormat="1" ht="94.5" hidden="1" x14ac:dyDescent="0.25">
      <c r="A49" s="128">
        <v>47</v>
      </c>
      <c r="B49" s="129">
        <v>44715</v>
      </c>
      <c r="C49" s="128" t="s">
        <v>272</v>
      </c>
      <c r="D49" s="127" t="s">
        <v>37</v>
      </c>
      <c r="E49" s="127"/>
      <c r="F49" s="130" t="s">
        <v>297</v>
      </c>
      <c r="G49" s="128">
        <v>89104690584</v>
      </c>
      <c r="H49" s="128" t="s">
        <v>279</v>
      </c>
      <c r="I49" s="129">
        <v>44705</v>
      </c>
      <c r="J49" s="128" t="s">
        <v>180</v>
      </c>
      <c r="K49" s="128" t="s">
        <v>1</v>
      </c>
      <c r="L49" s="133" t="str">
        <f>IFERROR(_xlfn.IFNA(VLOOKUP($K49,[17]коммент!$B:$C,2,0),""),"")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9" s="128" t="s">
        <v>134</v>
      </c>
      <c r="N49" s="128"/>
      <c r="O49" s="128"/>
      <c r="P49" s="128"/>
      <c r="Q49" s="13"/>
      <c r="R49" s="13"/>
    </row>
    <row r="50" spans="1:18" s="14" customFormat="1" ht="47.25" hidden="1" x14ac:dyDescent="0.25">
      <c r="A50" s="128">
        <v>48</v>
      </c>
      <c r="B50" s="129">
        <v>44715</v>
      </c>
      <c r="C50" s="128" t="s">
        <v>298</v>
      </c>
      <c r="D50" s="127" t="s">
        <v>37</v>
      </c>
      <c r="E50" s="127"/>
      <c r="F50" s="130" t="s">
        <v>299</v>
      </c>
      <c r="G50" s="128">
        <v>9160575077</v>
      </c>
      <c r="H50" s="128" t="s">
        <v>300</v>
      </c>
      <c r="I50" s="129">
        <v>44706</v>
      </c>
      <c r="J50" s="128" t="s">
        <v>134</v>
      </c>
      <c r="K50" s="128" t="s">
        <v>36</v>
      </c>
      <c r="L50" s="133" t="str">
        <f>IFERROR(_xlfn.IFNA(VLOOKUP($K50,[18]коммент!$B:$C,2,0),""),"")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50" s="128"/>
      <c r="N50" s="128"/>
      <c r="O50" s="128"/>
      <c r="P50" s="128" t="s">
        <v>301</v>
      </c>
      <c r="Q50" s="13"/>
      <c r="R50" s="13"/>
    </row>
    <row r="51" spans="1:18" s="14" customFormat="1" ht="94.5" hidden="1" x14ac:dyDescent="0.25">
      <c r="A51" s="128">
        <v>49</v>
      </c>
      <c r="B51" s="129">
        <v>44715</v>
      </c>
      <c r="C51" s="128" t="s">
        <v>327</v>
      </c>
      <c r="D51" s="127" t="s">
        <v>37</v>
      </c>
      <c r="E51" s="127"/>
      <c r="F51" s="147" t="s">
        <v>330</v>
      </c>
      <c r="G51" s="135" t="s">
        <v>331</v>
      </c>
      <c r="H51" s="128" t="s">
        <v>332</v>
      </c>
      <c r="I51" s="129">
        <v>44706</v>
      </c>
      <c r="J51" s="128" t="s">
        <v>180</v>
      </c>
      <c r="K51" s="128" t="s">
        <v>111</v>
      </c>
      <c r="L51" s="133" t="str">
        <f>IFERROR(_xlfn.IFNA(VLOOKUP($K51,[19]коммент!$B:$C,2,0),""),"")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1" s="128" t="s">
        <v>133</v>
      </c>
      <c r="N51" s="128"/>
      <c r="O51" s="128"/>
      <c r="P51" s="128"/>
      <c r="Q51" s="13"/>
      <c r="R51" s="13"/>
    </row>
    <row r="52" spans="1:18" s="14" customFormat="1" ht="31.5" hidden="1" x14ac:dyDescent="0.25">
      <c r="A52" s="128">
        <v>50</v>
      </c>
      <c r="B52" s="129">
        <v>44715</v>
      </c>
      <c r="C52" s="128" t="s">
        <v>327</v>
      </c>
      <c r="D52" s="127" t="s">
        <v>37</v>
      </c>
      <c r="E52" s="127"/>
      <c r="F52" s="147" t="s">
        <v>333</v>
      </c>
      <c r="G52" s="135" t="s">
        <v>334</v>
      </c>
      <c r="H52" s="128"/>
      <c r="I52" s="128"/>
      <c r="J52" s="128" t="s">
        <v>179</v>
      </c>
      <c r="K52" s="128" t="s">
        <v>122</v>
      </c>
      <c r="L52" s="133" t="str">
        <f>IFERROR(_xlfn.IFNA(VLOOKUP($K52,[19]коммент!$B:$C,2,0),""),"")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52" s="128"/>
      <c r="N52" s="128"/>
      <c r="O52" s="128"/>
      <c r="P52" s="128"/>
      <c r="Q52" s="13"/>
      <c r="R52" s="13"/>
    </row>
    <row r="53" spans="1:18" s="14" customFormat="1" ht="78.75" hidden="1" x14ac:dyDescent="0.25">
      <c r="A53" s="128">
        <v>51</v>
      </c>
      <c r="B53" s="129">
        <v>44715</v>
      </c>
      <c r="C53" s="128" t="s">
        <v>327</v>
      </c>
      <c r="D53" s="127" t="s">
        <v>37</v>
      </c>
      <c r="E53" s="127"/>
      <c r="F53" s="147" t="s">
        <v>360</v>
      </c>
      <c r="G53" s="135">
        <v>9261859259</v>
      </c>
      <c r="H53" s="128"/>
      <c r="I53" s="128"/>
      <c r="J53" s="128" t="s">
        <v>134</v>
      </c>
      <c r="K53" s="128" t="s">
        <v>113</v>
      </c>
      <c r="L53" s="133" t="str">
        <f>IFERROR(_xlfn.IFNA(VLOOKUP($K53,[20]коммент!$B:$C,2,0),""),"")</f>
        <v>Формат уведомления. С целью проведения внутреннего контроля качества.</v>
      </c>
      <c r="M53" s="128"/>
      <c r="N53" s="128"/>
      <c r="O53" s="128"/>
      <c r="P53" s="128" t="s">
        <v>361</v>
      </c>
      <c r="Q53" s="13"/>
      <c r="R53" s="13"/>
    </row>
    <row r="54" spans="1:18" s="14" customFormat="1" ht="110.25" hidden="1" x14ac:dyDescent="0.25">
      <c r="A54" s="128">
        <v>52</v>
      </c>
      <c r="B54" s="129">
        <v>44715</v>
      </c>
      <c r="C54" s="137" t="s">
        <v>433</v>
      </c>
      <c r="D54" s="127" t="s">
        <v>37</v>
      </c>
      <c r="E54" s="127"/>
      <c r="F54" s="130" t="s">
        <v>434</v>
      </c>
      <c r="G54" s="128" t="s">
        <v>435</v>
      </c>
      <c r="H54" s="136" t="s">
        <v>436</v>
      </c>
      <c r="I54" s="136">
        <v>44715</v>
      </c>
      <c r="J54" s="137" t="s">
        <v>180</v>
      </c>
      <c r="K54" s="128" t="s">
        <v>113</v>
      </c>
      <c r="L54" s="133" t="s">
        <v>143</v>
      </c>
      <c r="M54" s="128"/>
      <c r="N54" s="128"/>
      <c r="O54" s="128"/>
      <c r="P54" s="128" t="s">
        <v>437</v>
      </c>
      <c r="Q54" s="13"/>
      <c r="R54" s="13"/>
    </row>
    <row r="55" spans="1:18" s="14" customFormat="1" ht="126" hidden="1" x14ac:dyDescent="0.25">
      <c r="A55" s="128">
        <v>53</v>
      </c>
      <c r="B55" s="129">
        <v>44715</v>
      </c>
      <c r="C55" s="128" t="s">
        <v>460</v>
      </c>
      <c r="D55" s="127" t="s">
        <v>37</v>
      </c>
      <c r="E55" s="127"/>
      <c r="F55" s="135" t="s">
        <v>467</v>
      </c>
      <c r="G55" s="128">
        <v>92520000937</v>
      </c>
      <c r="H55" s="128" t="s">
        <v>424</v>
      </c>
      <c r="I55" s="129">
        <v>44671</v>
      </c>
      <c r="J55" s="128" t="s">
        <v>134</v>
      </c>
      <c r="K55" s="131" t="s">
        <v>125</v>
      </c>
      <c r="L55" s="132" t="s">
        <v>162</v>
      </c>
      <c r="M55" s="128" t="s">
        <v>126</v>
      </c>
      <c r="N55" s="128"/>
      <c r="O55" s="128"/>
      <c r="P55" s="128" t="s">
        <v>468</v>
      </c>
      <c r="Q55" s="13"/>
      <c r="R55" s="13"/>
    </row>
    <row r="56" spans="1:18" s="14" customFormat="1" ht="94.5" hidden="1" x14ac:dyDescent="0.25">
      <c r="A56" s="128">
        <v>54</v>
      </c>
      <c r="B56" s="129">
        <v>44715</v>
      </c>
      <c r="C56" s="128" t="s">
        <v>476</v>
      </c>
      <c r="D56" s="127" t="s">
        <v>37</v>
      </c>
      <c r="E56" s="127"/>
      <c r="F56" s="140" t="s">
        <v>480</v>
      </c>
      <c r="G56" s="128">
        <v>9099292394</v>
      </c>
      <c r="H56" s="128" t="s">
        <v>332</v>
      </c>
      <c r="I56" s="129">
        <v>44655</v>
      </c>
      <c r="J56" s="128" t="s">
        <v>180</v>
      </c>
      <c r="K56" s="128" t="s">
        <v>111</v>
      </c>
      <c r="L56" s="133" t="s">
        <v>165</v>
      </c>
      <c r="M56" s="128" t="s">
        <v>133</v>
      </c>
      <c r="N56" s="128" t="s">
        <v>114</v>
      </c>
      <c r="O56" s="128"/>
      <c r="P56" s="128"/>
      <c r="Q56" s="13"/>
      <c r="R56" s="13"/>
    </row>
    <row r="57" spans="1:18" s="14" customFormat="1" ht="31.5" hidden="1" x14ac:dyDescent="0.25">
      <c r="A57" s="128">
        <v>55</v>
      </c>
      <c r="B57" s="129">
        <v>44715</v>
      </c>
      <c r="C57" s="141" t="s">
        <v>554</v>
      </c>
      <c r="D57" s="142" t="s">
        <v>37</v>
      </c>
      <c r="E57" s="142"/>
      <c r="F57" s="143" t="s">
        <v>561</v>
      </c>
      <c r="G57" s="144" t="s">
        <v>562</v>
      </c>
      <c r="H57" s="141" t="s">
        <v>563</v>
      </c>
      <c r="I57" s="134">
        <v>44711</v>
      </c>
      <c r="J57" s="141" t="s">
        <v>180</v>
      </c>
      <c r="K57" s="141" t="s">
        <v>122</v>
      </c>
      <c r="L57" s="133" t="str">
        <f>IFERROR(_xlfn.IFNA(VLOOKUP($K57,[9]коммент!$B:$C,2,0),""),"")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57" s="141"/>
      <c r="N57" s="141"/>
      <c r="O57" s="141"/>
      <c r="P57" s="141"/>
      <c r="Q57" s="13"/>
      <c r="R57" s="13"/>
    </row>
    <row r="58" spans="1:18" s="14" customFormat="1" ht="126" hidden="1" x14ac:dyDescent="0.25">
      <c r="A58" s="128">
        <v>56</v>
      </c>
      <c r="B58" s="129">
        <v>44715</v>
      </c>
      <c r="C58" s="141" t="s">
        <v>554</v>
      </c>
      <c r="D58" s="142" t="s">
        <v>37</v>
      </c>
      <c r="E58" s="142"/>
      <c r="F58" s="143" t="s">
        <v>575</v>
      </c>
      <c r="G58" s="144" t="s">
        <v>576</v>
      </c>
      <c r="H58" s="141"/>
      <c r="I58" s="134">
        <v>44700</v>
      </c>
      <c r="J58" s="141" t="s">
        <v>134</v>
      </c>
      <c r="K58" s="141" t="s">
        <v>125</v>
      </c>
      <c r="L58" s="133" t="str">
        <f>IFERROR(_xlfn.IFNA(VLOOKUP($K58,[9]коммент!$B:$C,2,0),""),"")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8" s="141" t="s">
        <v>126</v>
      </c>
      <c r="N58" s="141"/>
      <c r="O58" s="141"/>
      <c r="P58" s="141" t="s">
        <v>577</v>
      </c>
      <c r="Q58" s="13"/>
      <c r="R58" s="13"/>
    </row>
    <row r="59" spans="1:18" s="14" customFormat="1" ht="94.5" hidden="1" x14ac:dyDescent="0.25">
      <c r="A59" s="128">
        <v>57</v>
      </c>
      <c r="B59" s="129">
        <v>44715</v>
      </c>
      <c r="C59" s="128" t="s">
        <v>581</v>
      </c>
      <c r="D59" s="127" t="s">
        <v>37</v>
      </c>
      <c r="E59" s="127"/>
      <c r="F59" s="130" t="s">
        <v>582</v>
      </c>
      <c r="G59" s="128">
        <v>89032503043</v>
      </c>
      <c r="H59" s="128" t="s">
        <v>583</v>
      </c>
      <c r="I59" s="129">
        <v>44665</v>
      </c>
      <c r="J59" s="128" t="s">
        <v>134</v>
      </c>
      <c r="K59" s="131" t="s">
        <v>111</v>
      </c>
      <c r="L59" s="133" t="str">
        <f>IFERROR(_xlfn.IFNA(VLOOKUP($K59,[4]коммент!$B:$C,2,0),""),"")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9" s="128" t="s">
        <v>133</v>
      </c>
      <c r="N59" s="128" t="s">
        <v>114</v>
      </c>
      <c r="O59" s="128"/>
      <c r="P59" s="128"/>
      <c r="Q59" s="13"/>
      <c r="R59" s="13"/>
    </row>
    <row r="60" spans="1:18" s="14" customFormat="1" ht="78.75" hidden="1" x14ac:dyDescent="0.25">
      <c r="A60" s="128">
        <v>58</v>
      </c>
      <c r="B60" s="129">
        <v>44715</v>
      </c>
      <c r="C60" s="128" t="s">
        <v>581</v>
      </c>
      <c r="D60" s="127" t="s">
        <v>37</v>
      </c>
      <c r="E60" s="127"/>
      <c r="F60" s="130" t="s">
        <v>594</v>
      </c>
      <c r="G60" s="128">
        <v>89296533235</v>
      </c>
      <c r="H60" s="128" t="s">
        <v>595</v>
      </c>
      <c r="I60" s="129">
        <v>44711</v>
      </c>
      <c r="J60" s="128" t="s">
        <v>180</v>
      </c>
      <c r="K60" s="128" t="s">
        <v>36</v>
      </c>
      <c r="L60" s="133" t="str">
        <f>IFERROR(_xlfn.IFNA(VLOOKUP($K60,[4]коммент!$B:$C,2,0),""),"")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0" s="128"/>
      <c r="N60" s="128"/>
      <c r="O60" s="128"/>
      <c r="P60" s="128" t="s">
        <v>596</v>
      </c>
      <c r="Q60" s="13"/>
      <c r="R60" s="13"/>
    </row>
    <row r="61" spans="1:18" s="14" customFormat="1" ht="94.5" hidden="1" x14ac:dyDescent="0.25">
      <c r="A61" s="128">
        <v>59</v>
      </c>
      <c r="B61" s="129">
        <v>44715</v>
      </c>
      <c r="C61" s="128" t="s">
        <v>597</v>
      </c>
      <c r="D61" s="127" t="s">
        <v>37</v>
      </c>
      <c r="E61" s="127"/>
      <c r="F61" s="135" t="s">
        <v>605</v>
      </c>
      <c r="G61" s="128">
        <v>89163903941</v>
      </c>
      <c r="H61" s="128" t="s">
        <v>606</v>
      </c>
      <c r="I61" s="129">
        <v>44701</v>
      </c>
      <c r="J61" s="128" t="s">
        <v>180</v>
      </c>
      <c r="K61" s="128" t="s">
        <v>111</v>
      </c>
      <c r="L61" s="133" t="str">
        <f>IFERROR(_xlfn.IFNA(VLOOKUP($K61,[21]коммент!$B:$C,2,0),""),"")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1" s="128" t="s">
        <v>133</v>
      </c>
      <c r="N61" s="128" t="s">
        <v>114</v>
      </c>
      <c r="O61" s="128"/>
      <c r="P61" s="128"/>
      <c r="Q61" s="13"/>
      <c r="R61" s="13"/>
    </row>
    <row r="62" spans="1:18" s="14" customFormat="1" ht="126" hidden="1" x14ac:dyDescent="0.25">
      <c r="A62" s="128">
        <v>60</v>
      </c>
      <c r="B62" s="129">
        <v>44715</v>
      </c>
      <c r="C62" s="128" t="s">
        <v>670</v>
      </c>
      <c r="D62" s="127" t="s">
        <v>37</v>
      </c>
      <c r="E62" s="127"/>
      <c r="F62" s="130" t="s">
        <v>679</v>
      </c>
      <c r="G62" s="128">
        <v>89064391599</v>
      </c>
      <c r="H62" s="128" t="s">
        <v>680</v>
      </c>
      <c r="I62" s="129">
        <v>44693</v>
      </c>
      <c r="J62" s="128" t="s">
        <v>180</v>
      </c>
      <c r="K62" s="137" t="s">
        <v>125</v>
      </c>
      <c r="L62" s="133" t="s">
        <v>162</v>
      </c>
      <c r="M62" s="128" t="s">
        <v>126</v>
      </c>
      <c r="N62" s="128"/>
      <c r="O62" s="128"/>
      <c r="P62" s="128" t="s">
        <v>681</v>
      </c>
      <c r="Q62" s="13"/>
      <c r="R62" s="13"/>
    </row>
    <row r="63" spans="1:18" s="14" customFormat="1" ht="94.5" hidden="1" x14ac:dyDescent="0.25">
      <c r="A63" s="128">
        <v>61</v>
      </c>
      <c r="B63" s="129">
        <v>44715</v>
      </c>
      <c r="C63" s="128" t="s">
        <v>775</v>
      </c>
      <c r="D63" s="127" t="s">
        <v>37</v>
      </c>
      <c r="E63" s="127"/>
      <c r="F63" s="151" t="s">
        <v>776</v>
      </c>
      <c r="G63" s="140" t="s">
        <v>777</v>
      </c>
      <c r="H63" s="128"/>
      <c r="I63" s="129"/>
      <c r="J63" s="128" t="s">
        <v>180</v>
      </c>
      <c r="K63" s="128" t="s">
        <v>111</v>
      </c>
      <c r="L63" s="133" t="str">
        <f>IFERROR(_xlfn.IFNA(VLOOKUP($K63,[22]коммент!$B:$C,2,0),""),"")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3" s="128" t="s">
        <v>133</v>
      </c>
      <c r="N63" s="128" t="s">
        <v>114</v>
      </c>
      <c r="O63" s="128"/>
      <c r="P63" s="128"/>
      <c r="Q63" s="13"/>
      <c r="R63" s="13"/>
    </row>
    <row r="64" spans="1:18" s="14" customFormat="1" ht="94.5" hidden="1" x14ac:dyDescent="0.25">
      <c r="A64" s="128">
        <v>62</v>
      </c>
      <c r="B64" s="129">
        <v>44715</v>
      </c>
      <c r="C64" s="128" t="s">
        <v>809</v>
      </c>
      <c r="D64" s="127" t="s">
        <v>37</v>
      </c>
      <c r="E64" s="127"/>
      <c r="F64" s="130" t="s">
        <v>810</v>
      </c>
      <c r="G64" s="128" t="s">
        <v>811</v>
      </c>
      <c r="H64" s="128" t="s">
        <v>332</v>
      </c>
      <c r="I64" s="129">
        <v>44692</v>
      </c>
      <c r="J64" s="128" t="s">
        <v>180</v>
      </c>
      <c r="K64" s="128" t="s">
        <v>1</v>
      </c>
      <c r="L64" s="133" t="str">
        <f>IFERROR(_xlfn.IFNA(VLOOKUP($K64,[10]коммент!$B:$C,2,0),""),"")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64" s="128" t="s">
        <v>133</v>
      </c>
      <c r="N64" s="128"/>
      <c r="O64" s="128"/>
      <c r="P64" s="128" t="s">
        <v>812</v>
      </c>
      <c r="Q64" s="13"/>
      <c r="R64" s="13"/>
    </row>
    <row r="65" spans="1:18" s="14" customFormat="1" ht="126" hidden="1" x14ac:dyDescent="0.25">
      <c r="A65" s="128">
        <v>63</v>
      </c>
      <c r="B65" s="129">
        <v>44715</v>
      </c>
      <c r="C65" s="128" t="s">
        <v>831</v>
      </c>
      <c r="D65" s="127" t="s">
        <v>37</v>
      </c>
      <c r="E65" s="127"/>
      <c r="F65" s="130" t="s">
        <v>844</v>
      </c>
      <c r="G65" s="128">
        <v>9265571636</v>
      </c>
      <c r="H65" s="128" t="s">
        <v>845</v>
      </c>
      <c r="I65" s="129">
        <v>44742</v>
      </c>
      <c r="J65" s="128" t="s">
        <v>179</v>
      </c>
      <c r="K65" s="131" t="s">
        <v>125</v>
      </c>
      <c r="L65" s="132" t="s">
        <v>162</v>
      </c>
      <c r="M65" s="128" t="s">
        <v>188</v>
      </c>
      <c r="N65" s="128"/>
      <c r="O65" s="128"/>
      <c r="P65" s="128"/>
      <c r="Q65" s="13"/>
      <c r="R65" s="13"/>
    </row>
    <row r="66" spans="1:18" s="14" customFormat="1" ht="94.5" hidden="1" x14ac:dyDescent="0.25">
      <c r="A66" s="128">
        <v>64</v>
      </c>
      <c r="B66" s="129">
        <v>44715</v>
      </c>
      <c r="C66" s="128" t="s">
        <v>866</v>
      </c>
      <c r="D66" s="127" t="s">
        <v>37</v>
      </c>
      <c r="E66" s="127"/>
      <c r="F66" s="140" t="s">
        <v>891</v>
      </c>
      <c r="G66" s="128">
        <v>89161441596</v>
      </c>
      <c r="H66" s="128" t="s">
        <v>332</v>
      </c>
      <c r="I66" s="129">
        <v>44671</v>
      </c>
      <c r="J66" s="128" t="s">
        <v>134</v>
      </c>
      <c r="K66" s="128" t="s">
        <v>111</v>
      </c>
      <c r="L66" s="133" t="str">
        <f>IFERROR(_xlfn.IFNA(VLOOKUP($K66,[23]коммент!$B:$C,2,0),""),"")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6" s="128" t="s">
        <v>133</v>
      </c>
      <c r="N66" s="128" t="s">
        <v>114</v>
      </c>
      <c r="O66" s="128"/>
      <c r="P66" s="128"/>
      <c r="Q66" s="13"/>
      <c r="R66" s="13"/>
    </row>
    <row r="67" spans="1:18" s="14" customFormat="1" ht="126" hidden="1" x14ac:dyDescent="0.25">
      <c r="A67" s="128">
        <v>65</v>
      </c>
      <c r="B67" s="129">
        <v>44715</v>
      </c>
      <c r="C67" s="128" t="s">
        <v>911</v>
      </c>
      <c r="D67" s="127" t="s">
        <v>37</v>
      </c>
      <c r="E67" s="127"/>
      <c r="F67" s="159" t="s">
        <v>916</v>
      </c>
      <c r="G67" s="131" t="s">
        <v>917</v>
      </c>
      <c r="H67" s="131" t="s">
        <v>918</v>
      </c>
      <c r="I67" s="157">
        <v>44705</v>
      </c>
      <c r="J67" s="131" t="s">
        <v>134</v>
      </c>
      <c r="K67" s="131" t="s">
        <v>125</v>
      </c>
      <c r="L67" s="132" t="s">
        <v>162</v>
      </c>
      <c r="M67" s="128" t="s">
        <v>126</v>
      </c>
      <c r="N67" s="128"/>
      <c r="O67" s="128"/>
      <c r="P67" s="128"/>
      <c r="Q67" s="13"/>
      <c r="R67" s="13"/>
    </row>
    <row r="68" spans="1:18" s="14" customFormat="1" ht="94.5" hidden="1" x14ac:dyDescent="0.25">
      <c r="A68" s="128">
        <v>66</v>
      </c>
      <c r="B68" s="129">
        <v>44715</v>
      </c>
      <c r="C68" s="128" t="s">
        <v>911</v>
      </c>
      <c r="D68" s="127" t="s">
        <v>37</v>
      </c>
      <c r="E68" s="127"/>
      <c r="F68" s="159" t="s">
        <v>919</v>
      </c>
      <c r="G68" s="131" t="s">
        <v>920</v>
      </c>
      <c r="H68" s="131" t="s">
        <v>332</v>
      </c>
      <c r="I68" s="157">
        <v>44693</v>
      </c>
      <c r="J68" s="131" t="s">
        <v>134</v>
      </c>
      <c r="K68" s="131" t="s">
        <v>111</v>
      </c>
      <c r="L68" s="132" t="s">
        <v>165</v>
      </c>
      <c r="M68" s="128" t="s">
        <v>133</v>
      </c>
      <c r="N68" s="128" t="s">
        <v>114</v>
      </c>
      <c r="O68" s="128"/>
      <c r="P68" s="128" t="s">
        <v>921</v>
      </c>
      <c r="Q68" s="13"/>
      <c r="R68" s="13"/>
    </row>
    <row r="69" spans="1:18" s="14" customFormat="1" ht="94.5" hidden="1" x14ac:dyDescent="0.25">
      <c r="A69" s="128">
        <v>67</v>
      </c>
      <c r="B69" s="129">
        <v>44715</v>
      </c>
      <c r="C69" s="128" t="s">
        <v>911</v>
      </c>
      <c r="D69" s="127" t="s">
        <v>37</v>
      </c>
      <c r="E69" s="127"/>
      <c r="F69" s="159" t="s">
        <v>919</v>
      </c>
      <c r="G69" s="131" t="s">
        <v>920</v>
      </c>
      <c r="H69" s="131" t="s">
        <v>332</v>
      </c>
      <c r="I69" s="157">
        <v>44693</v>
      </c>
      <c r="J69" s="131" t="s">
        <v>134</v>
      </c>
      <c r="K69" s="131" t="s">
        <v>1</v>
      </c>
      <c r="L69" s="132" t="s">
        <v>166</v>
      </c>
      <c r="M69" s="128" t="s">
        <v>134</v>
      </c>
      <c r="N69" s="128"/>
      <c r="O69" s="128"/>
      <c r="P69" s="128"/>
      <c r="Q69" s="13"/>
      <c r="R69" s="13"/>
    </row>
    <row r="70" spans="1:18" s="14" customFormat="1" ht="94.5" hidden="1" x14ac:dyDescent="0.25">
      <c r="A70" s="128">
        <v>68</v>
      </c>
      <c r="B70" s="129">
        <v>44715</v>
      </c>
      <c r="C70" s="128" t="s">
        <v>911</v>
      </c>
      <c r="D70" s="127" t="s">
        <v>37</v>
      </c>
      <c r="E70" s="127"/>
      <c r="F70" s="130" t="s">
        <v>922</v>
      </c>
      <c r="G70" s="128" t="s">
        <v>923</v>
      </c>
      <c r="H70" s="128" t="s">
        <v>924</v>
      </c>
      <c r="I70" s="129">
        <v>44707</v>
      </c>
      <c r="J70" s="128" t="s">
        <v>134</v>
      </c>
      <c r="K70" s="128" t="s">
        <v>111</v>
      </c>
      <c r="L70" s="133" t="s">
        <v>165</v>
      </c>
      <c r="M70" s="128" t="s">
        <v>128</v>
      </c>
      <c r="N70" s="128"/>
      <c r="O70" s="128"/>
      <c r="P70" s="128"/>
      <c r="Q70" s="13"/>
      <c r="R70" s="13"/>
    </row>
    <row r="71" spans="1:18" s="14" customFormat="1" ht="94.5" hidden="1" x14ac:dyDescent="0.25">
      <c r="A71" s="128">
        <v>69</v>
      </c>
      <c r="B71" s="129">
        <v>44715</v>
      </c>
      <c r="C71" s="128" t="s">
        <v>911</v>
      </c>
      <c r="D71" s="127" t="s">
        <v>37</v>
      </c>
      <c r="E71" s="127"/>
      <c r="F71" s="130" t="s">
        <v>925</v>
      </c>
      <c r="G71" s="128" t="s">
        <v>926</v>
      </c>
      <c r="H71" s="128" t="s">
        <v>332</v>
      </c>
      <c r="I71" s="129">
        <v>44706</v>
      </c>
      <c r="J71" s="128" t="s">
        <v>134</v>
      </c>
      <c r="K71" s="128" t="s">
        <v>111</v>
      </c>
      <c r="L71" s="133" t="s">
        <v>165</v>
      </c>
      <c r="M71" s="128" t="s">
        <v>133</v>
      </c>
      <c r="N71" s="128" t="s">
        <v>114</v>
      </c>
      <c r="O71" s="128"/>
      <c r="P71" s="128"/>
      <c r="Q71" s="13"/>
      <c r="R71" s="13"/>
    </row>
    <row r="72" spans="1:18" s="14" customFormat="1" ht="126" hidden="1" x14ac:dyDescent="0.25">
      <c r="A72" s="128">
        <v>70</v>
      </c>
      <c r="B72" s="129">
        <v>44715</v>
      </c>
      <c r="C72" s="128" t="s">
        <v>911</v>
      </c>
      <c r="D72" s="127" t="s">
        <v>37</v>
      </c>
      <c r="E72" s="127"/>
      <c r="F72" s="130" t="s">
        <v>927</v>
      </c>
      <c r="G72" s="128" t="s">
        <v>928</v>
      </c>
      <c r="H72" s="128" t="s">
        <v>436</v>
      </c>
      <c r="I72" s="129">
        <v>44699</v>
      </c>
      <c r="J72" s="128" t="s">
        <v>180</v>
      </c>
      <c r="K72" s="128" t="s">
        <v>125</v>
      </c>
      <c r="L72" s="133" t="s">
        <v>162</v>
      </c>
      <c r="M72" s="128" t="s">
        <v>128</v>
      </c>
      <c r="N72" s="128"/>
      <c r="O72" s="128"/>
      <c r="P72" s="128"/>
      <c r="Q72" s="13"/>
      <c r="R72" s="13"/>
    </row>
    <row r="73" spans="1:18" s="14" customFormat="1" ht="94.5" hidden="1" x14ac:dyDescent="0.25">
      <c r="A73" s="128">
        <v>71</v>
      </c>
      <c r="B73" s="129">
        <v>44715</v>
      </c>
      <c r="C73" s="128" t="s">
        <v>938</v>
      </c>
      <c r="D73" s="127" t="s">
        <v>37</v>
      </c>
      <c r="E73" s="127"/>
      <c r="F73" s="135" t="s">
        <v>941</v>
      </c>
      <c r="G73" s="128">
        <v>9032488990</v>
      </c>
      <c r="H73" s="128" t="s">
        <v>436</v>
      </c>
      <c r="I73" s="129">
        <v>44714</v>
      </c>
      <c r="J73" s="128" t="s">
        <v>180</v>
      </c>
      <c r="K73" s="128" t="s">
        <v>111</v>
      </c>
      <c r="L73" s="133" t="s">
        <v>165</v>
      </c>
      <c r="M73" s="128" t="s">
        <v>154</v>
      </c>
      <c r="N73" s="128" t="s">
        <v>114</v>
      </c>
      <c r="O73" s="128"/>
      <c r="P73" s="128"/>
      <c r="Q73" s="13"/>
      <c r="R73" s="13"/>
    </row>
    <row r="74" spans="1:18" s="14" customFormat="1" ht="126" hidden="1" x14ac:dyDescent="0.25">
      <c r="A74" s="128">
        <v>72</v>
      </c>
      <c r="B74" s="129">
        <v>44715</v>
      </c>
      <c r="C74" s="128" t="s">
        <v>938</v>
      </c>
      <c r="D74" s="127" t="s">
        <v>37</v>
      </c>
      <c r="E74" s="127"/>
      <c r="F74" s="135" t="s">
        <v>942</v>
      </c>
      <c r="G74" s="128">
        <v>9032103752</v>
      </c>
      <c r="H74" s="128" t="s">
        <v>482</v>
      </c>
      <c r="I74" s="129">
        <v>44713</v>
      </c>
      <c r="J74" s="128" t="s">
        <v>134</v>
      </c>
      <c r="K74" s="128" t="s">
        <v>125</v>
      </c>
      <c r="L74" s="133" t="s">
        <v>162</v>
      </c>
      <c r="M74" s="128" t="s">
        <v>128</v>
      </c>
      <c r="N74" s="128" t="s">
        <v>114</v>
      </c>
      <c r="O74" s="128"/>
      <c r="P74" s="128"/>
      <c r="Q74" s="13"/>
      <c r="R74" s="13"/>
    </row>
    <row r="75" spans="1:18" s="14" customFormat="1" ht="94.5" hidden="1" x14ac:dyDescent="0.25">
      <c r="A75" s="128">
        <v>73</v>
      </c>
      <c r="B75" s="129">
        <v>44715</v>
      </c>
      <c r="C75" s="128" t="s">
        <v>938</v>
      </c>
      <c r="D75" s="127" t="s">
        <v>37</v>
      </c>
      <c r="E75" s="127"/>
      <c r="F75" s="135" t="s">
        <v>952</v>
      </c>
      <c r="G75" s="128">
        <v>9031538353</v>
      </c>
      <c r="H75" s="128" t="s">
        <v>953</v>
      </c>
      <c r="I75" s="129">
        <v>44713</v>
      </c>
      <c r="J75" s="128" t="s">
        <v>180</v>
      </c>
      <c r="K75" s="131" t="s">
        <v>111</v>
      </c>
      <c r="L75" s="132" t="s">
        <v>165</v>
      </c>
      <c r="M75" s="128" t="s">
        <v>154</v>
      </c>
      <c r="N75" s="128" t="s">
        <v>114</v>
      </c>
      <c r="O75" s="128"/>
      <c r="P75" s="128"/>
      <c r="Q75" s="13"/>
      <c r="R75" s="13"/>
    </row>
    <row r="76" spans="1:18" s="14" customFormat="1" ht="47.25" hidden="1" x14ac:dyDescent="0.25">
      <c r="A76" s="128">
        <v>74</v>
      </c>
      <c r="B76" s="129">
        <v>44715</v>
      </c>
      <c r="C76" s="128" t="s">
        <v>997</v>
      </c>
      <c r="D76" s="127" t="s">
        <v>37</v>
      </c>
      <c r="E76" s="127"/>
      <c r="F76" s="130" t="s">
        <v>1026</v>
      </c>
      <c r="G76" s="128" t="s">
        <v>1027</v>
      </c>
      <c r="H76" s="128" t="s">
        <v>436</v>
      </c>
      <c r="I76" s="129">
        <v>44714</v>
      </c>
      <c r="J76" s="128" t="s">
        <v>180</v>
      </c>
      <c r="K76" s="128" t="s">
        <v>36</v>
      </c>
      <c r="L76" s="133" t="s">
        <v>157</v>
      </c>
      <c r="M76" s="128"/>
      <c r="N76" s="128"/>
      <c r="O76" s="128"/>
      <c r="P76" s="128" t="s">
        <v>1028</v>
      </c>
      <c r="Q76" s="13"/>
      <c r="R76" s="13"/>
    </row>
    <row r="77" spans="1:18" s="14" customFormat="1" ht="94.5" hidden="1" x14ac:dyDescent="0.25">
      <c r="A77" s="128">
        <v>75</v>
      </c>
      <c r="B77" s="129">
        <v>44715</v>
      </c>
      <c r="C77" s="128" t="s">
        <v>1168</v>
      </c>
      <c r="D77" s="127" t="s">
        <v>37</v>
      </c>
      <c r="E77" s="127"/>
      <c r="F77" s="130" t="s">
        <v>1177</v>
      </c>
      <c r="G77" s="128">
        <v>9190174364</v>
      </c>
      <c r="H77" s="128" t="s">
        <v>1178</v>
      </c>
      <c r="I77" s="129">
        <v>44711</v>
      </c>
      <c r="J77" s="128" t="s">
        <v>134</v>
      </c>
      <c r="K77" s="128" t="s">
        <v>111</v>
      </c>
      <c r="L77" s="133" t="s">
        <v>165</v>
      </c>
      <c r="M77" s="128" t="s">
        <v>154</v>
      </c>
      <c r="N77" s="128" t="s">
        <v>183</v>
      </c>
      <c r="O77" s="128" t="s">
        <v>37</v>
      </c>
      <c r="P77" s="128" t="s">
        <v>1179</v>
      </c>
      <c r="Q77" s="13"/>
      <c r="R77" s="13"/>
    </row>
    <row r="78" spans="1:18" s="14" customFormat="1" ht="126" hidden="1" x14ac:dyDescent="0.25">
      <c r="A78" s="128">
        <v>76</v>
      </c>
      <c r="B78" s="129">
        <v>44715</v>
      </c>
      <c r="C78" s="128" t="s">
        <v>1222</v>
      </c>
      <c r="D78" s="127" t="s">
        <v>37</v>
      </c>
      <c r="E78" s="127"/>
      <c r="F78" s="130" t="s">
        <v>1231</v>
      </c>
      <c r="G78" s="128" t="s">
        <v>1232</v>
      </c>
      <c r="H78" s="128" t="s">
        <v>1233</v>
      </c>
      <c r="I78" s="129">
        <v>44693</v>
      </c>
      <c r="J78" s="128" t="s">
        <v>134</v>
      </c>
      <c r="K78" s="128" t="s">
        <v>125</v>
      </c>
      <c r="L78" s="133" t="s">
        <v>162</v>
      </c>
      <c r="M78" s="128" t="s">
        <v>126</v>
      </c>
      <c r="N78" s="128"/>
      <c r="O78" s="128"/>
      <c r="P78" s="128"/>
      <c r="Q78" s="13"/>
      <c r="R78" s="13"/>
    </row>
    <row r="79" spans="1:18" s="14" customFormat="1" ht="94.5" hidden="1" x14ac:dyDescent="0.25">
      <c r="A79" s="128">
        <v>77</v>
      </c>
      <c r="B79" s="129">
        <v>44715</v>
      </c>
      <c r="C79" s="128" t="s">
        <v>1238</v>
      </c>
      <c r="D79" s="127" t="s">
        <v>37</v>
      </c>
      <c r="E79" s="127"/>
      <c r="F79" s="135" t="s">
        <v>1239</v>
      </c>
      <c r="G79" s="128" t="s">
        <v>1240</v>
      </c>
      <c r="H79" s="128" t="s">
        <v>332</v>
      </c>
      <c r="I79" s="129">
        <v>44662</v>
      </c>
      <c r="J79" s="128" t="s">
        <v>180</v>
      </c>
      <c r="K79" s="128" t="s">
        <v>111</v>
      </c>
      <c r="L79" s="133" t="str">
        <f>IFERROR(_xlfn.IFNA(VLOOKUP($K79,[7]коммент!$B:$C,2,0),""),"")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9" s="128" t="s">
        <v>133</v>
      </c>
      <c r="N79" s="128" t="s">
        <v>114</v>
      </c>
      <c r="O79" s="128"/>
      <c r="P79" s="128"/>
      <c r="Q79" s="13"/>
      <c r="R79" s="13"/>
    </row>
    <row r="80" spans="1:18" s="14" customFormat="1" ht="94.5" hidden="1" x14ac:dyDescent="0.25">
      <c r="A80" s="128">
        <v>78</v>
      </c>
      <c r="B80" s="129">
        <v>44715</v>
      </c>
      <c r="C80" s="128" t="s">
        <v>1238</v>
      </c>
      <c r="D80" s="127" t="s">
        <v>37</v>
      </c>
      <c r="E80" s="127"/>
      <c r="F80" s="135" t="s">
        <v>1248</v>
      </c>
      <c r="G80" s="128" t="s">
        <v>1249</v>
      </c>
      <c r="H80" s="128" t="s">
        <v>332</v>
      </c>
      <c r="I80" s="129">
        <v>44697</v>
      </c>
      <c r="J80" s="128" t="s">
        <v>180</v>
      </c>
      <c r="K80" s="128" t="s">
        <v>111</v>
      </c>
      <c r="L80" s="133" t="str">
        <f>IFERROR(_xlfn.IFNA(VLOOKUP($K80,[7]коммент!$B:$C,2,0),""),"")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28" t="s">
        <v>133</v>
      </c>
      <c r="N80" s="128"/>
      <c r="O80" s="128"/>
      <c r="P80" s="128"/>
      <c r="Q80" s="13"/>
      <c r="R80" s="13"/>
    </row>
    <row r="81" spans="1:18" s="14" customFormat="1" ht="189" hidden="1" x14ac:dyDescent="0.25">
      <c r="A81" s="128">
        <v>79</v>
      </c>
      <c r="B81" s="129">
        <v>44715</v>
      </c>
      <c r="C81" s="128" t="s">
        <v>1253</v>
      </c>
      <c r="D81" s="127" t="s">
        <v>37</v>
      </c>
      <c r="E81" s="127"/>
      <c r="F81" s="130" t="s">
        <v>1254</v>
      </c>
      <c r="G81" s="128" t="s">
        <v>1255</v>
      </c>
      <c r="H81" s="128"/>
      <c r="I81" s="129"/>
      <c r="J81" s="128"/>
      <c r="K81" s="128" t="s">
        <v>113</v>
      </c>
      <c r="L81" s="133" t="str">
        <f>IFERROR(_xlfn.IFNA(VLOOKUP($K81,[24]коммент!$B:$C,2,0),""),"")</f>
        <v>Формат уведомления. С целью проведения внутреннего контроля качества.</v>
      </c>
      <c r="M81" s="128"/>
      <c r="N81" s="128"/>
      <c r="O81" s="128"/>
      <c r="P81" s="128" t="s">
        <v>1256</v>
      </c>
      <c r="Q81" s="13"/>
      <c r="R81" s="13"/>
    </row>
    <row r="82" spans="1:18" s="14" customFormat="1" ht="94.5" hidden="1" x14ac:dyDescent="0.25">
      <c r="A82" s="128">
        <v>80</v>
      </c>
      <c r="B82" s="129">
        <v>44715</v>
      </c>
      <c r="C82" s="128" t="s">
        <v>1278</v>
      </c>
      <c r="D82" s="127" t="s">
        <v>37</v>
      </c>
      <c r="E82" s="127"/>
      <c r="F82" s="140" t="s">
        <v>1279</v>
      </c>
      <c r="G82" s="140" t="s">
        <v>1280</v>
      </c>
      <c r="H82" s="128"/>
      <c r="I82" s="128"/>
      <c r="J82" s="128" t="s">
        <v>180</v>
      </c>
      <c r="K82" s="128" t="s">
        <v>111</v>
      </c>
      <c r="L82" s="133" t="str">
        <f>IFERROR(_xlfn.IFNA(VLOOKUP($K82,[13]коммент!$B:$C,2,0),""),"")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2" s="128" t="s">
        <v>133</v>
      </c>
      <c r="N82" s="128"/>
      <c r="O82" s="128"/>
      <c r="P82" s="128"/>
      <c r="Q82" s="13"/>
      <c r="R82" s="13"/>
    </row>
    <row r="83" spans="1:18" s="14" customFormat="1" ht="94.5" hidden="1" x14ac:dyDescent="0.25">
      <c r="A83" s="128">
        <v>81</v>
      </c>
      <c r="B83" s="129">
        <v>44715</v>
      </c>
      <c r="C83" s="128" t="s">
        <v>1278</v>
      </c>
      <c r="D83" s="127" t="s">
        <v>37</v>
      </c>
      <c r="E83" s="127"/>
      <c r="F83" s="140" t="s">
        <v>1315</v>
      </c>
      <c r="G83" s="140" t="s">
        <v>1316</v>
      </c>
      <c r="H83" s="128" t="s">
        <v>332</v>
      </c>
      <c r="I83" s="129">
        <v>44680</v>
      </c>
      <c r="J83" s="128" t="s">
        <v>180</v>
      </c>
      <c r="K83" s="128" t="s">
        <v>111</v>
      </c>
      <c r="L83" s="133" t="str">
        <f>IFERROR(_xlfn.IFNA(VLOOKUP($K83,[13]коммент!$B:$C,2,0),""),"")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3" s="128" t="s">
        <v>133</v>
      </c>
      <c r="N83" s="128"/>
      <c r="O83" s="128"/>
      <c r="P83" s="128" t="s">
        <v>1317</v>
      </c>
      <c r="Q83" s="13"/>
      <c r="R83" s="13"/>
    </row>
    <row r="84" spans="1:18" s="14" customFormat="1" ht="94.5" hidden="1" x14ac:dyDescent="0.25">
      <c r="A84" s="128">
        <v>82</v>
      </c>
      <c r="B84" s="129">
        <v>44715</v>
      </c>
      <c r="C84" s="128" t="s">
        <v>1322</v>
      </c>
      <c r="D84" s="127" t="s">
        <v>37</v>
      </c>
      <c r="E84" s="127"/>
      <c r="F84" s="130" t="s">
        <v>1339</v>
      </c>
      <c r="G84" s="128">
        <v>9262770406</v>
      </c>
      <c r="H84" s="128" t="s">
        <v>1340</v>
      </c>
      <c r="I84" s="129">
        <v>44699</v>
      </c>
      <c r="J84" s="128" t="s">
        <v>180</v>
      </c>
      <c r="K84" s="128" t="s">
        <v>111</v>
      </c>
      <c r="L84" s="133" t="str">
        <f>IFERROR(_xlfn.IFNA(VLOOKUP($K84,[25]коммент!$B:$C,2,0),""),"")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4" s="128" t="s">
        <v>154</v>
      </c>
      <c r="N84" s="128" t="s">
        <v>114</v>
      </c>
      <c r="O84" s="128"/>
      <c r="P84" s="128" t="s">
        <v>1341</v>
      </c>
      <c r="Q84" s="13"/>
      <c r="R84" s="13"/>
    </row>
    <row r="85" spans="1:18" s="14" customFormat="1" ht="94.5" hidden="1" x14ac:dyDescent="0.25">
      <c r="A85" s="128">
        <v>83</v>
      </c>
      <c r="B85" s="129">
        <v>44715</v>
      </c>
      <c r="C85" s="128" t="s">
        <v>1359</v>
      </c>
      <c r="D85" s="127" t="s">
        <v>37</v>
      </c>
      <c r="E85" s="127"/>
      <c r="F85" s="130" t="s">
        <v>1389</v>
      </c>
      <c r="G85" s="128" t="s">
        <v>1390</v>
      </c>
      <c r="H85" s="128" t="s">
        <v>279</v>
      </c>
      <c r="I85" s="129">
        <v>44694</v>
      </c>
      <c r="J85" s="128" t="s">
        <v>134</v>
      </c>
      <c r="K85" s="128" t="s">
        <v>1</v>
      </c>
      <c r="L85" s="133" t="str">
        <f>IFERROR(_xlfn.IFNA(VLOOKUP($K85,[14]коммент!$B:$C,2,0),""),"")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28" t="s">
        <v>133</v>
      </c>
      <c r="N85" s="128" t="s">
        <v>114</v>
      </c>
      <c r="O85" s="128"/>
      <c r="P85" s="156" t="s">
        <v>1391</v>
      </c>
      <c r="Q85" s="13"/>
      <c r="R85" s="13"/>
    </row>
    <row r="86" spans="1:18" s="14" customFormat="1" ht="126" hidden="1" x14ac:dyDescent="0.25">
      <c r="A86" s="128">
        <v>84</v>
      </c>
      <c r="B86" s="129">
        <v>44715</v>
      </c>
      <c r="C86" s="128" t="s">
        <v>298</v>
      </c>
      <c r="D86" s="127" t="s">
        <v>39</v>
      </c>
      <c r="E86" s="127"/>
      <c r="F86" s="130" t="s">
        <v>312</v>
      </c>
      <c r="G86" s="128" t="s">
        <v>313</v>
      </c>
      <c r="H86" s="128" t="s">
        <v>314</v>
      </c>
      <c r="I86" s="129">
        <v>44707</v>
      </c>
      <c r="J86" s="128" t="s">
        <v>134</v>
      </c>
      <c r="K86" s="128" t="s">
        <v>125</v>
      </c>
      <c r="L86" s="133" t="str">
        <f>IFERROR(_xlfn.IFNA(VLOOKUP($K86,[18]коммент!$B:$C,2,0),""),"")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86" s="128" t="s">
        <v>188</v>
      </c>
      <c r="N86" s="128"/>
      <c r="O86" s="128"/>
      <c r="P86" s="128" t="s">
        <v>315</v>
      </c>
      <c r="Q86" s="13"/>
      <c r="R86" s="13"/>
    </row>
    <row r="87" spans="1:18" s="14" customFormat="1" ht="126" hidden="1" x14ac:dyDescent="0.25">
      <c r="A87" s="128">
        <v>85</v>
      </c>
      <c r="B87" s="129">
        <v>44715</v>
      </c>
      <c r="C87" s="128" t="s">
        <v>327</v>
      </c>
      <c r="D87" s="127" t="s">
        <v>39</v>
      </c>
      <c r="E87" s="127"/>
      <c r="F87" s="147" t="s">
        <v>335</v>
      </c>
      <c r="G87" s="135">
        <v>9163291756</v>
      </c>
      <c r="H87" s="128" t="s">
        <v>336</v>
      </c>
      <c r="I87" s="129">
        <v>44700</v>
      </c>
      <c r="J87" s="128" t="s">
        <v>134</v>
      </c>
      <c r="K87" s="128" t="s">
        <v>125</v>
      </c>
      <c r="L87" s="133" t="str">
        <f>IFERROR(_xlfn.IFNA(VLOOKUP($K87,[26]коммент!$B:$C,2,0),""),"")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87" s="128" t="s">
        <v>154</v>
      </c>
      <c r="N87" s="128"/>
      <c r="O87" s="128"/>
      <c r="P87" s="128"/>
      <c r="Q87" s="13"/>
      <c r="R87" s="13"/>
    </row>
    <row r="88" spans="1:18" s="14" customFormat="1" ht="94.5" hidden="1" x14ac:dyDescent="0.25">
      <c r="A88" s="128">
        <v>86</v>
      </c>
      <c r="B88" s="129">
        <v>44715</v>
      </c>
      <c r="C88" s="128" t="s">
        <v>327</v>
      </c>
      <c r="D88" s="127" t="s">
        <v>39</v>
      </c>
      <c r="E88" s="127"/>
      <c r="F88" s="140" t="s">
        <v>337</v>
      </c>
      <c r="G88" s="152">
        <v>9152998296</v>
      </c>
      <c r="H88" s="128" t="s">
        <v>338</v>
      </c>
      <c r="I88" s="129">
        <v>44692</v>
      </c>
      <c r="J88" s="128" t="s">
        <v>180</v>
      </c>
      <c r="K88" s="128" t="s">
        <v>111</v>
      </c>
      <c r="L88" s="133" t="str">
        <f>IFERROR(_xlfn.IFNA(VLOOKUP($K88,[20]коммент!$B:$C,2,0),""),"")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8" s="128" t="s">
        <v>133</v>
      </c>
      <c r="N88" s="128" t="s">
        <v>183</v>
      </c>
      <c r="O88" s="128" t="s">
        <v>39</v>
      </c>
      <c r="P88" s="128"/>
      <c r="Q88" s="13"/>
      <c r="R88" s="13"/>
    </row>
    <row r="89" spans="1:18" s="14" customFormat="1" ht="94.5" hidden="1" x14ac:dyDescent="0.25">
      <c r="A89" s="128">
        <v>87</v>
      </c>
      <c r="B89" s="129">
        <v>44715</v>
      </c>
      <c r="C89" s="128" t="s">
        <v>327</v>
      </c>
      <c r="D89" s="127" t="s">
        <v>39</v>
      </c>
      <c r="E89" s="127"/>
      <c r="F89" s="147" t="s">
        <v>344</v>
      </c>
      <c r="G89" s="135" t="s">
        <v>345</v>
      </c>
      <c r="H89" s="128" t="s">
        <v>307</v>
      </c>
      <c r="I89" s="129">
        <v>44712</v>
      </c>
      <c r="J89" s="131" t="s">
        <v>180</v>
      </c>
      <c r="K89" s="131" t="s">
        <v>111</v>
      </c>
      <c r="L89" s="132" t="str">
        <f>IFERROR(_xlfn.IFNA(VLOOKUP($K89,[27]коммент!$B:$C,2,0),""),"")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9" s="128" t="s">
        <v>133</v>
      </c>
      <c r="N89" s="128" t="s">
        <v>183</v>
      </c>
      <c r="O89" s="128" t="s">
        <v>39</v>
      </c>
      <c r="P89" s="128" t="s">
        <v>346</v>
      </c>
      <c r="Q89" s="13"/>
      <c r="R89" s="13"/>
    </row>
    <row r="90" spans="1:18" s="14" customFormat="1" ht="63" hidden="1" x14ac:dyDescent="0.25">
      <c r="A90" s="128">
        <v>88</v>
      </c>
      <c r="B90" s="129">
        <v>44715</v>
      </c>
      <c r="C90" s="128" t="s">
        <v>327</v>
      </c>
      <c r="D90" s="127" t="s">
        <v>39</v>
      </c>
      <c r="E90" s="127"/>
      <c r="F90" s="151" t="s">
        <v>356</v>
      </c>
      <c r="G90" s="151" t="s">
        <v>357</v>
      </c>
      <c r="H90" s="128" t="s">
        <v>358</v>
      </c>
      <c r="I90" s="129">
        <v>44693</v>
      </c>
      <c r="J90" s="128" t="s">
        <v>179</v>
      </c>
      <c r="K90" s="128" t="s">
        <v>36</v>
      </c>
      <c r="L90" s="133" t="str">
        <f>IFERROR(_xlfn.IFNA(VLOOKUP($K90,[20]коммент!$B:$C,2,0),""),"")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0" s="128"/>
      <c r="N90" s="128"/>
      <c r="O90" s="128"/>
      <c r="P90" s="128" t="s">
        <v>359</v>
      </c>
      <c r="Q90" s="13"/>
      <c r="R90" s="13"/>
    </row>
    <row r="91" spans="1:18" s="14" customFormat="1" ht="94.5" hidden="1" x14ac:dyDescent="0.25">
      <c r="A91" s="128">
        <v>89</v>
      </c>
      <c r="B91" s="129">
        <v>44715</v>
      </c>
      <c r="C91" s="128" t="s">
        <v>597</v>
      </c>
      <c r="D91" s="127" t="s">
        <v>39</v>
      </c>
      <c r="E91" s="127"/>
      <c r="F91" s="135" t="s">
        <v>610</v>
      </c>
      <c r="G91" s="128">
        <v>89266163206</v>
      </c>
      <c r="H91" s="128" t="s">
        <v>611</v>
      </c>
      <c r="I91" s="129">
        <v>44707</v>
      </c>
      <c r="J91" s="128" t="s">
        <v>134</v>
      </c>
      <c r="K91" s="128" t="s">
        <v>111</v>
      </c>
      <c r="L91" s="133" t="str">
        <f>IFERROR(_xlfn.IFNA(VLOOKUP($K91,[28]коммент!$B:$C,2,0),""),"")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28" t="s">
        <v>133</v>
      </c>
      <c r="N91" s="128" t="s">
        <v>114</v>
      </c>
      <c r="O91" s="128"/>
      <c r="P91" s="128"/>
      <c r="Q91" s="13"/>
      <c r="R91" s="13"/>
    </row>
    <row r="92" spans="1:18" s="14" customFormat="1" ht="94.5" hidden="1" x14ac:dyDescent="0.25">
      <c r="A92" s="128">
        <v>90</v>
      </c>
      <c r="B92" s="129">
        <v>44715</v>
      </c>
      <c r="C92" s="128" t="s">
        <v>597</v>
      </c>
      <c r="D92" s="127" t="s">
        <v>39</v>
      </c>
      <c r="E92" s="127"/>
      <c r="F92" s="135" t="s">
        <v>610</v>
      </c>
      <c r="G92" s="128">
        <v>89266163206</v>
      </c>
      <c r="H92" s="128" t="s">
        <v>611</v>
      </c>
      <c r="I92" s="129">
        <v>44707</v>
      </c>
      <c r="J92" s="128" t="s">
        <v>134</v>
      </c>
      <c r="K92" s="128" t="s">
        <v>111</v>
      </c>
      <c r="L92" s="133" t="str">
        <f>IFERROR(_xlfn.IFNA(VLOOKUP($K92,[28]коммент!$B:$C,2,0),""),"")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2" s="128" t="s">
        <v>154</v>
      </c>
      <c r="N92" s="128" t="s">
        <v>114</v>
      </c>
      <c r="O92" s="128"/>
      <c r="P92" s="128"/>
      <c r="Q92" s="13"/>
      <c r="R92" s="13"/>
    </row>
    <row r="93" spans="1:18" s="14" customFormat="1" ht="126" hidden="1" x14ac:dyDescent="0.25">
      <c r="A93" s="128">
        <v>91</v>
      </c>
      <c r="B93" s="129">
        <v>44715</v>
      </c>
      <c r="C93" s="128" t="s">
        <v>597</v>
      </c>
      <c r="D93" s="127" t="s">
        <v>39</v>
      </c>
      <c r="E93" s="127"/>
      <c r="F93" s="135" t="s">
        <v>612</v>
      </c>
      <c r="G93" s="128">
        <v>89035664909</v>
      </c>
      <c r="H93" s="128" t="s">
        <v>332</v>
      </c>
      <c r="I93" s="129">
        <v>44684</v>
      </c>
      <c r="J93" s="146" t="s">
        <v>180</v>
      </c>
      <c r="K93" s="146" t="s">
        <v>111</v>
      </c>
      <c r="L93" s="133" t="s">
        <v>162</v>
      </c>
      <c r="M93" s="128" t="s">
        <v>133</v>
      </c>
      <c r="N93" s="128" t="s">
        <v>114</v>
      </c>
      <c r="O93" s="128"/>
      <c r="P93" s="128"/>
      <c r="Q93" s="13"/>
      <c r="R93" s="13"/>
    </row>
    <row r="94" spans="1:18" s="14" customFormat="1" ht="94.5" hidden="1" x14ac:dyDescent="0.25">
      <c r="A94" s="128">
        <v>92</v>
      </c>
      <c r="B94" s="129">
        <v>44715</v>
      </c>
      <c r="C94" s="128" t="s">
        <v>775</v>
      </c>
      <c r="D94" s="127" t="s">
        <v>39</v>
      </c>
      <c r="E94" s="127"/>
      <c r="F94" s="151" t="s">
        <v>778</v>
      </c>
      <c r="G94" s="140" t="s">
        <v>779</v>
      </c>
      <c r="H94" s="128" t="s">
        <v>780</v>
      </c>
      <c r="I94" s="129">
        <v>44714</v>
      </c>
      <c r="J94" s="128" t="s">
        <v>180</v>
      </c>
      <c r="K94" s="128" t="s">
        <v>1</v>
      </c>
      <c r="L94" s="133" t="str">
        <f>IFERROR(_xlfn.IFNA(VLOOKUP($K94,[22]коммент!$B:$C,2,0),""),"")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4" s="128" t="s">
        <v>152</v>
      </c>
      <c r="N94" s="128"/>
      <c r="O94" s="128"/>
      <c r="P94" s="128"/>
      <c r="Q94" s="13"/>
      <c r="R94" s="13"/>
    </row>
    <row r="95" spans="1:18" s="14" customFormat="1" ht="94.5" hidden="1" x14ac:dyDescent="0.25">
      <c r="A95" s="128">
        <v>93</v>
      </c>
      <c r="B95" s="129">
        <v>44715</v>
      </c>
      <c r="C95" s="128" t="s">
        <v>775</v>
      </c>
      <c r="D95" s="127" t="s">
        <v>39</v>
      </c>
      <c r="E95" s="127"/>
      <c r="F95" s="140" t="s">
        <v>785</v>
      </c>
      <c r="G95" s="140" t="s">
        <v>786</v>
      </c>
      <c r="H95" s="128" t="s">
        <v>787</v>
      </c>
      <c r="I95" s="129">
        <v>44714</v>
      </c>
      <c r="J95" s="128" t="s">
        <v>180</v>
      </c>
      <c r="K95" s="128" t="s">
        <v>1</v>
      </c>
      <c r="L95" s="133" t="str">
        <f>IFERROR(_xlfn.IFNA(VLOOKUP($K95,[22]коммент!$B:$C,2,0),""),"")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5" s="128" t="s">
        <v>152</v>
      </c>
      <c r="N95" s="128"/>
      <c r="O95" s="128"/>
      <c r="P95" s="128"/>
      <c r="Q95" s="13"/>
      <c r="R95" s="13"/>
    </row>
    <row r="96" spans="1:18" s="14" customFormat="1" ht="94.5" hidden="1" x14ac:dyDescent="0.25">
      <c r="A96" s="128">
        <v>94</v>
      </c>
      <c r="B96" s="129">
        <v>44715</v>
      </c>
      <c r="C96" s="128" t="s">
        <v>831</v>
      </c>
      <c r="D96" s="127" t="s">
        <v>39</v>
      </c>
      <c r="E96" s="127"/>
      <c r="F96" s="130" t="s">
        <v>835</v>
      </c>
      <c r="G96" s="128" t="s">
        <v>836</v>
      </c>
      <c r="H96" s="128" t="s">
        <v>837</v>
      </c>
      <c r="I96" s="129">
        <v>44711</v>
      </c>
      <c r="J96" s="128" t="s">
        <v>180</v>
      </c>
      <c r="K96" s="131" t="s">
        <v>111</v>
      </c>
      <c r="L96" s="132" t="str">
        <f>IFERROR(_xlfn.IFNA(VLOOKUP($K96,[29]коммент!$B:$C,2,0),""),"")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6" s="128" t="s">
        <v>154</v>
      </c>
      <c r="N96" s="128" t="s">
        <v>114</v>
      </c>
      <c r="O96" s="128"/>
      <c r="P96" s="128"/>
      <c r="Q96" s="13"/>
      <c r="R96" s="13"/>
    </row>
    <row r="97" spans="1:18" s="14" customFormat="1" ht="47.25" hidden="1" x14ac:dyDescent="0.25">
      <c r="A97" s="128">
        <v>95</v>
      </c>
      <c r="B97" s="129">
        <v>44715</v>
      </c>
      <c r="C97" s="128" t="s">
        <v>831</v>
      </c>
      <c r="D97" s="127" t="s">
        <v>39</v>
      </c>
      <c r="E97" s="127"/>
      <c r="F97" s="130" t="s">
        <v>838</v>
      </c>
      <c r="G97" s="128" t="s">
        <v>839</v>
      </c>
      <c r="H97" s="128" t="s">
        <v>840</v>
      </c>
      <c r="I97" s="129">
        <v>44712</v>
      </c>
      <c r="J97" s="128" t="s">
        <v>180</v>
      </c>
      <c r="K97" s="128" t="s">
        <v>36</v>
      </c>
      <c r="L97" s="133" t="str">
        <f>IFERROR(_xlfn.IFNA(VLOOKUP($K97,[29]коммент!$B:$C,2,0),""),"")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7" s="128"/>
      <c r="N97" s="128"/>
      <c r="O97" s="128"/>
      <c r="P97" s="128" t="s">
        <v>841</v>
      </c>
      <c r="Q97" s="13"/>
      <c r="R97" s="13"/>
    </row>
    <row r="98" spans="1:18" s="14" customFormat="1" ht="78.75" hidden="1" x14ac:dyDescent="0.25">
      <c r="A98" s="128">
        <v>96</v>
      </c>
      <c r="B98" s="129">
        <v>44715</v>
      </c>
      <c r="C98" s="128" t="s">
        <v>846</v>
      </c>
      <c r="D98" s="127" t="s">
        <v>39</v>
      </c>
      <c r="E98" s="127"/>
      <c r="F98" s="130" t="s">
        <v>856</v>
      </c>
      <c r="G98" s="128">
        <v>9108394563</v>
      </c>
      <c r="H98" s="128" t="s">
        <v>787</v>
      </c>
      <c r="I98" s="129">
        <v>44678</v>
      </c>
      <c r="J98" s="128" t="s">
        <v>180</v>
      </c>
      <c r="K98" s="128" t="s">
        <v>36</v>
      </c>
      <c r="L98" s="133" t="str">
        <f>IFERROR(_xlfn.IFNA(VLOOKUP($K98,[30]коммент!$B:$C,2,0),""),"")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8" s="128"/>
      <c r="N98" s="128"/>
      <c r="O98" s="128"/>
      <c r="P98" s="128" t="s">
        <v>857</v>
      </c>
      <c r="Q98" s="13"/>
      <c r="R98" s="13"/>
    </row>
    <row r="99" spans="1:18" s="14" customFormat="1" ht="126" hidden="1" x14ac:dyDescent="0.25">
      <c r="A99" s="128">
        <v>97</v>
      </c>
      <c r="B99" s="129">
        <v>44715</v>
      </c>
      <c r="C99" s="128" t="s">
        <v>866</v>
      </c>
      <c r="D99" s="127" t="s">
        <v>39</v>
      </c>
      <c r="E99" s="127"/>
      <c r="F99" s="135" t="s">
        <v>874</v>
      </c>
      <c r="G99" s="128">
        <v>89251897782</v>
      </c>
      <c r="H99" s="128" t="s">
        <v>875</v>
      </c>
      <c r="I99" s="129">
        <v>44713</v>
      </c>
      <c r="J99" s="128" t="s">
        <v>180</v>
      </c>
      <c r="K99" s="128" t="s">
        <v>125</v>
      </c>
      <c r="L99" s="133" t="str">
        <f>IFERROR(_xlfn.IFNA(VLOOKUP($K99,[23]коммент!$B:$C,2,0),""),"")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9" s="128" t="s">
        <v>189</v>
      </c>
      <c r="N99" s="128"/>
      <c r="O99" s="128"/>
      <c r="P99" s="128"/>
      <c r="Q99" s="13"/>
      <c r="R99" s="13"/>
    </row>
    <row r="100" spans="1:18" s="14" customFormat="1" ht="47.25" hidden="1" x14ac:dyDescent="0.25">
      <c r="A100" s="128">
        <v>98</v>
      </c>
      <c r="B100" s="129">
        <v>44715</v>
      </c>
      <c r="C100" s="128" t="s">
        <v>866</v>
      </c>
      <c r="D100" s="127" t="s">
        <v>39</v>
      </c>
      <c r="E100" s="127"/>
      <c r="F100" s="140" t="s">
        <v>885</v>
      </c>
      <c r="G100" s="128">
        <v>89263101932</v>
      </c>
      <c r="H100" s="128" t="s">
        <v>886</v>
      </c>
      <c r="I100" s="129">
        <v>44714</v>
      </c>
      <c r="J100" s="128" t="s">
        <v>184</v>
      </c>
      <c r="K100" s="128" t="s">
        <v>36</v>
      </c>
      <c r="L100" s="133" t="str">
        <f>IFERROR(_xlfn.IFNA(VLOOKUP($K100,[23]коммент!$B:$C,2,0),""),"")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0" s="128"/>
      <c r="N100" s="128"/>
      <c r="O100" s="128"/>
      <c r="P100" s="128" t="s">
        <v>887</v>
      </c>
      <c r="Q100" s="13"/>
      <c r="R100" s="13"/>
    </row>
    <row r="101" spans="1:18" s="14" customFormat="1" ht="94.5" hidden="1" x14ac:dyDescent="0.25">
      <c r="A101" s="128">
        <v>99</v>
      </c>
      <c r="B101" s="129">
        <v>44715</v>
      </c>
      <c r="C101" s="128" t="s">
        <v>866</v>
      </c>
      <c r="D101" s="127" t="s">
        <v>39</v>
      </c>
      <c r="E101" s="127"/>
      <c r="F101" s="135" t="s">
        <v>888</v>
      </c>
      <c r="G101" s="128">
        <v>89067846777</v>
      </c>
      <c r="H101" s="128" t="s">
        <v>611</v>
      </c>
      <c r="I101" s="129">
        <v>44714</v>
      </c>
      <c r="J101" s="128" t="s">
        <v>180</v>
      </c>
      <c r="K101" s="128" t="s">
        <v>1</v>
      </c>
      <c r="L101" s="133" t="str">
        <f>IFERROR(_xlfn.IFNA(VLOOKUP($K101,[23]коммент!$B:$C,2,0),""),"")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01" s="128" t="s">
        <v>152</v>
      </c>
      <c r="N101" s="128" t="s">
        <v>183</v>
      </c>
      <c r="O101" s="128" t="s">
        <v>39</v>
      </c>
      <c r="P101" s="128" t="s">
        <v>889</v>
      </c>
      <c r="Q101" s="13"/>
      <c r="R101" s="13"/>
    </row>
    <row r="102" spans="1:18" s="14" customFormat="1" ht="47.25" hidden="1" x14ac:dyDescent="0.25">
      <c r="A102" s="128">
        <v>100</v>
      </c>
      <c r="B102" s="129">
        <v>44715</v>
      </c>
      <c r="C102" s="128" t="s">
        <v>1064</v>
      </c>
      <c r="D102" s="127" t="s">
        <v>39</v>
      </c>
      <c r="E102" s="127"/>
      <c r="F102" s="130" t="s">
        <v>1068</v>
      </c>
      <c r="G102" s="128" t="s">
        <v>1069</v>
      </c>
      <c r="H102" s="128" t="s">
        <v>336</v>
      </c>
      <c r="I102" s="129">
        <v>44642</v>
      </c>
      <c r="J102" s="128" t="s">
        <v>180</v>
      </c>
      <c r="K102" s="128" t="s">
        <v>36</v>
      </c>
      <c r="L102" s="133" t="s">
        <v>157</v>
      </c>
      <c r="M102" s="128"/>
      <c r="N102" s="128"/>
      <c r="O102" s="128"/>
      <c r="P102" s="128" t="s">
        <v>1070</v>
      </c>
      <c r="Q102" s="13"/>
      <c r="R102" s="13"/>
    </row>
    <row r="103" spans="1:18" s="14" customFormat="1" ht="94.5" hidden="1" x14ac:dyDescent="0.25">
      <c r="A103" s="128">
        <v>101</v>
      </c>
      <c r="B103" s="129">
        <v>44715</v>
      </c>
      <c r="C103" s="128" t="s">
        <v>1262</v>
      </c>
      <c r="D103" s="127" t="s">
        <v>39</v>
      </c>
      <c r="E103" s="127"/>
      <c r="F103" s="158" t="s">
        <v>1271</v>
      </c>
      <c r="G103" s="131" t="s">
        <v>1272</v>
      </c>
      <c r="H103" s="131" t="s">
        <v>1273</v>
      </c>
      <c r="I103" s="157">
        <v>44694</v>
      </c>
      <c r="J103" s="128" t="s">
        <v>180</v>
      </c>
      <c r="K103" s="128" t="s">
        <v>111</v>
      </c>
      <c r="L103" s="133" t="str">
        <f>IFERROR(_xlfn.IFNA(VLOOKUP($K103,[31]коммент!$B:$C,2,0),""),"")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3" s="128" t="s">
        <v>133</v>
      </c>
      <c r="N103" s="128" t="s">
        <v>114</v>
      </c>
      <c r="O103" s="128"/>
      <c r="P103" s="128" t="s">
        <v>1274</v>
      </c>
      <c r="Q103" s="13"/>
      <c r="R103" s="13"/>
    </row>
    <row r="104" spans="1:18" s="14" customFormat="1" ht="31.5" hidden="1" x14ac:dyDescent="0.25">
      <c r="A104" s="128">
        <v>102</v>
      </c>
      <c r="B104" s="129">
        <v>44715</v>
      </c>
      <c r="C104" s="128" t="s">
        <v>1322</v>
      </c>
      <c r="D104" s="127" t="s">
        <v>39</v>
      </c>
      <c r="E104" s="127"/>
      <c r="F104" s="130" t="s">
        <v>1325</v>
      </c>
      <c r="G104" s="128">
        <v>9153753044</v>
      </c>
      <c r="H104" s="128"/>
      <c r="I104" s="128"/>
      <c r="J104" s="128" t="s">
        <v>134</v>
      </c>
      <c r="K104" s="128" t="s">
        <v>122</v>
      </c>
      <c r="L104" s="133" t="str">
        <f>IFERROR(_xlfn.IFNA(VLOOKUP($K104,[32]коммент!$B:$C,2,0),""),"")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04" s="128"/>
      <c r="N104" s="128"/>
      <c r="O104" s="128"/>
      <c r="P104" s="128"/>
      <c r="Q104" s="13"/>
      <c r="R104" s="13"/>
    </row>
    <row r="105" spans="1:18" s="14" customFormat="1" ht="94.5" hidden="1" x14ac:dyDescent="0.25">
      <c r="A105" s="128">
        <v>103</v>
      </c>
      <c r="B105" s="129">
        <v>44715</v>
      </c>
      <c r="C105" s="128" t="s">
        <v>1322</v>
      </c>
      <c r="D105" s="142" t="s">
        <v>39</v>
      </c>
      <c r="E105" s="127"/>
      <c r="F105" s="145" t="s">
        <v>1326</v>
      </c>
      <c r="G105" s="141" t="s">
        <v>1327</v>
      </c>
      <c r="H105" s="141" t="s">
        <v>840</v>
      </c>
      <c r="I105" s="134">
        <v>44707</v>
      </c>
      <c r="J105" s="128" t="s">
        <v>180</v>
      </c>
      <c r="K105" s="128" t="s">
        <v>111</v>
      </c>
      <c r="L105" s="133" t="str">
        <f>IFERROR(_xlfn.IFNA(VLOOKUP($K105,[32]коммент!$B:$C,2,0),""),"")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5" s="128" t="s">
        <v>154</v>
      </c>
      <c r="N105" s="128"/>
      <c r="O105" s="128"/>
      <c r="P105" s="128"/>
      <c r="Q105" s="13"/>
      <c r="R105" s="13"/>
    </row>
    <row r="106" spans="1:18" s="14" customFormat="1" ht="94.5" hidden="1" x14ac:dyDescent="0.25">
      <c r="A106" s="128">
        <v>104</v>
      </c>
      <c r="B106" s="129">
        <v>44715</v>
      </c>
      <c r="C106" s="128" t="s">
        <v>1322</v>
      </c>
      <c r="D106" s="127" t="s">
        <v>39</v>
      </c>
      <c r="E106" s="127"/>
      <c r="F106" s="130" t="s">
        <v>1329</v>
      </c>
      <c r="G106" s="128">
        <v>9775335816</v>
      </c>
      <c r="H106" s="128" t="s">
        <v>1330</v>
      </c>
      <c r="I106" s="129">
        <v>44681</v>
      </c>
      <c r="J106" s="128" t="s">
        <v>134</v>
      </c>
      <c r="K106" s="128" t="s">
        <v>111</v>
      </c>
      <c r="L106" s="133" t="s">
        <v>165</v>
      </c>
      <c r="M106" s="128" t="s">
        <v>154</v>
      </c>
      <c r="N106" s="128"/>
      <c r="O106" s="128"/>
      <c r="P106" s="128" t="s">
        <v>1331</v>
      </c>
      <c r="Q106" s="13"/>
      <c r="R106" s="13"/>
    </row>
    <row r="107" spans="1:18" s="14" customFormat="1" ht="126" hidden="1" x14ac:dyDescent="0.25">
      <c r="A107" s="128">
        <v>105</v>
      </c>
      <c r="B107" s="129">
        <v>44715</v>
      </c>
      <c r="C107" s="128" t="s">
        <v>670</v>
      </c>
      <c r="D107" s="127" t="s">
        <v>99</v>
      </c>
      <c r="E107" s="127"/>
      <c r="F107" s="130" t="s">
        <v>675</v>
      </c>
      <c r="G107" s="130" t="s">
        <v>676</v>
      </c>
      <c r="H107" s="128" t="s">
        <v>677</v>
      </c>
      <c r="I107" s="129">
        <v>44708</v>
      </c>
      <c r="J107" s="128" t="s">
        <v>134</v>
      </c>
      <c r="K107" s="131" t="s">
        <v>125</v>
      </c>
      <c r="L107" s="132" t="s">
        <v>162</v>
      </c>
      <c r="M107" s="128" t="s">
        <v>154</v>
      </c>
      <c r="N107" s="128" t="s">
        <v>114</v>
      </c>
      <c r="O107" s="128"/>
      <c r="P107" s="128" t="s">
        <v>678</v>
      </c>
      <c r="Q107" s="13"/>
      <c r="R107" s="13"/>
    </row>
    <row r="108" spans="1:18" s="14" customFormat="1" ht="94.5" hidden="1" x14ac:dyDescent="0.25">
      <c r="A108" s="128">
        <v>106</v>
      </c>
      <c r="B108" s="129">
        <v>44715</v>
      </c>
      <c r="C108" s="128" t="s">
        <v>691</v>
      </c>
      <c r="D108" s="127" t="s">
        <v>99</v>
      </c>
      <c r="E108" s="127"/>
      <c r="F108" s="130" t="s">
        <v>709</v>
      </c>
      <c r="G108" s="128">
        <v>89680614177</v>
      </c>
      <c r="H108" s="128" t="s">
        <v>677</v>
      </c>
      <c r="I108" s="129">
        <v>44714</v>
      </c>
      <c r="J108" s="128" t="s">
        <v>134</v>
      </c>
      <c r="K108" s="128" t="s">
        <v>111</v>
      </c>
      <c r="L108" s="133" t="s">
        <v>165</v>
      </c>
      <c r="M108" s="128" t="s">
        <v>154</v>
      </c>
      <c r="N108" s="128" t="s">
        <v>114</v>
      </c>
      <c r="O108" s="128"/>
      <c r="P108" s="128"/>
      <c r="Q108" s="13"/>
      <c r="R108" s="13"/>
    </row>
    <row r="109" spans="1:18" s="14" customFormat="1" ht="126" hidden="1" x14ac:dyDescent="0.25">
      <c r="A109" s="128">
        <v>107</v>
      </c>
      <c r="B109" s="129">
        <v>44715</v>
      </c>
      <c r="C109" s="128" t="s">
        <v>208</v>
      </c>
      <c r="D109" s="127" t="s">
        <v>84</v>
      </c>
      <c r="E109" s="127"/>
      <c r="F109" s="130" t="s">
        <v>209</v>
      </c>
      <c r="G109" s="128">
        <v>9164134510</v>
      </c>
      <c r="H109" s="128" t="s">
        <v>210</v>
      </c>
      <c r="I109" s="129">
        <v>44712</v>
      </c>
      <c r="J109" s="128" t="s">
        <v>179</v>
      </c>
      <c r="K109" s="128" t="s">
        <v>125</v>
      </c>
      <c r="L109" s="133" t="str">
        <f>IFERROR(_xlfn.IFNA(VLOOKUP($K109,[33]коммент!$B:$C,2,0),""),"")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9" s="128" t="s">
        <v>188</v>
      </c>
      <c r="N109" s="128"/>
      <c r="O109" s="128"/>
      <c r="P109" s="128" t="s">
        <v>211</v>
      </c>
      <c r="Q109" s="13"/>
      <c r="R109" s="13"/>
    </row>
    <row r="110" spans="1:18" s="14" customFormat="1" ht="126" hidden="1" x14ac:dyDescent="0.25">
      <c r="A110" s="128">
        <v>108</v>
      </c>
      <c r="B110" s="129">
        <v>44715</v>
      </c>
      <c r="C110" s="128" t="s">
        <v>208</v>
      </c>
      <c r="D110" s="127" t="s">
        <v>84</v>
      </c>
      <c r="E110" s="127"/>
      <c r="F110" s="130" t="s">
        <v>216</v>
      </c>
      <c r="G110" s="128">
        <v>9096363528</v>
      </c>
      <c r="H110" s="128"/>
      <c r="I110" s="128"/>
      <c r="J110" s="128" t="s">
        <v>179</v>
      </c>
      <c r="K110" s="128" t="s">
        <v>125</v>
      </c>
      <c r="L110" s="133" t="str">
        <f>IFERROR(_xlfn.IFNA(VLOOKUP($K110,[33]коммент!$B:$C,2,0),""),"")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28" t="s">
        <v>189</v>
      </c>
      <c r="N110" s="128"/>
      <c r="O110" s="128"/>
      <c r="P110" s="128" t="s">
        <v>217</v>
      </c>
      <c r="Q110" s="13"/>
      <c r="R110" s="13"/>
    </row>
    <row r="111" spans="1:18" s="14" customFormat="1" ht="31.5" hidden="1" x14ac:dyDescent="0.25">
      <c r="A111" s="128">
        <v>109</v>
      </c>
      <c r="B111" s="129">
        <v>44715</v>
      </c>
      <c r="C111" s="128" t="s">
        <v>218</v>
      </c>
      <c r="D111" s="127" t="s">
        <v>84</v>
      </c>
      <c r="E111" s="127"/>
      <c r="F111" s="130" t="s">
        <v>223</v>
      </c>
      <c r="G111" s="128">
        <v>4954903783</v>
      </c>
      <c r="H111" s="128" t="s">
        <v>224</v>
      </c>
      <c r="I111" s="129">
        <v>44575</v>
      </c>
      <c r="J111" s="128" t="s">
        <v>179</v>
      </c>
      <c r="K111" s="128" t="s">
        <v>122</v>
      </c>
      <c r="L111" s="133" t="str">
        <f>IFERROR(_xlfn.IFNA(VLOOKUP($K111,[33]коммент!$B:$C,2,0),""),"")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11" s="128"/>
      <c r="N111" s="128"/>
      <c r="O111" s="128"/>
      <c r="P111" s="128"/>
      <c r="Q111" s="13"/>
      <c r="R111" s="13"/>
    </row>
    <row r="112" spans="1:18" s="14" customFormat="1" ht="126" hidden="1" x14ac:dyDescent="0.25">
      <c r="A112" s="128">
        <v>110</v>
      </c>
      <c r="B112" s="129">
        <v>44715</v>
      </c>
      <c r="C112" s="128" t="s">
        <v>410</v>
      </c>
      <c r="D112" s="127" t="s">
        <v>84</v>
      </c>
      <c r="E112" s="127"/>
      <c r="F112" s="135" t="s">
        <v>415</v>
      </c>
      <c r="G112" s="128">
        <v>9775425288</v>
      </c>
      <c r="H112" s="128" t="s">
        <v>416</v>
      </c>
      <c r="I112" s="128" t="s">
        <v>417</v>
      </c>
      <c r="J112" s="128" t="s">
        <v>134</v>
      </c>
      <c r="K112" s="128" t="s">
        <v>125</v>
      </c>
      <c r="L112" s="133" t="str">
        <f>IFERROR(_xlfn.IFNA(VLOOKUP($K112,[34]коммент!$B:$C,2,0),""),"")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28" t="s">
        <v>189</v>
      </c>
      <c r="N112" s="128"/>
      <c r="O112" s="128"/>
      <c r="P112" s="128"/>
      <c r="Q112" s="13"/>
      <c r="R112" s="13"/>
    </row>
    <row r="113" spans="1:18" s="14" customFormat="1" ht="126" hidden="1" x14ac:dyDescent="0.25">
      <c r="A113" s="128">
        <v>111</v>
      </c>
      <c r="B113" s="129">
        <v>44715</v>
      </c>
      <c r="C113" s="128" t="s">
        <v>410</v>
      </c>
      <c r="D113" s="127" t="s">
        <v>84</v>
      </c>
      <c r="E113" s="127"/>
      <c r="F113" s="135" t="s">
        <v>421</v>
      </c>
      <c r="G113" s="128" t="s">
        <v>422</v>
      </c>
      <c r="H113" s="128" t="s">
        <v>423</v>
      </c>
      <c r="I113" s="129">
        <v>44714</v>
      </c>
      <c r="J113" s="128" t="s">
        <v>180</v>
      </c>
      <c r="K113" s="128" t="s">
        <v>125</v>
      </c>
      <c r="L113" s="133" t="str">
        <f>IFERROR(_xlfn.IFNA(VLOOKUP($K113,[34]коммент!$B:$C,2,0),""),"")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3" s="128" t="s">
        <v>128</v>
      </c>
      <c r="N113" s="128"/>
      <c r="O113" s="128"/>
      <c r="P113" s="128"/>
      <c r="Q113" s="13"/>
      <c r="R113" s="13"/>
    </row>
    <row r="114" spans="1:18" s="14" customFormat="1" ht="126" hidden="1" x14ac:dyDescent="0.25">
      <c r="A114" s="128">
        <v>112</v>
      </c>
      <c r="B114" s="129">
        <v>44715</v>
      </c>
      <c r="C114" s="128" t="s">
        <v>410</v>
      </c>
      <c r="D114" s="127" t="s">
        <v>84</v>
      </c>
      <c r="E114" s="127"/>
      <c r="F114" s="135" t="s">
        <v>429</v>
      </c>
      <c r="G114" s="128">
        <v>9262797221</v>
      </c>
      <c r="H114" s="128" t="s">
        <v>416</v>
      </c>
      <c r="I114" s="129">
        <v>44715</v>
      </c>
      <c r="J114" s="128" t="s">
        <v>180</v>
      </c>
      <c r="K114" s="128" t="s">
        <v>125</v>
      </c>
      <c r="L114" s="133" t="str">
        <f>IFERROR(_xlfn.IFNA(VLOOKUP($K114,[34]коммент!$B:$C,2,0),""),"")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4" s="128" t="s">
        <v>189</v>
      </c>
      <c r="N114" s="128"/>
      <c r="O114" s="128"/>
      <c r="P114" s="128"/>
      <c r="Q114" s="13"/>
      <c r="R114" s="13"/>
    </row>
    <row r="115" spans="1:18" s="14" customFormat="1" ht="63" hidden="1" x14ac:dyDescent="0.25">
      <c r="A115" s="128">
        <v>113</v>
      </c>
      <c r="B115" s="129">
        <v>44715</v>
      </c>
      <c r="C115" s="128" t="s">
        <v>410</v>
      </c>
      <c r="D115" s="127" t="s">
        <v>84</v>
      </c>
      <c r="E115" s="127"/>
      <c r="F115" s="135" t="s">
        <v>430</v>
      </c>
      <c r="G115" s="128">
        <v>89261863540</v>
      </c>
      <c r="H115" s="128" t="s">
        <v>431</v>
      </c>
      <c r="I115" s="129">
        <v>44680</v>
      </c>
      <c r="J115" s="128" t="s">
        <v>180</v>
      </c>
      <c r="K115" s="128" t="s">
        <v>113</v>
      </c>
      <c r="L115" s="133" t="str">
        <f>IFERROR(_xlfn.IFNA(VLOOKUP($K115,[34]коммент!$B:$C,2,0),""),"")</f>
        <v>Формат уведомления. С целью проведения внутреннего контроля качества.</v>
      </c>
      <c r="M115" s="128" t="s">
        <v>133</v>
      </c>
      <c r="N115" s="128" t="s">
        <v>114</v>
      </c>
      <c r="O115" s="128"/>
      <c r="P115" s="128" t="s">
        <v>432</v>
      </c>
      <c r="Q115" s="13"/>
      <c r="R115" s="13"/>
    </row>
    <row r="116" spans="1:18" s="14" customFormat="1" ht="126" hidden="1" x14ac:dyDescent="0.25">
      <c r="A116" s="128">
        <v>114</v>
      </c>
      <c r="B116" s="129">
        <v>44715</v>
      </c>
      <c r="C116" s="128" t="s">
        <v>442</v>
      </c>
      <c r="D116" s="127" t="s">
        <v>84</v>
      </c>
      <c r="E116" s="127"/>
      <c r="F116" s="130" t="s">
        <v>443</v>
      </c>
      <c r="G116" s="128">
        <v>9778942079</v>
      </c>
      <c r="H116" s="128"/>
      <c r="I116" s="129">
        <v>44712</v>
      </c>
      <c r="J116" s="128" t="s">
        <v>180</v>
      </c>
      <c r="K116" s="128" t="s">
        <v>125</v>
      </c>
      <c r="L116" s="133" t="s">
        <v>162</v>
      </c>
      <c r="M116" s="128" t="s">
        <v>189</v>
      </c>
      <c r="N116" s="128"/>
      <c r="O116" s="128"/>
      <c r="P116" s="128" t="s">
        <v>444</v>
      </c>
      <c r="Q116" s="13"/>
      <c r="R116" s="13"/>
    </row>
    <row r="117" spans="1:18" s="14" customFormat="1" ht="126" hidden="1" x14ac:dyDescent="0.25">
      <c r="A117" s="128">
        <v>115</v>
      </c>
      <c r="B117" s="129">
        <v>44715</v>
      </c>
      <c r="C117" s="138" t="s">
        <v>489</v>
      </c>
      <c r="D117" s="127" t="s">
        <v>84</v>
      </c>
      <c r="E117" s="127"/>
      <c r="F117" s="135" t="s">
        <v>505</v>
      </c>
      <c r="G117" s="128">
        <v>9164448990</v>
      </c>
      <c r="H117" s="128" t="s">
        <v>506</v>
      </c>
      <c r="I117" s="129">
        <v>44714</v>
      </c>
      <c r="J117" s="128" t="s">
        <v>180</v>
      </c>
      <c r="K117" s="128" t="s">
        <v>125</v>
      </c>
      <c r="L117" s="133" t="s">
        <v>162</v>
      </c>
      <c r="M117" s="128" t="s">
        <v>189</v>
      </c>
      <c r="N117" s="128"/>
      <c r="O117" s="128"/>
      <c r="P117" s="128" t="s">
        <v>507</v>
      </c>
      <c r="Q117" s="13"/>
      <c r="R117" s="13"/>
    </row>
    <row r="118" spans="1:18" s="14" customFormat="1" ht="126" hidden="1" x14ac:dyDescent="0.25">
      <c r="A118" s="128">
        <v>116</v>
      </c>
      <c r="B118" s="129">
        <v>44715</v>
      </c>
      <c r="C118" s="138" t="s">
        <v>489</v>
      </c>
      <c r="D118" s="127" t="s">
        <v>84</v>
      </c>
      <c r="E118" s="127"/>
      <c r="F118" s="135" t="s">
        <v>508</v>
      </c>
      <c r="G118" s="128">
        <v>9266022291</v>
      </c>
      <c r="H118" s="128" t="s">
        <v>506</v>
      </c>
      <c r="I118" s="129">
        <v>44714</v>
      </c>
      <c r="J118" s="128" t="s">
        <v>180</v>
      </c>
      <c r="K118" s="128" t="s">
        <v>125</v>
      </c>
      <c r="L118" s="133" t="s">
        <v>162</v>
      </c>
      <c r="M118" s="128" t="s">
        <v>189</v>
      </c>
      <c r="N118" s="128"/>
      <c r="O118" s="128"/>
      <c r="P118" s="128" t="s">
        <v>509</v>
      </c>
      <c r="Q118" s="13"/>
      <c r="R118" s="13"/>
    </row>
    <row r="119" spans="1:18" s="14" customFormat="1" ht="126" hidden="1" x14ac:dyDescent="0.25">
      <c r="A119" s="128">
        <v>117</v>
      </c>
      <c r="B119" s="129">
        <v>44715</v>
      </c>
      <c r="C119" s="138" t="s">
        <v>489</v>
      </c>
      <c r="D119" s="127" t="s">
        <v>84</v>
      </c>
      <c r="E119" s="127"/>
      <c r="F119" s="135" t="s">
        <v>510</v>
      </c>
      <c r="G119" s="128">
        <v>9123916772</v>
      </c>
      <c r="H119" s="128" t="s">
        <v>511</v>
      </c>
      <c r="I119" s="129">
        <v>44714</v>
      </c>
      <c r="J119" s="128" t="s">
        <v>134</v>
      </c>
      <c r="K119" s="128" t="s">
        <v>125</v>
      </c>
      <c r="L119" s="133" t="s">
        <v>162</v>
      </c>
      <c r="M119" s="128" t="s">
        <v>189</v>
      </c>
      <c r="N119" s="128"/>
      <c r="O119" s="128"/>
      <c r="P119" s="128" t="s">
        <v>512</v>
      </c>
      <c r="Q119" s="13"/>
      <c r="R119" s="13"/>
    </row>
    <row r="120" spans="1:18" s="14" customFormat="1" ht="126" hidden="1" x14ac:dyDescent="0.25">
      <c r="A120" s="128">
        <v>118</v>
      </c>
      <c r="B120" s="129">
        <v>44715</v>
      </c>
      <c r="C120" s="138" t="s">
        <v>489</v>
      </c>
      <c r="D120" s="127" t="s">
        <v>84</v>
      </c>
      <c r="E120" s="127"/>
      <c r="F120" s="135" t="s">
        <v>513</v>
      </c>
      <c r="G120" s="138">
        <v>9672497543</v>
      </c>
      <c r="H120" s="128" t="s">
        <v>506</v>
      </c>
      <c r="I120" s="129">
        <v>44712</v>
      </c>
      <c r="J120" s="138" t="s">
        <v>180</v>
      </c>
      <c r="K120" s="138" t="s">
        <v>125</v>
      </c>
      <c r="L120" s="139" t="s">
        <v>162</v>
      </c>
      <c r="M120" s="128" t="s">
        <v>189</v>
      </c>
      <c r="N120" s="128"/>
      <c r="O120" s="128"/>
      <c r="P120" s="128" t="s">
        <v>514</v>
      </c>
      <c r="Q120" s="13"/>
      <c r="R120" s="13"/>
    </row>
    <row r="121" spans="1:18" s="14" customFormat="1" ht="126" hidden="1" x14ac:dyDescent="0.25">
      <c r="A121" s="128">
        <v>119</v>
      </c>
      <c r="B121" s="129">
        <v>44715</v>
      </c>
      <c r="C121" s="138" t="s">
        <v>489</v>
      </c>
      <c r="D121" s="127" t="s">
        <v>84</v>
      </c>
      <c r="E121" s="127"/>
      <c r="F121" s="140" t="s">
        <v>525</v>
      </c>
      <c r="G121" s="128">
        <v>9032997830</v>
      </c>
      <c r="H121" s="128" t="s">
        <v>506</v>
      </c>
      <c r="I121" s="129">
        <v>44713</v>
      </c>
      <c r="J121" s="128" t="s">
        <v>180</v>
      </c>
      <c r="K121" s="128" t="s">
        <v>125</v>
      </c>
      <c r="L121" s="133" t="s">
        <v>162</v>
      </c>
      <c r="M121" s="128" t="s">
        <v>189</v>
      </c>
      <c r="N121" s="128"/>
      <c r="O121" s="128"/>
      <c r="P121" s="128" t="s">
        <v>526</v>
      </c>
      <c r="Q121" s="13"/>
      <c r="R121" s="13"/>
    </row>
    <row r="122" spans="1:18" s="14" customFormat="1" ht="126" hidden="1" x14ac:dyDescent="0.25">
      <c r="A122" s="128">
        <v>120</v>
      </c>
      <c r="B122" s="129">
        <v>44715</v>
      </c>
      <c r="C122" s="138" t="s">
        <v>489</v>
      </c>
      <c r="D122" s="127" t="s">
        <v>84</v>
      </c>
      <c r="E122" s="127"/>
      <c r="F122" s="135" t="s">
        <v>527</v>
      </c>
      <c r="G122" s="128">
        <v>9637753875</v>
      </c>
      <c r="H122" s="128" t="s">
        <v>506</v>
      </c>
      <c r="I122" s="128"/>
      <c r="J122" s="128" t="s">
        <v>134</v>
      </c>
      <c r="K122" s="128" t="s">
        <v>125</v>
      </c>
      <c r="L122" s="133" t="s">
        <v>162</v>
      </c>
      <c r="M122" s="128" t="s">
        <v>189</v>
      </c>
      <c r="N122" s="128"/>
      <c r="O122" s="128"/>
      <c r="P122" s="128" t="s">
        <v>528</v>
      </c>
      <c r="Q122" s="13"/>
      <c r="R122" s="13"/>
    </row>
    <row r="123" spans="1:18" s="14" customFormat="1" ht="94.5" hidden="1" x14ac:dyDescent="0.25">
      <c r="A123" s="128">
        <v>121</v>
      </c>
      <c r="B123" s="129">
        <v>44715</v>
      </c>
      <c r="C123" s="128" t="s">
        <v>597</v>
      </c>
      <c r="D123" s="127" t="s">
        <v>84</v>
      </c>
      <c r="E123" s="127"/>
      <c r="F123" s="135" t="s">
        <v>602</v>
      </c>
      <c r="G123" s="128">
        <v>89268229350</v>
      </c>
      <c r="H123" s="128" t="s">
        <v>603</v>
      </c>
      <c r="I123" s="129">
        <v>44707</v>
      </c>
      <c r="J123" s="128" t="s">
        <v>180</v>
      </c>
      <c r="K123" s="128" t="s">
        <v>1</v>
      </c>
      <c r="L123" s="133" t="str">
        <f>IFERROR(_xlfn.IFNA(VLOOKUP($K123,[35]коммент!$B:$C,2,0),""),"")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23" s="128" t="s">
        <v>152</v>
      </c>
      <c r="N123" s="128" t="s">
        <v>114</v>
      </c>
      <c r="O123" s="128"/>
      <c r="P123" s="128"/>
      <c r="Q123" s="13"/>
      <c r="R123" s="13"/>
    </row>
    <row r="124" spans="1:18" s="14" customFormat="1" ht="94.5" hidden="1" x14ac:dyDescent="0.25">
      <c r="A124" s="128">
        <v>122</v>
      </c>
      <c r="B124" s="129">
        <v>44715</v>
      </c>
      <c r="C124" s="128" t="s">
        <v>670</v>
      </c>
      <c r="D124" s="127" t="s">
        <v>84</v>
      </c>
      <c r="E124" s="127"/>
      <c r="F124" s="130" t="s">
        <v>671</v>
      </c>
      <c r="G124" s="128">
        <v>89611512338</v>
      </c>
      <c r="H124" s="128" t="s">
        <v>672</v>
      </c>
      <c r="I124" s="129">
        <v>44712</v>
      </c>
      <c r="J124" s="128" t="s">
        <v>180</v>
      </c>
      <c r="K124" s="137" t="s">
        <v>111</v>
      </c>
      <c r="L124" s="133" t="s">
        <v>165</v>
      </c>
      <c r="M124" s="128" t="s">
        <v>154</v>
      </c>
      <c r="N124" s="128" t="s">
        <v>114</v>
      </c>
      <c r="O124" s="128"/>
      <c r="P124" s="128"/>
      <c r="Q124" s="13"/>
      <c r="R124" s="13"/>
    </row>
    <row r="125" spans="1:18" s="14" customFormat="1" ht="126" hidden="1" x14ac:dyDescent="0.25">
      <c r="A125" s="128">
        <v>123</v>
      </c>
      <c r="B125" s="129">
        <v>44715</v>
      </c>
      <c r="C125" s="128" t="s">
        <v>670</v>
      </c>
      <c r="D125" s="127" t="s">
        <v>84</v>
      </c>
      <c r="E125" s="127"/>
      <c r="F125" s="130" t="s">
        <v>689</v>
      </c>
      <c r="G125" s="128">
        <v>84997369605</v>
      </c>
      <c r="H125" s="128" t="s">
        <v>490</v>
      </c>
      <c r="I125" s="129">
        <v>44687</v>
      </c>
      <c r="J125" s="128" t="s">
        <v>180</v>
      </c>
      <c r="K125" s="131" t="s">
        <v>125</v>
      </c>
      <c r="L125" s="132" t="s">
        <v>162</v>
      </c>
      <c r="M125" s="128" t="s">
        <v>189</v>
      </c>
      <c r="N125" s="128" t="s">
        <v>183</v>
      </c>
      <c r="O125" s="128" t="s">
        <v>84</v>
      </c>
      <c r="P125" s="128" t="s">
        <v>690</v>
      </c>
      <c r="Q125" s="13"/>
      <c r="R125" s="13"/>
    </row>
    <row r="126" spans="1:18" s="14" customFormat="1" ht="126" hidden="1" x14ac:dyDescent="0.25">
      <c r="A126" s="128">
        <v>124</v>
      </c>
      <c r="B126" s="129">
        <v>44715</v>
      </c>
      <c r="C126" s="128" t="s">
        <v>691</v>
      </c>
      <c r="D126" s="127" t="s">
        <v>84</v>
      </c>
      <c r="E126" s="127"/>
      <c r="F126" s="130" t="s">
        <v>698</v>
      </c>
      <c r="G126" s="128">
        <v>9859151213</v>
      </c>
      <c r="H126" s="128" t="s">
        <v>699</v>
      </c>
      <c r="I126" s="129">
        <v>44714</v>
      </c>
      <c r="J126" s="128" t="s">
        <v>180</v>
      </c>
      <c r="K126" s="128" t="s">
        <v>125</v>
      </c>
      <c r="L126" s="133" t="s">
        <v>162</v>
      </c>
      <c r="M126" s="128" t="s">
        <v>189</v>
      </c>
      <c r="N126" s="128"/>
      <c r="O126" s="128"/>
      <c r="P126" s="128" t="s">
        <v>700</v>
      </c>
      <c r="Q126" s="13"/>
      <c r="R126" s="13"/>
    </row>
    <row r="127" spans="1:18" s="14" customFormat="1" ht="94.5" hidden="1" x14ac:dyDescent="0.25">
      <c r="A127" s="128">
        <v>125</v>
      </c>
      <c r="B127" s="129">
        <v>44715</v>
      </c>
      <c r="C127" s="128" t="s">
        <v>725</v>
      </c>
      <c r="D127" s="127" t="s">
        <v>84</v>
      </c>
      <c r="E127" s="127"/>
      <c r="F127" s="135" t="s">
        <v>726</v>
      </c>
      <c r="G127" s="128" t="s">
        <v>727</v>
      </c>
      <c r="H127" s="137" t="s">
        <v>728</v>
      </c>
      <c r="I127" s="136">
        <v>44711</v>
      </c>
      <c r="J127" s="137" t="s">
        <v>180</v>
      </c>
      <c r="K127" s="137" t="s">
        <v>36</v>
      </c>
      <c r="L127" s="153" t="s">
        <v>157</v>
      </c>
      <c r="M127" s="137"/>
      <c r="N127" s="128"/>
      <c r="O127" s="128"/>
      <c r="P127" s="128" t="s">
        <v>729</v>
      </c>
      <c r="Q127" s="13"/>
      <c r="R127" s="13"/>
    </row>
    <row r="128" spans="1:18" s="14" customFormat="1" ht="126" hidden="1" x14ac:dyDescent="0.25">
      <c r="A128" s="128">
        <v>126</v>
      </c>
      <c r="B128" s="129">
        <v>44715</v>
      </c>
      <c r="C128" s="128" t="s">
        <v>725</v>
      </c>
      <c r="D128" s="127" t="s">
        <v>84</v>
      </c>
      <c r="E128" s="127"/>
      <c r="F128" s="130" t="s">
        <v>730</v>
      </c>
      <c r="G128" s="128">
        <v>9854461235</v>
      </c>
      <c r="H128" s="128"/>
      <c r="I128" s="128"/>
      <c r="J128" s="128" t="s">
        <v>180</v>
      </c>
      <c r="K128" s="128" t="s">
        <v>125</v>
      </c>
      <c r="L128" s="133" t="str">
        <f>IFERROR(_xlfn.IFNA(VLOOKUP($K128,[36]коммент!$B:$C,2,0),""),"")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8" s="128" t="s">
        <v>128</v>
      </c>
      <c r="N128" s="128"/>
      <c r="O128" s="128"/>
      <c r="P128" s="128"/>
      <c r="Q128" s="13"/>
      <c r="R128" s="13"/>
    </row>
    <row r="129" spans="1:18" s="14" customFormat="1" ht="126" hidden="1" x14ac:dyDescent="0.25">
      <c r="A129" s="128">
        <v>127</v>
      </c>
      <c r="B129" s="129">
        <v>44715</v>
      </c>
      <c r="C129" s="128" t="s">
        <v>725</v>
      </c>
      <c r="D129" s="127" t="s">
        <v>84</v>
      </c>
      <c r="E129" s="127"/>
      <c r="F129" s="135" t="s">
        <v>731</v>
      </c>
      <c r="G129" s="128" t="s">
        <v>732</v>
      </c>
      <c r="H129" s="128"/>
      <c r="I129" s="128"/>
      <c r="J129" s="128" t="s">
        <v>134</v>
      </c>
      <c r="K129" s="128" t="s">
        <v>125</v>
      </c>
      <c r="L129" s="133" t="str">
        <f>IFERROR(_xlfn.IFNA(VLOOKUP($K129,[36]коммент!$B:$C,2,0),""),"")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9" s="128" t="s">
        <v>189</v>
      </c>
      <c r="N129" s="128"/>
      <c r="O129" s="128"/>
      <c r="P129" s="128" t="s">
        <v>733</v>
      </c>
      <c r="Q129" s="13"/>
      <c r="R129" s="13"/>
    </row>
    <row r="130" spans="1:18" s="14" customFormat="1" ht="126" hidden="1" x14ac:dyDescent="0.25">
      <c r="A130" s="128">
        <v>128</v>
      </c>
      <c r="B130" s="129">
        <v>44715</v>
      </c>
      <c r="C130" s="128" t="s">
        <v>725</v>
      </c>
      <c r="D130" s="127" t="s">
        <v>84</v>
      </c>
      <c r="E130" s="127"/>
      <c r="F130" s="135" t="s">
        <v>734</v>
      </c>
      <c r="G130" s="128" t="s">
        <v>735</v>
      </c>
      <c r="H130" s="128"/>
      <c r="I130" s="128"/>
      <c r="J130" s="128" t="s">
        <v>134</v>
      </c>
      <c r="K130" s="128" t="s">
        <v>125</v>
      </c>
      <c r="L130" s="133" t="str">
        <f>IFERROR(_xlfn.IFNA(VLOOKUP($K130,[36]коммент!$B:$C,2,0),""),"")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0" s="128" t="s">
        <v>189</v>
      </c>
      <c r="N130" s="128"/>
      <c r="O130" s="128"/>
      <c r="P130" s="128" t="s">
        <v>733</v>
      </c>
      <c r="Q130" s="13"/>
      <c r="R130" s="13"/>
    </row>
    <row r="131" spans="1:18" s="14" customFormat="1" ht="126" hidden="1" x14ac:dyDescent="0.25">
      <c r="A131" s="128">
        <v>129</v>
      </c>
      <c r="B131" s="129">
        <v>44715</v>
      </c>
      <c r="C131" s="128" t="s">
        <v>738</v>
      </c>
      <c r="D131" s="127" t="s">
        <v>84</v>
      </c>
      <c r="E131" s="127"/>
      <c r="F131" s="130" t="s">
        <v>739</v>
      </c>
      <c r="G131" s="128">
        <v>9161463390</v>
      </c>
      <c r="H131" s="137" t="s">
        <v>740</v>
      </c>
      <c r="I131" s="136">
        <v>44714</v>
      </c>
      <c r="J131" s="137" t="s">
        <v>180</v>
      </c>
      <c r="K131" s="137" t="s">
        <v>125</v>
      </c>
      <c r="L131" s="153" t="s">
        <v>162</v>
      </c>
      <c r="M131" s="137" t="s">
        <v>189</v>
      </c>
      <c r="N131" s="128"/>
      <c r="O131" s="128"/>
      <c r="P131" s="128"/>
      <c r="Q131" s="13"/>
      <c r="R131" s="13"/>
    </row>
    <row r="132" spans="1:18" s="14" customFormat="1" ht="126" hidden="1" x14ac:dyDescent="0.25">
      <c r="A132" s="128">
        <v>130</v>
      </c>
      <c r="B132" s="129">
        <v>44715</v>
      </c>
      <c r="C132" s="128" t="s">
        <v>738</v>
      </c>
      <c r="D132" s="127" t="s">
        <v>84</v>
      </c>
      <c r="E132" s="127"/>
      <c r="F132" s="130" t="s">
        <v>741</v>
      </c>
      <c r="G132" s="128">
        <v>9265217205</v>
      </c>
      <c r="H132" s="137" t="s">
        <v>740</v>
      </c>
      <c r="I132" s="136">
        <v>44714</v>
      </c>
      <c r="J132" s="137" t="s">
        <v>180</v>
      </c>
      <c r="K132" s="137" t="s">
        <v>125</v>
      </c>
      <c r="L132" s="153" t="s">
        <v>162</v>
      </c>
      <c r="M132" s="137" t="s">
        <v>189</v>
      </c>
      <c r="N132" s="128"/>
      <c r="O132" s="128"/>
      <c r="P132" s="128"/>
      <c r="Q132" s="13"/>
      <c r="R132" s="13"/>
    </row>
    <row r="133" spans="1:18" s="14" customFormat="1" ht="126" hidden="1" x14ac:dyDescent="0.25">
      <c r="A133" s="128">
        <v>131</v>
      </c>
      <c r="B133" s="129">
        <v>44715</v>
      </c>
      <c r="C133" s="128" t="s">
        <v>738</v>
      </c>
      <c r="D133" s="127" t="s">
        <v>84</v>
      </c>
      <c r="E133" s="127"/>
      <c r="F133" s="149" t="s">
        <v>742</v>
      </c>
      <c r="G133" s="137">
        <v>9859383828</v>
      </c>
      <c r="H133" s="137" t="s">
        <v>740</v>
      </c>
      <c r="I133" s="136">
        <v>44714</v>
      </c>
      <c r="J133" s="137" t="s">
        <v>180</v>
      </c>
      <c r="K133" s="137" t="s">
        <v>125</v>
      </c>
      <c r="L133" s="153" t="s">
        <v>162</v>
      </c>
      <c r="M133" s="137" t="s">
        <v>189</v>
      </c>
      <c r="N133" s="128"/>
      <c r="O133" s="128"/>
      <c r="P133" s="128"/>
      <c r="Q133" s="13"/>
      <c r="R133" s="13"/>
    </row>
    <row r="134" spans="1:18" s="14" customFormat="1" ht="126" hidden="1" x14ac:dyDescent="0.25">
      <c r="A134" s="128">
        <v>132</v>
      </c>
      <c r="B134" s="129">
        <v>44715</v>
      </c>
      <c r="C134" s="128" t="s">
        <v>738</v>
      </c>
      <c r="D134" s="127" t="s">
        <v>84</v>
      </c>
      <c r="E134" s="127"/>
      <c r="F134" s="149" t="s">
        <v>746</v>
      </c>
      <c r="G134" s="137">
        <v>9167100940</v>
      </c>
      <c r="H134" s="137" t="s">
        <v>747</v>
      </c>
      <c r="I134" s="136">
        <v>44713</v>
      </c>
      <c r="J134" s="137" t="s">
        <v>179</v>
      </c>
      <c r="K134" s="137" t="s">
        <v>125</v>
      </c>
      <c r="L134" s="153" t="s">
        <v>162</v>
      </c>
      <c r="M134" s="137" t="s">
        <v>154</v>
      </c>
      <c r="N134" s="128"/>
      <c r="O134" s="128"/>
      <c r="P134" s="128"/>
      <c r="Q134" s="13"/>
      <c r="R134" s="13"/>
    </row>
    <row r="135" spans="1:18" s="14" customFormat="1" ht="47.25" hidden="1" x14ac:dyDescent="0.25">
      <c r="A135" s="128">
        <v>133</v>
      </c>
      <c r="B135" s="129">
        <v>44715</v>
      </c>
      <c r="C135" s="128" t="s">
        <v>748</v>
      </c>
      <c r="D135" s="127" t="s">
        <v>84</v>
      </c>
      <c r="E135" s="127"/>
      <c r="F135" s="130" t="s">
        <v>757</v>
      </c>
      <c r="G135" s="128" t="s">
        <v>758</v>
      </c>
      <c r="H135" s="128"/>
      <c r="I135" s="128"/>
      <c r="J135" s="128" t="s">
        <v>180</v>
      </c>
      <c r="K135" s="128" t="s">
        <v>36</v>
      </c>
      <c r="L135" s="133" t="s">
        <v>157</v>
      </c>
      <c r="M135" s="128"/>
      <c r="N135" s="128"/>
      <c r="O135" s="128"/>
      <c r="P135" s="128" t="s">
        <v>759</v>
      </c>
      <c r="Q135" s="13"/>
      <c r="R135" s="13"/>
    </row>
    <row r="136" spans="1:18" s="14" customFormat="1" ht="94.5" hidden="1" x14ac:dyDescent="0.25">
      <c r="A136" s="128">
        <v>134</v>
      </c>
      <c r="B136" s="129">
        <v>44715</v>
      </c>
      <c r="C136" s="128" t="s">
        <v>748</v>
      </c>
      <c r="D136" s="127" t="s">
        <v>84</v>
      </c>
      <c r="E136" s="127"/>
      <c r="F136" s="130" t="s">
        <v>760</v>
      </c>
      <c r="G136" s="128" t="s">
        <v>761</v>
      </c>
      <c r="H136" s="128" t="s">
        <v>332</v>
      </c>
      <c r="I136" s="129">
        <v>44701</v>
      </c>
      <c r="J136" s="128" t="s">
        <v>134</v>
      </c>
      <c r="K136" s="128" t="s">
        <v>111</v>
      </c>
      <c r="L136" s="133" t="s">
        <v>165</v>
      </c>
      <c r="M136" s="128" t="s">
        <v>133</v>
      </c>
      <c r="N136" s="128"/>
      <c r="O136" s="128"/>
      <c r="P136" s="128"/>
      <c r="Q136" s="13"/>
      <c r="R136" s="13"/>
    </row>
    <row r="137" spans="1:18" s="14" customFormat="1" ht="126" hidden="1" x14ac:dyDescent="0.25">
      <c r="A137" s="128">
        <v>135</v>
      </c>
      <c r="B137" s="129">
        <v>44715</v>
      </c>
      <c r="C137" s="128" t="s">
        <v>809</v>
      </c>
      <c r="D137" s="127" t="s">
        <v>84</v>
      </c>
      <c r="E137" s="127"/>
      <c r="F137" s="130" t="s">
        <v>813</v>
      </c>
      <c r="G137" s="128" t="s">
        <v>814</v>
      </c>
      <c r="H137" s="128" t="s">
        <v>424</v>
      </c>
      <c r="I137" s="129">
        <v>44694</v>
      </c>
      <c r="J137" s="128" t="s">
        <v>134</v>
      </c>
      <c r="K137" s="128" t="s">
        <v>125</v>
      </c>
      <c r="L137" s="133" t="str">
        <f>IFERROR(_xlfn.IFNA(VLOOKUP($K137,[10]коммент!$B:$C,2,0),""),"")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28" t="s">
        <v>126</v>
      </c>
      <c r="N137" s="128"/>
      <c r="O137" s="128"/>
      <c r="P137" s="128"/>
      <c r="Q137" s="13"/>
      <c r="R137" s="13"/>
    </row>
    <row r="138" spans="1:18" s="14" customFormat="1" ht="126" hidden="1" x14ac:dyDescent="0.25">
      <c r="A138" s="128">
        <v>136</v>
      </c>
      <c r="B138" s="129">
        <v>44715</v>
      </c>
      <c r="C138" s="128" t="s">
        <v>954</v>
      </c>
      <c r="D138" s="127" t="s">
        <v>84</v>
      </c>
      <c r="E138" s="127"/>
      <c r="F138" s="130" t="s">
        <v>959</v>
      </c>
      <c r="G138" s="128" t="s">
        <v>960</v>
      </c>
      <c r="H138" s="128" t="s">
        <v>961</v>
      </c>
      <c r="I138" s="129"/>
      <c r="J138" s="128" t="s">
        <v>180</v>
      </c>
      <c r="K138" s="128" t="s">
        <v>125</v>
      </c>
      <c r="L138" s="133" t="s">
        <v>162</v>
      </c>
      <c r="M138" s="128" t="s">
        <v>189</v>
      </c>
      <c r="N138" s="128"/>
      <c r="O138" s="128"/>
      <c r="P138" s="128" t="s">
        <v>962</v>
      </c>
      <c r="Q138" s="13"/>
      <c r="R138" s="13"/>
    </row>
    <row r="139" spans="1:18" s="14" customFormat="1" ht="126" hidden="1" x14ac:dyDescent="0.25">
      <c r="A139" s="128">
        <v>137</v>
      </c>
      <c r="B139" s="129">
        <v>44715</v>
      </c>
      <c r="C139" s="128" t="s">
        <v>954</v>
      </c>
      <c r="D139" s="127" t="s">
        <v>84</v>
      </c>
      <c r="E139" s="127"/>
      <c r="F139" s="130" t="s">
        <v>966</v>
      </c>
      <c r="G139" s="128" t="s">
        <v>967</v>
      </c>
      <c r="H139" s="128" t="s">
        <v>961</v>
      </c>
      <c r="I139" s="129"/>
      <c r="J139" s="128" t="s">
        <v>180</v>
      </c>
      <c r="K139" s="128" t="s">
        <v>125</v>
      </c>
      <c r="L139" s="133" t="str">
        <f>IFERROR(_xlfn.IFNA(VLOOKUP($K139,[12]коммент!$B:$C,2,0),""),"")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28" t="s">
        <v>189</v>
      </c>
      <c r="N139" s="128"/>
      <c r="O139" s="128"/>
      <c r="P139" s="128" t="s">
        <v>962</v>
      </c>
      <c r="Q139" s="13"/>
      <c r="R139" s="13"/>
    </row>
    <row r="140" spans="1:18" s="14" customFormat="1" ht="126" hidden="1" x14ac:dyDescent="0.25">
      <c r="A140" s="128">
        <v>138</v>
      </c>
      <c r="B140" s="129">
        <v>44715</v>
      </c>
      <c r="C140" s="128" t="s">
        <v>954</v>
      </c>
      <c r="D140" s="127" t="s">
        <v>84</v>
      </c>
      <c r="E140" s="127"/>
      <c r="F140" s="130" t="s">
        <v>975</v>
      </c>
      <c r="G140" s="128" t="s">
        <v>976</v>
      </c>
      <c r="H140" s="128" t="s">
        <v>977</v>
      </c>
      <c r="I140" s="129">
        <v>44714</v>
      </c>
      <c r="J140" s="128" t="s">
        <v>180</v>
      </c>
      <c r="K140" s="128" t="s">
        <v>36</v>
      </c>
      <c r="L140" s="133" t="str">
        <f>IFERROR(_xlfn.IFNA(VLOOKUP($K140,[12]коммент!$B:$C,2,0),""),"")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40" s="128"/>
      <c r="N140" s="128"/>
      <c r="O140" s="128"/>
      <c r="P140" s="128" t="s">
        <v>978</v>
      </c>
      <c r="Q140" s="13"/>
      <c r="R140" s="13"/>
    </row>
    <row r="141" spans="1:18" s="14" customFormat="1" ht="126" hidden="1" x14ac:dyDescent="0.25">
      <c r="A141" s="128">
        <v>139</v>
      </c>
      <c r="B141" s="129">
        <v>44715</v>
      </c>
      <c r="C141" s="128" t="s">
        <v>979</v>
      </c>
      <c r="D141" s="127" t="s">
        <v>84</v>
      </c>
      <c r="E141" s="127"/>
      <c r="F141" s="130" t="s">
        <v>980</v>
      </c>
      <c r="G141" s="128" t="s">
        <v>981</v>
      </c>
      <c r="H141" s="128" t="s">
        <v>918</v>
      </c>
      <c r="I141" s="129">
        <v>44714</v>
      </c>
      <c r="J141" s="128" t="s">
        <v>180</v>
      </c>
      <c r="K141" s="128" t="s">
        <v>125</v>
      </c>
      <c r="L141" s="133" t="s">
        <v>162</v>
      </c>
      <c r="M141" s="128" t="s">
        <v>189</v>
      </c>
      <c r="N141" s="128"/>
      <c r="O141" s="128"/>
      <c r="P141" s="128"/>
      <c r="Q141" s="13"/>
      <c r="R141" s="13"/>
    </row>
    <row r="142" spans="1:18" s="14" customFormat="1" ht="94.5" hidden="1" x14ac:dyDescent="0.25">
      <c r="A142" s="128">
        <v>140</v>
      </c>
      <c r="B142" s="129">
        <v>44715</v>
      </c>
      <c r="C142" s="128" t="s">
        <v>979</v>
      </c>
      <c r="D142" s="127" t="s">
        <v>84</v>
      </c>
      <c r="E142" s="127"/>
      <c r="F142" s="130" t="s">
        <v>982</v>
      </c>
      <c r="G142" s="128" t="s">
        <v>983</v>
      </c>
      <c r="H142" s="128" t="s">
        <v>672</v>
      </c>
      <c r="I142" s="129">
        <v>44706</v>
      </c>
      <c r="J142" s="128" t="s">
        <v>180</v>
      </c>
      <c r="K142" s="128" t="s">
        <v>111</v>
      </c>
      <c r="L142" s="133" t="s">
        <v>165</v>
      </c>
      <c r="M142" s="128" t="s">
        <v>154</v>
      </c>
      <c r="N142" s="128" t="s">
        <v>114</v>
      </c>
      <c r="O142" s="128"/>
      <c r="P142" s="128"/>
      <c r="Q142" s="13"/>
      <c r="R142" s="13"/>
    </row>
    <row r="143" spans="1:18" s="14" customFormat="1" ht="94.5" hidden="1" x14ac:dyDescent="0.25">
      <c r="A143" s="128">
        <v>141</v>
      </c>
      <c r="B143" s="129">
        <v>44715</v>
      </c>
      <c r="C143" s="128" t="s">
        <v>979</v>
      </c>
      <c r="D143" s="127" t="s">
        <v>84</v>
      </c>
      <c r="E143" s="127"/>
      <c r="F143" s="130" t="s">
        <v>986</v>
      </c>
      <c r="G143" s="128" t="s">
        <v>987</v>
      </c>
      <c r="H143" s="128"/>
      <c r="I143" s="129"/>
      <c r="J143" s="128" t="s">
        <v>180</v>
      </c>
      <c r="K143" s="128" t="s">
        <v>6</v>
      </c>
      <c r="L143" s="133" t="s">
        <v>147</v>
      </c>
      <c r="M143" s="128"/>
      <c r="N143" s="128"/>
      <c r="O143" s="128"/>
      <c r="P143" s="128"/>
      <c r="Q143" s="13"/>
      <c r="R143" s="13"/>
    </row>
    <row r="144" spans="1:18" s="14" customFormat="1" ht="126" hidden="1" x14ac:dyDescent="0.25">
      <c r="A144" s="128">
        <v>142</v>
      </c>
      <c r="B144" s="129">
        <v>44715</v>
      </c>
      <c r="C144" s="128" t="s">
        <v>1078</v>
      </c>
      <c r="D144" s="127" t="s">
        <v>84</v>
      </c>
      <c r="E144" s="127"/>
      <c r="F144" s="130" t="s">
        <v>1081</v>
      </c>
      <c r="G144" s="128">
        <v>9091689283</v>
      </c>
      <c r="H144" s="128" t="s">
        <v>918</v>
      </c>
      <c r="I144" s="129">
        <v>44701</v>
      </c>
      <c r="J144" s="128" t="s">
        <v>134</v>
      </c>
      <c r="K144" s="131" t="s">
        <v>125</v>
      </c>
      <c r="L144" s="132" t="s">
        <v>162</v>
      </c>
      <c r="M144" s="128" t="s">
        <v>189</v>
      </c>
      <c r="N144" s="128"/>
      <c r="O144" s="128"/>
      <c r="P144" s="128"/>
      <c r="Q144" s="13"/>
      <c r="R144" s="13"/>
    </row>
    <row r="145" spans="1:18" s="14" customFormat="1" ht="126" hidden="1" x14ac:dyDescent="0.25">
      <c r="A145" s="128">
        <v>143</v>
      </c>
      <c r="B145" s="129">
        <v>44715</v>
      </c>
      <c r="C145" s="128" t="s">
        <v>1078</v>
      </c>
      <c r="D145" s="127" t="s">
        <v>84</v>
      </c>
      <c r="E145" s="127"/>
      <c r="F145" s="130" t="s">
        <v>1086</v>
      </c>
      <c r="G145" s="128">
        <v>9258610015</v>
      </c>
      <c r="H145" s="128" t="s">
        <v>918</v>
      </c>
      <c r="I145" s="129">
        <v>44713</v>
      </c>
      <c r="J145" s="128" t="s">
        <v>180</v>
      </c>
      <c r="K145" s="128" t="s">
        <v>125</v>
      </c>
      <c r="L145" s="133" t="s">
        <v>162</v>
      </c>
      <c r="M145" s="128" t="s">
        <v>189</v>
      </c>
      <c r="N145" s="128"/>
      <c r="O145" s="128"/>
      <c r="P145" s="128"/>
      <c r="Q145" s="13"/>
      <c r="R145" s="13"/>
    </row>
    <row r="146" spans="1:18" s="14" customFormat="1" ht="126" hidden="1" x14ac:dyDescent="0.25">
      <c r="A146" s="128">
        <v>144</v>
      </c>
      <c r="B146" s="129">
        <v>44715</v>
      </c>
      <c r="C146" s="128" t="s">
        <v>1078</v>
      </c>
      <c r="D146" s="127" t="s">
        <v>84</v>
      </c>
      <c r="E146" s="127"/>
      <c r="F146" s="130" t="s">
        <v>1090</v>
      </c>
      <c r="G146" s="128">
        <v>9651468440</v>
      </c>
      <c r="H146" s="128" t="s">
        <v>1091</v>
      </c>
      <c r="I146" s="129">
        <v>44714</v>
      </c>
      <c r="J146" s="128" t="s">
        <v>180</v>
      </c>
      <c r="K146" s="128" t="s">
        <v>125</v>
      </c>
      <c r="L146" s="133" t="s">
        <v>162</v>
      </c>
      <c r="M146" s="128" t="s">
        <v>189</v>
      </c>
      <c r="N146" s="128"/>
      <c r="O146" s="128"/>
      <c r="P146" s="128"/>
      <c r="Q146" s="13"/>
      <c r="R146" s="13"/>
    </row>
    <row r="147" spans="1:18" s="14" customFormat="1" ht="126" hidden="1" x14ac:dyDescent="0.25">
      <c r="A147" s="128">
        <v>145</v>
      </c>
      <c r="B147" s="129">
        <v>44715</v>
      </c>
      <c r="C147" s="128" t="s">
        <v>1095</v>
      </c>
      <c r="D147" s="127" t="s">
        <v>84</v>
      </c>
      <c r="E147" s="127"/>
      <c r="F147" s="130" t="s">
        <v>1103</v>
      </c>
      <c r="G147" s="128" t="s">
        <v>1104</v>
      </c>
      <c r="H147" s="128" t="s">
        <v>1105</v>
      </c>
      <c r="I147" s="129"/>
      <c r="J147" s="128" t="s">
        <v>180</v>
      </c>
      <c r="K147" s="128" t="s">
        <v>125</v>
      </c>
      <c r="L147" s="133" t="s">
        <v>162</v>
      </c>
      <c r="M147" s="128" t="s">
        <v>188</v>
      </c>
      <c r="N147" s="128"/>
      <c r="O147" s="128"/>
      <c r="P147" s="128" t="s">
        <v>1106</v>
      </c>
      <c r="Q147" s="13"/>
      <c r="R147" s="13"/>
    </row>
    <row r="148" spans="1:18" s="14" customFormat="1" ht="110.25" hidden="1" x14ac:dyDescent="0.25">
      <c r="A148" s="128">
        <v>146</v>
      </c>
      <c r="B148" s="129">
        <v>44715</v>
      </c>
      <c r="C148" s="128" t="s">
        <v>1095</v>
      </c>
      <c r="D148" s="127" t="s">
        <v>84</v>
      </c>
      <c r="E148" s="127"/>
      <c r="F148" s="130" t="s">
        <v>1110</v>
      </c>
      <c r="G148" s="128" t="s">
        <v>1111</v>
      </c>
      <c r="H148" s="128"/>
      <c r="I148" s="129"/>
      <c r="J148" s="128" t="s">
        <v>180</v>
      </c>
      <c r="K148" s="128" t="s">
        <v>36</v>
      </c>
      <c r="L148" s="133" t="s">
        <v>148</v>
      </c>
      <c r="M148" s="128"/>
      <c r="N148" s="128"/>
      <c r="O148" s="128"/>
      <c r="P148" s="128" t="s">
        <v>1112</v>
      </c>
      <c r="Q148" s="13"/>
      <c r="R148" s="13"/>
    </row>
    <row r="149" spans="1:18" s="14" customFormat="1" ht="126" hidden="1" x14ac:dyDescent="0.25">
      <c r="A149" s="128">
        <v>147</v>
      </c>
      <c r="B149" s="129">
        <v>44715</v>
      </c>
      <c r="C149" s="128" t="s">
        <v>1095</v>
      </c>
      <c r="D149" s="127" t="s">
        <v>84</v>
      </c>
      <c r="E149" s="127"/>
      <c r="F149" s="130" t="s">
        <v>1118</v>
      </c>
      <c r="G149" s="128">
        <v>9639217077</v>
      </c>
      <c r="H149" s="128" t="s">
        <v>1119</v>
      </c>
      <c r="I149" s="129">
        <v>44714</v>
      </c>
      <c r="J149" s="128" t="s">
        <v>179</v>
      </c>
      <c r="K149" s="128" t="s">
        <v>125</v>
      </c>
      <c r="L149" s="133" t="s">
        <v>162</v>
      </c>
      <c r="M149" s="128" t="s">
        <v>189</v>
      </c>
      <c r="N149" s="128"/>
      <c r="O149" s="128"/>
      <c r="P149" s="128"/>
      <c r="Q149" s="13"/>
      <c r="R149" s="13"/>
    </row>
    <row r="150" spans="1:18" s="14" customFormat="1" ht="94.5" hidden="1" x14ac:dyDescent="0.25">
      <c r="A150" s="128">
        <v>148</v>
      </c>
      <c r="B150" s="129">
        <v>44715</v>
      </c>
      <c r="C150" s="128" t="s">
        <v>1095</v>
      </c>
      <c r="D150" s="127" t="s">
        <v>84</v>
      </c>
      <c r="E150" s="127"/>
      <c r="F150" s="130" t="s">
        <v>1120</v>
      </c>
      <c r="G150" s="128">
        <v>9853552224</v>
      </c>
      <c r="H150" s="128" t="s">
        <v>1100</v>
      </c>
      <c r="I150" s="129">
        <v>44714</v>
      </c>
      <c r="J150" s="128" t="s">
        <v>180</v>
      </c>
      <c r="K150" s="128" t="s">
        <v>1</v>
      </c>
      <c r="L150" s="133" t="s">
        <v>166</v>
      </c>
      <c r="M150" s="128" t="s">
        <v>153</v>
      </c>
      <c r="N150" s="128"/>
      <c r="O150" s="128"/>
      <c r="P150" s="128" t="s">
        <v>1121</v>
      </c>
      <c r="Q150" s="13"/>
      <c r="R150" s="13"/>
    </row>
    <row r="151" spans="1:18" s="14" customFormat="1" ht="126" hidden="1" x14ac:dyDescent="0.25">
      <c r="A151" s="128">
        <v>149</v>
      </c>
      <c r="B151" s="129">
        <v>44715</v>
      </c>
      <c r="C151" s="128" t="s">
        <v>1095</v>
      </c>
      <c r="D151" s="127" t="s">
        <v>84</v>
      </c>
      <c r="E151" s="127"/>
      <c r="F151" s="130" t="s">
        <v>1122</v>
      </c>
      <c r="G151" s="128">
        <v>9036774037</v>
      </c>
      <c r="H151" s="128" t="s">
        <v>1123</v>
      </c>
      <c r="I151" s="129">
        <v>44714</v>
      </c>
      <c r="J151" s="128" t="s">
        <v>134</v>
      </c>
      <c r="K151" s="128" t="s">
        <v>125</v>
      </c>
      <c r="L151" s="133" t="s">
        <v>162</v>
      </c>
      <c r="M151" s="128" t="s">
        <v>128</v>
      </c>
      <c r="N151" s="128"/>
      <c r="O151" s="128"/>
      <c r="P151" s="128"/>
      <c r="Q151" s="13"/>
      <c r="R151" s="13"/>
    </row>
    <row r="152" spans="1:18" s="14" customFormat="1" ht="126" hidden="1" x14ac:dyDescent="0.25">
      <c r="A152" s="128">
        <v>150</v>
      </c>
      <c r="B152" s="129">
        <v>44715</v>
      </c>
      <c r="C152" s="128" t="s">
        <v>1124</v>
      </c>
      <c r="D152" s="127" t="s">
        <v>84</v>
      </c>
      <c r="E152" s="127"/>
      <c r="F152" s="130" t="s">
        <v>1125</v>
      </c>
      <c r="G152" s="128">
        <v>9637126180</v>
      </c>
      <c r="H152" s="128" t="s">
        <v>491</v>
      </c>
      <c r="I152" s="129">
        <v>44712</v>
      </c>
      <c r="J152" s="128" t="s">
        <v>180</v>
      </c>
      <c r="K152" s="128" t="s">
        <v>113</v>
      </c>
      <c r="L152" s="133" t="s">
        <v>143</v>
      </c>
      <c r="M152" s="128"/>
      <c r="N152" s="128"/>
      <c r="O152" s="128"/>
      <c r="P152" s="128" t="s">
        <v>1126</v>
      </c>
      <c r="Q152" s="13"/>
      <c r="R152" s="13"/>
    </row>
    <row r="153" spans="1:18" s="14" customFormat="1" ht="189" hidden="1" x14ac:dyDescent="0.25">
      <c r="A153" s="128">
        <v>151</v>
      </c>
      <c r="B153" s="129">
        <v>44715</v>
      </c>
      <c r="C153" s="128" t="s">
        <v>1124</v>
      </c>
      <c r="D153" s="127" t="s">
        <v>84</v>
      </c>
      <c r="E153" s="127"/>
      <c r="F153" s="130" t="s">
        <v>1129</v>
      </c>
      <c r="G153" s="128">
        <v>9859804990</v>
      </c>
      <c r="H153" s="128" t="s">
        <v>977</v>
      </c>
      <c r="I153" s="129">
        <v>18382</v>
      </c>
      <c r="J153" s="128" t="s">
        <v>179</v>
      </c>
      <c r="K153" s="131" t="s">
        <v>33</v>
      </c>
      <c r="L153" s="132" t="s">
        <v>143</v>
      </c>
      <c r="M153" s="128"/>
      <c r="N153" s="128"/>
      <c r="O153" s="128"/>
      <c r="P153" s="128" t="s">
        <v>1130</v>
      </c>
      <c r="Q153" s="13"/>
      <c r="R153" s="13"/>
    </row>
    <row r="154" spans="1:18" s="14" customFormat="1" ht="126" hidden="1" x14ac:dyDescent="0.25">
      <c r="A154" s="128">
        <v>152</v>
      </c>
      <c r="B154" s="129">
        <v>44715</v>
      </c>
      <c r="C154" s="128" t="s">
        <v>1124</v>
      </c>
      <c r="D154" s="127" t="s">
        <v>84</v>
      </c>
      <c r="E154" s="127"/>
      <c r="F154" s="130" t="s">
        <v>1131</v>
      </c>
      <c r="G154" s="128">
        <v>9164084645</v>
      </c>
      <c r="H154" s="128" t="s">
        <v>117</v>
      </c>
      <c r="I154" s="129">
        <v>44714</v>
      </c>
      <c r="J154" s="128" t="s">
        <v>180</v>
      </c>
      <c r="K154" s="128" t="s">
        <v>125</v>
      </c>
      <c r="L154" s="133" t="s">
        <v>162</v>
      </c>
      <c r="M154" s="128" t="s">
        <v>189</v>
      </c>
      <c r="N154" s="128"/>
      <c r="O154" s="128"/>
      <c r="P154" s="128"/>
      <c r="Q154" s="13"/>
      <c r="R154" s="13"/>
    </row>
    <row r="155" spans="1:18" s="14" customFormat="1" ht="141.75" hidden="1" x14ac:dyDescent="0.25">
      <c r="A155" s="128">
        <v>153</v>
      </c>
      <c r="B155" s="129">
        <v>44715</v>
      </c>
      <c r="C155" s="128" t="s">
        <v>1139</v>
      </c>
      <c r="D155" s="127" t="s">
        <v>84</v>
      </c>
      <c r="E155" s="127"/>
      <c r="F155" s="130" t="s">
        <v>1145</v>
      </c>
      <c r="G155" s="128">
        <v>9153662574</v>
      </c>
      <c r="H155" s="128" t="s">
        <v>965</v>
      </c>
      <c r="I155" s="129">
        <v>44705</v>
      </c>
      <c r="J155" s="128" t="s">
        <v>179</v>
      </c>
      <c r="K155" s="128" t="s">
        <v>113</v>
      </c>
      <c r="L155" s="133" t="s">
        <v>165</v>
      </c>
      <c r="M155" s="128"/>
      <c r="N155" s="128"/>
      <c r="O155" s="128"/>
      <c r="P155" s="128" t="s">
        <v>1147</v>
      </c>
      <c r="Q155" s="13"/>
      <c r="R155" s="13"/>
    </row>
    <row r="156" spans="1:18" s="14" customFormat="1" ht="94.5" hidden="1" x14ac:dyDescent="0.25">
      <c r="A156" s="128">
        <v>154</v>
      </c>
      <c r="B156" s="129">
        <v>44715</v>
      </c>
      <c r="C156" s="128" t="s">
        <v>1139</v>
      </c>
      <c r="D156" s="127" t="s">
        <v>84</v>
      </c>
      <c r="E156" s="127"/>
      <c r="F156" s="130" t="s">
        <v>1148</v>
      </c>
      <c r="G156" s="128">
        <v>9152013824</v>
      </c>
      <c r="H156" s="128" t="s">
        <v>1149</v>
      </c>
      <c r="I156" s="129">
        <v>44713</v>
      </c>
      <c r="J156" s="128" t="s">
        <v>180</v>
      </c>
      <c r="K156" s="128" t="s">
        <v>111</v>
      </c>
      <c r="L156" s="133" t="s">
        <v>165</v>
      </c>
      <c r="M156" s="128" t="s">
        <v>154</v>
      </c>
      <c r="N156" s="128" t="s">
        <v>114</v>
      </c>
      <c r="O156" s="128"/>
      <c r="P156" s="128"/>
      <c r="Q156" s="13"/>
      <c r="R156" s="13"/>
    </row>
    <row r="157" spans="1:18" s="14" customFormat="1" ht="94.5" hidden="1" x14ac:dyDescent="0.25">
      <c r="A157" s="128">
        <v>155</v>
      </c>
      <c r="B157" s="129">
        <v>44715</v>
      </c>
      <c r="C157" s="128" t="s">
        <v>1139</v>
      </c>
      <c r="D157" s="127" t="s">
        <v>84</v>
      </c>
      <c r="E157" s="127"/>
      <c r="F157" s="130" t="s">
        <v>1148</v>
      </c>
      <c r="G157" s="128">
        <v>9152013824</v>
      </c>
      <c r="H157" s="128" t="s">
        <v>1149</v>
      </c>
      <c r="I157" s="129">
        <v>44713</v>
      </c>
      <c r="J157" s="128" t="s">
        <v>180</v>
      </c>
      <c r="K157" s="128" t="s">
        <v>111</v>
      </c>
      <c r="L157" s="133" t="s">
        <v>165</v>
      </c>
      <c r="M157" s="128" t="s">
        <v>133</v>
      </c>
      <c r="N157" s="128" t="s">
        <v>114</v>
      </c>
      <c r="O157" s="128"/>
      <c r="P157" s="128"/>
      <c r="Q157" s="13"/>
      <c r="R157" s="13"/>
    </row>
    <row r="158" spans="1:18" s="14" customFormat="1" ht="126" hidden="1" x14ac:dyDescent="0.25">
      <c r="A158" s="128">
        <v>156</v>
      </c>
      <c r="B158" s="129">
        <v>44715</v>
      </c>
      <c r="C158" s="128" t="s">
        <v>1139</v>
      </c>
      <c r="D158" s="127" t="s">
        <v>84</v>
      </c>
      <c r="E158" s="127"/>
      <c r="F158" s="130" t="s">
        <v>1150</v>
      </c>
      <c r="G158" s="128">
        <v>9255788914</v>
      </c>
      <c r="H158" s="128" t="s">
        <v>423</v>
      </c>
      <c r="I158" s="129">
        <v>44712</v>
      </c>
      <c r="J158" s="128" t="s">
        <v>180</v>
      </c>
      <c r="K158" s="128" t="s">
        <v>125</v>
      </c>
      <c r="L158" s="133" t="s">
        <v>162</v>
      </c>
      <c r="M158" s="128" t="s">
        <v>188</v>
      </c>
      <c r="N158" s="128"/>
      <c r="O158" s="128"/>
      <c r="P158" s="128" t="s">
        <v>1151</v>
      </c>
      <c r="Q158" s="13"/>
      <c r="R158" s="13"/>
    </row>
    <row r="159" spans="1:18" s="14" customFormat="1" ht="94.5" hidden="1" x14ac:dyDescent="0.25">
      <c r="A159" s="128">
        <v>157</v>
      </c>
      <c r="B159" s="129">
        <v>44715</v>
      </c>
      <c r="C159" s="128" t="s">
        <v>1139</v>
      </c>
      <c r="D159" s="127" t="s">
        <v>84</v>
      </c>
      <c r="E159" s="127"/>
      <c r="F159" s="130" t="s">
        <v>1152</v>
      </c>
      <c r="G159" s="128">
        <v>9067926673</v>
      </c>
      <c r="H159" s="128" t="s">
        <v>1133</v>
      </c>
      <c r="I159" s="129">
        <v>44739</v>
      </c>
      <c r="J159" s="128" t="s">
        <v>180</v>
      </c>
      <c r="K159" s="128" t="s">
        <v>111</v>
      </c>
      <c r="L159" s="133" t="s">
        <v>165</v>
      </c>
      <c r="M159" s="128" t="s">
        <v>154</v>
      </c>
      <c r="N159" s="128" t="s">
        <v>114</v>
      </c>
      <c r="O159" s="128"/>
      <c r="P159" s="128"/>
      <c r="Q159" s="13"/>
      <c r="R159" s="13"/>
    </row>
    <row r="160" spans="1:18" s="14" customFormat="1" ht="94.5" hidden="1" x14ac:dyDescent="0.25">
      <c r="A160" s="128">
        <v>158</v>
      </c>
      <c r="B160" s="129">
        <v>44715</v>
      </c>
      <c r="C160" s="128" t="s">
        <v>1222</v>
      </c>
      <c r="D160" s="127" t="s">
        <v>84</v>
      </c>
      <c r="E160" s="127"/>
      <c r="F160" s="130" t="s">
        <v>1223</v>
      </c>
      <c r="G160" s="128" t="s">
        <v>1224</v>
      </c>
      <c r="H160" s="128" t="s">
        <v>1225</v>
      </c>
      <c r="I160" s="129">
        <v>44700</v>
      </c>
      <c r="J160" s="128" t="s">
        <v>180</v>
      </c>
      <c r="K160" s="128" t="s">
        <v>111</v>
      </c>
      <c r="L160" s="133" t="s">
        <v>165</v>
      </c>
      <c r="M160" s="128" t="s">
        <v>154</v>
      </c>
      <c r="N160" s="128" t="s">
        <v>114</v>
      </c>
      <c r="O160" s="128"/>
      <c r="P160" s="128"/>
      <c r="Q160" s="13"/>
      <c r="R160" s="13"/>
    </row>
    <row r="161" spans="1:18" s="14" customFormat="1" ht="126" hidden="1" x14ac:dyDescent="0.25">
      <c r="A161" s="128">
        <v>159</v>
      </c>
      <c r="B161" s="129">
        <v>44715</v>
      </c>
      <c r="C161" s="128" t="s">
        <v>218</v>
      </c>
      <c r="D161" s="127" t="s">
        <v>38</v>
      </c>
      <c r="E161" s="127"/>
      <c r="F161" s="130" t="s">
        <v>219</v>
      </c>
      <c r="G161" s="128" t="s">
        <v>220</v>
      </c>
      <c r="H161" s="129" t="s">
        <v>221</v>
      </c>
      <c r="I161" s="129">
        <v>44686</v>
      </c>
      <c r="J161" s="128" t="s">
        <v>179</v>
      </c>
      <c r="K161" s="128" t="s">
        <v>113</v>
      </c>
      <c r="L161" s="133" t="str">
        <f>IFERROR(_xlfn.IFNA(VLOOKUP($K161,[33]коммент!$B:$C,2,0),""),"")</f>
        <v>Формат уведомления. С целью проведения внутреннего контроля качества.</v>
      </c>
      <c r="M161" s="128"/>
      <c r="N161" s="128"/>
      <c r="O161" s="128"/>
      <c r="P161" s="128" t="s">
        <v>222</v>
      </c>
      <c r="Q161" s="13"/>
      <c r="R161" s="13"/>
    </row>
    <row r="162" spans="1:18" s="14" customFormat="1" ht="94.5" hidden="1" x14ac:dyDescent="0.25">
      <c r="A162" s="128">
        <v>160</v>
      </c>
      <c r="B162" s="129">
        <v>44715</v>
      </c>
      <c r="C162" s="128" t="s">
        <v>229</v>
      </c>
      <c r="D162" s="127" t="s">
        <v>38</v>
      </c>
      <c r="E162" s="127"/>
      <c r="F162" s="130" t="s">
        <v>235</v>
      </c>
      <c r="G162" s="128">
        <v>9670597237</v>
      </c>
      <c r="H162" s="128" t="s">
        <v>236</v>
      </c>
      <c r="I162" s="129">
        <v>44714</v>
      </c>
      <c r="J162" s="128" t="s">
        <v>180</v>
      </c>
      <c r="K162" s="128" t="s">
        <v>1</v>
      </c>
      <c r="L162" s="133" t="str">
        <f>IFERROR(_xlfn.IFNA(VLOOKUP($K162,[15]коммент!$B:$C,2,0),""),"")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2" s="128" t="s">
        <v>154</v>
      </c>
      <c r="N162" s="128"/>
      <c r="O162" s="128"/>
      <c r="P162" s="128"/>
      <c r="Q162" s="13"/>
      <c r="R162" s="13"/>
    </row>
    <row r="163" spans="1:18" s="14" customFormat="1" ht="94.5" hidden="1" x14ac:dyDescent="0.25">
      <c r="A163" s="128">
        <v>161</v>
      </c>
      <c r="B163" s="129">
        <v>44715</v>
      </c>
      <c r="C163" s="128" t="s">
        <v>229</v>
      </c>
      <c r="D163" s="127" t="s">
        <v>38</v>
      </c>
      <c r="E163" s="127"/>
      <c r="F163" s="130" t="s">
        <v>237</v>
      </c>
      <c r="G163" s="128">
        <v>9162426870</v>
      </c>
      <c r="H163" s="128" t="s">
        <v>238</v>
      </c>
      <c r="I163" s="129">
        <v>44714</v>
      </c>
      <c r="J163" s="128" t="s">
        <v>180</v>
      </c>
      <c r="K163" s="128" t="s">
        <v>1</v>
      </c>
      <c r="L163" s="133" t="str">
        <f>IFERROR(_xlfn.IFNA(VLOOKUP($K163,[15]коммент!$B:$C,2,0),""),"")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3" s="128" t="s">
        <v>153</v>
      </c>
      <c r="N163" s="128"/>
      <c r="O163" s="128"/>
      <c r="P163" s="128" t="s">
        <v>239</v>
      </c>
      <c r="Q163" s="13"/>
      <c r="R163" s="13"/>
    </row>
    <row r="164" spans="1:18" s="14" customFormat="1" ht="126" hidden="1" x14ac:dyDescent="0.25">
      <c r="A164" s="128">
        <v>162</v>
      </c>
      <c r="B164" s="129">
        <v>44715</v>
      </c>
      <c r="C164" s="128" t="s">
        <v>229</v>
      </c>
      <c r="D164" s="127" t="s">
        <v>38</v>
      </c>
      <c r="E164" s="127"/>
      <c r="F164" s="130" t="s">
        <v>240</v>
      </c>
      <c r="G164" s="128">
        <v>9167048069</v>
      </c>
      <c r="H164" s="128"/>
      <c r="I164" s="128"/>
      <c r="J164" s="128" t="s">
        <v>180</v>
      </c>
      <c r="K164" s="128" t="s">
        <v>125</v>
      </c>
      <c r="L164" s="133" t="str">
        <f>IFERROR(_xlfn.IFNA(VLOOKUP($K164,[15]коммент!$B:$C,2,0),""),"")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4" s="128" t="s">
        <v>189</v>
      </c>
      <c r="N164" s="128"/>
      <c r="O164" s="128"/>
      <c r="P164" s="128" t="s">
        <v>241</v>
      </c>
      <c r="Q164" s="13"/>
      <c r="R164" s="13"/>
    </row>
    <row r="165" spans="1:18" s="14" customFormat="1" ht="94.5" hidden="1" x14ac:dyDescent="0.25">
      <c r="A165" s="128">
        <v>163</v>
      </c>
      <c r="B165" s="129">
        <v>44715</v>
      </c>
      <c r="C165" s="128" t="s">
        <v>258</v>
      </c>
      <c r="D165" s="127" t="s">
        <v>38</v>
      </c>
      <c r="E165" s="127"/>
      <c r="F165" s="130" t="s">
        <v>266</v>
      </c>
      <c r="G165" s="128">
        <v>9160300242</v>
      </c>
      <c r="H165" s="128" t="s">
        <v>267</v>
      </c>
      <c r="I165" s="129">
        <v>44712</v>
      </c>
      <c r="J165" s="128" t="s">
        <v>134</v>
      </c>
      <c r="K165" s="128" t="s">
        <v>111</v>
      </c>
      <c r="L165" s="133" t="str">
        <f>IFERROR(_xlfn.IFNA(VLOOKUP($K165,[16]коммент!$B:$C,2,0),""),"")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5" s="128" t="s">
        <v>154</v>
      </c>
      <c r="N165" s="128"/>
      <c r="O165" s="128"/>
      <c r="P165" s="128"/>
      <c r="Q165" s="13"/>
      <c r="R165" s="13"/>
    </row>
    <row r="166" spans="1:18" s="14" customFormat="1" ht="78.75" hidden="1" x14ac:dyDescent="0.25">
      <c r="A166" s="128">
        <v>164</v>
      </c>
      <c r="B166" s="129">
        <v>44715</v>
      </c>
      <c r="C166" s="128" t="s">
        <v>447</v>
      </c>
      <c r="D166" s="127" t="s">
        <v>38</v>
      </c>
      <c r="E166" s="127"/>
      <c r="F166" s="130" t="s">
        <v>448</v>
      </c>
      <c r="G166" s="128">
        <v>89858699030</v>
      </c>
      <c r="H166" s="128" t="s">
        <v>449</v>
      </c>
      <c r="I166" s="129">
        <v>44678</v>
      </c>
      <c r="J166" s="128" t="s">
        <v>180</v>
      </c>
      <c r="K166" s="128" t="s">
        <v>36</v>
      </c>
      <c r="L166" s="133" t="s">
        <v>157</v>
      </c>
      <c r="M166" s="128"/>
      <c r="N166" s="128"/>
      <c r="O166" s="128"/>
      <c r="P166" s="128" t="s">
        <v>450</v>
      </c>
      <c r="Q166" s="13"/>
      <c r="R166" s="13"/>
    </row>
    <row r="167" spans="1:18" s="14" customFormat="1" ht="126" hidden="1" x14ac:dyDescent="0.25">
      <c r="A167" s="128">
        <v>165</v>
      </c>
      <c r="B167" s="129">
        <v>44715</v>
      </c>
      <c r="C167" s="128" t="s">
        <v>447</v>
      </c>
      <c r="D167" s="127" t="s">
        <v>38</v>
      </c>
      <c r="E167" s="127"/>
      <c r="F167" s="130" t="s">
        <v>459</v>
      </c>
      <c r="G167" s="128">
        <v>89096394544</v>
      </c>
      <c r="H167" s="128"/>
      <c r="I167" s="128"/>
      <c r="J167" s="128" t="s">
        <v>180</v>
      </c>
      <c r="K167" s="128" t="s">
        <v>125</v>
      </c>
      <c r="L167" s="133" t="s">
        <v>162</v>
      </c>
      <c r="M167" s="128" t="s">
        <v>128</v>
      </c>
      <c r="N167" s="128"/>
      <c r="O167" s="128"/>
      <c r="P167" s="128"/>
      <c r="Q167" s="13"/>
      <c r="R167" s="13"/>
    </row>
    <row r="168" spans="1:18" s="14" customFormat="1" ht="94.5" hidden="1" x14ac:dyDescent="0.25">
      <c r="A168" s="128">
        <v>166</v>
      </c>
      <c r="B168" s="129">
        <v>44715</v>
      </c>
      <c r="C168" s="128" t="s">
        <v>597</v>
      </c>
      <c r="D168" s="127" t="s">
        <v>38</v>
      </c>
      <c r="E168" s="127"/>
      <c r="F168" s="135" t="s">
        <v>607</v>
      </c>
      <c r="G168" s="128">
        <v>89296073010</v>
      </c>
      <c r="H168" s="128" t="s">
        <v>608</v>
      </c>
      <c r="I168" s="129">
        <v>44711</v>
      </c>
      <c r="J168" s="128" t="s">
        <v>180</v>
      </c>
      <c r="K168" s="128" t="s">
        <v>111</v>
      </c>
      <c r="L168" s="133" t="str">
        <f>IFERROR(_xlfn.IFNA(VLOOKUP($K168,[35]коммент!$B:$C,2,0),""),"")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8" s="128" t="s">
        <v>133</v>
      </c>
      <c r="N168" s="128" t="s">
        <v>190</v>
      </c>
      <c r="O168" s="164"/>
      <c r="P168" s="165" t="s">
        <v>609</v>
      </c>
      <c r="Q168" s="13"/>
      <c r="R168" s="13"/>
    </row>
    <row r="169" spans="1:18" s="14" customFormat="1" ht="47.25" hidden="1" x14ac:dyDescent="0.25">
      <c r="A169" s="128">
        <v>167</v>
      </c>
      <c r="B169" s="129">
        <v>44715</v>
      </c>
      <c r="C169" s="128" t="s">
        <v>597</v>
      </c>
      <c r="D169" s="127" t="s">
        <v>38</v>
      </c>
      <c r="E169" s="127"/>
      <c r="F169" s="135" t="s">
        <v>615</v>
      </c>
      <c r="G169" s="128">
        <v>89175548707</v>
      </c>
      <c r="H169" s="128" t="s">
        <v>616</v>
      </c>
      <c r="I169" s="129">
        <v>44671</v>
      </c>
      <c r="J169" s="128" t="s">
        <v>180</v>
      </c>
      <c r="K169" s="128" t="s">
        <v>85</v>
      </c>
      <c r="L169" s="133" t="str">
        <f>IFERROR(_xlfn.IFNA(VLOOKUP($K169,[37]коммент!$B:$C,2,0),""),"")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69" s="128" t="s">
        <v>129</v>
      </c>
      <c r="N169" s="128"/>
      <c r="O169" s="128"/>
      <c r="P169" s="128"/>
      <c r="Q169" s="13"/>
      <c r="R169" s="13"/>
    </row>
    <row r="170" spans="1:18" s="14" customFormat="1" ht="94.5" hidden="1" x14ac:dyDescent="0.25">
      <c r="A170" s="128">
        <v>168</v>
      </c>
      <c r="B170" s="129">
        <v>44715</v>
      </c>
      <c r="C170" s="138" t="s">
        <v>633</v>
      </c>
      <c r="D170" s="127" t="s">
        <v>38</v>
      </c>
      <c r="E170" s="127"/>
      <c r="F170" s="130" t="s">
        <v>640</v>
      </c>
      <c r="G170" s="128" t="s">
        <v>641</v>
      </c>
      <c r="H170" s="128" t="s">
        <v>642</v>
      </c>
      <c r="I170" s="129">
        <v>44700</v>
      </c>
      <c r="J170" s="128" t="s">
        <v>180</v>
      </c>
      <c r="K170" s="128" t="s">
        <v>113</v>
      </c>
      <c r="L170" s="133" t="str">
        <f>IFERROR(_xlfn.IFNA(VLOOKUP($K170,[38]коммент!$B:$C,2,0),""),"")</f>
        <v>Формат уведомления. С целью проведения внутреннего контроля качества.</v>
      </c>
      <c r="M170" s="128"/>
      <c r="N170" s="128"/>
      <c r="O170" s="128"/>
      <c r="P170" s="128" t="s">
        <v>643</v>
      </c>
      <c r="Q170" s="13"/>
      <c r="R170" s="13"/>
    </row>
    <row r="171" spans="1:18" s="14" customFormat="1" ht="94.5" hidden="1" x14ac:dyDescent="0.25">
      <c r="A171" s="128">
        <v>169</v>
      </c>
      <c r="B171" s="129">
        <v>44715</v>
      </c>
      <c r="C171" s="138" t="s">
        <v>633</v>
      </c>
      <c r="D171" s="127" t="s">
        <v>38</v>
      </c>
      <c r="E171" s="127"/>
      <c r="F171" s="130" t="s">
        <v>644</v>
      </c>
      <c r="G171" s="128" t="s">
        <v>645</v>
      </c>
      <c r="H171" s="128" t="s">
        <v>646</v>
      </c>
      <c r="I171" s="129"/>
      <c r="J171" s="128" t="s">
        <v>180</v>
      </c>
      <c r="K171" s="128" t="s">
        <v>111</v>
      </c>
      <c r="L171" s="133" t="str">
        <f>IFERROR(_xlfn.IFNA(VLOOKUP($K171,[38]коммент!$B:$C,2,0),""),"")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1" s="128" t="s">
        <v>133</v>
      </c>
      <c r="N171" s="128"/>
      <c r="O171" s="128"/>
      <c r="P171" s="128"/>
      <c r="Q171" s="13"/>
      <c r="R171" s="13"/>
    </row>
    <row r="172" spans="1:18" s="14" customFormat="1" ht="94.5" hidden="1" x14ac:dyDescent="0.25">
      <c r="A172" s="128">
        <v>170</v>
      </c>
      <c r="B172" s="129">
        <v>44715</v>
      </c>
      <c r="C172" s="128" t="s">
        <v>809</v>
      </c>
      <c r="D172" s="127" t="s">
        <v>38</v>
      </c>
      <c r="E172" s="127"/>
      <c r="F172" s="130" t="s">
        <v>818</v>
      </c>
      <c r="G172" s="128" t="s">
        <v>819</v>
      </c>
      <c r="H172" s="128" t="s">
        <v>449</v>
      </c>
      <c r="I172" s="129">
        <v>44714</v>
      </c>
      <c r="J172" s="128" t="s">
        <v>180</v>
      </c>
      <c r="K172" s="128" t="s">
        <v>111</v>
      </c>
      <c r="L172" s="133" t="str">
        <f>IFERROR(_xlfn.IFNA(VLOOKUP($K172,[10]коммент!$B:$C,2,0),""),"")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28" t="s">
        <v>154</v>
      </c>
      <c r="N172" s="128" t="s">
        <v>114</v>
      </c>
      <c r="O172" s="128"/>
      <c r="P172" s="128"/>
      <c r="Q172" s="13"/>
      <c r="R172" s="13"/>
    </row>
    <row r="173" spans="1:18" s="14" customFormat="1" ht="78.75" hidden="1" x14ac:dyDescent="0.25">
      <c r="A173" s="128">
        <v>171</v>
      </c>
      <c r="B173" s="129">
        <v>44715</v>
      </c>
      <c r="C173" s="128" t="s">
        <v>954</v>
      </c>
      <c r="D173" s="127" t="s">
        <v>38</v>
      </c>
      <c r="E173" s="127"/>
      <c r="F173" s="130" t="s">
        <v>972</v>
      </c>
      <c r="G173" s="128" t="s">
        <v>973</v>
      </c>
      <c r="H173" s="128" t="s">
        <v>965</v>
      </c>
      <c r="I173" s="129">
        <v>44714</v>
      </c>
      <c r="J173" s="128" t="s">
        <v>180</v>
      </c>
      <c r="K173" s="128" t="s">
        <v>113</v>
      </c>
      <c r="L173" s="133" t="str">
        <f>IFERROR(_xlfn.IFNA(VLOOKUP($K173,[12]коммент!$B:$C,2,0),""),"")</f>
        <v>Формат уведомления. С целью проведения внутреннего контроля качества.</v>
      </c>
      <c r="M173" s="128"/>
      <c r="N173" s="128"/>
      <c r="O173" s="128"/>
      <c r="P173" s="128" t="s">
        <v>974</v>
      </c>
      <c r="Q173" s="13"/>
      <c r="R173" s="13"/>
    </row>
    <row r="174" spans="1:18" s="14" customFormat="1" ht="94.5" hidden="1" x14ac:dyDescent="0.25">
      <c r="A174" s="128">
        <v>172</v>
      </c>
      <c r="B174" s="129">
        <v>44715</v>
      </c>
      <c r="C174" s="128" t="s">
        <v>229</v>
      </c>
      <c r="D174" s="127" t="s">
        <v>207</v>
      </c>
      <c r="E174" s="127"/>
      <c r="F174" s="130" t="s">
        <v>232</v>
      </c>
      <c r="G174" s="128">
        <v>9161572571</v>
      </c>
      <c r="H174" s="128" t="s">
        <v>233</v>
      </c>
      <c r="I174" s="129">
        <v>44714</v>
      </c>
      <c r="J174" s="128" t="s">
        <v>180</v>
      </c>
      <c r="K174" s="128" t="s">
        <v>111</v>
      </c>
      <c r="L174" s="133" t="str">
        <f>IFERROR(_xlfn.IFNA(VLOOKUP($K174,[15]коммент!$B:$C,2,0),""),"")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4" s="128" t="s">
        <v>133</v>
      </c>
      <c r="N174" s="128" t="s">
        <v>114</v>
      </c>
      <c r="O174" s="128"/>
      <c r="P174" s="128" t="s">
        <v>234</v>
      </c>
      <c r="Q174" s="13"/>
      <c r="R174" s="13"/>
    </row>
    <row r="175" spans="1:18" s="14" customFormat="1" ht="126" hidden="1" x14ac:dyDescent="0.25">
      <c r="A175" s="128">
        <v>173</v>
      </c>
      <c r="B175" s="129">
        <v>44715</v>
      </c>
      <c r="C175" s="128" t="s">
        <v>229</v>
      </c>
      <c r="D175" s="127" t="s">
        <v>207</v>
      </c>
      <c r="E175" s="127"/>
      <c r="F175" s="130" t="s">
        <v>247</v>
      </c>
      <c r="G175" s="128" t="s">
        <v>248</v>
      </c>
      <c r="H175" s="128" t="s">
        <v>249</v>
      </c>
      <c r="I175" s="128" t="s">
        <v>250</v>
      </c>
      <c r="J175" s="128" t="s">
        <v>134</v>
      </c>
      <c r="K175" s="128" t="s">
        <v>125</v>
      </c>
      <c r="L175" s="133" t="str">
        <f>IFERROR(_xlfn.IFNA(VLOOKUP($K175,[15]коммент!$B:$C,2,0),""),"")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5" s="128" t="s">
        <v>188</v>
      </c>
      <c r="N175" s="128"/>
      <c r="O175" s="128"/>
      <c r="P175" s="128" t="s">
        <v>251</v>
      </c>
      <c r="Q175" s="13"/>
      <c r="R175" s="13"/>
    </row>
    <row r="176" spans="1:18" s="14" customFormat="1" ht="94.5" hidden="1" x14ac:dyDescent="0.25">
      <c r="A176" s="128">
        <v>174</v>
      </c>
      <c r="B176" s="129">
        <v>44715</v>
      </c>
      <c r="C176" s="128" t="s">
        <v>229</v>
      </c>
      <c r="D176" s="127" t="s">
        <v>207</v>
      </c>
      <c r="E176" s="127"/>
      <c r="F176" s="130" t="s">
        <v>255</v>
      </c>
      <c r="G176" s="128">
        <v>9057091082</v>
      </c>
      <c r="H176" s="128" t="s">
        <v>256</v>
      </c>
      <c r="I176" s="129">
        <v>44701</v>
      </c>
      <c r="J176" s="128" t="s">
        <v>180</v>
      </c>
      <c r="K176" s="128" t="s">
        <v>1</v>
      </c>
      <c r="L176" s="133" t="str">
        <f>IFERROR(_xlfn.IFNA(VLOOKUP($K176,[15]коммент!$B:$C,2,0),""),"")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6" s="128" t="s">
        <v>153</v>
      </c>
      <c r="N176" s="128"/>
      <c r="O176" s="128"/>
      <c r="P176" s="128" t="s">
        <v>257</v>
      </c>
      <c r="Q176" s="13"/>
      <c r="R176" s="13"/>
    </row>
    <row r="177" spans="1:18" s="14" customFormat="1" ht="94.5" hidden="1" x14ac:dyDescent="0.25">
      <c r="A177" s="128">
        <v>175</v>
      </c>
      <c r="B177" s="129">
        <v>44715</v>
      </c>
      <c r="C177" s="128" t="s">
        <v>272</v>
      </c>
      <c r="D177" s="127" t="s">
        <v>207</v>
      </c>
      <c r="E177" s="127"/>
      <c r="F177" s="130" t="s">
        <v>290</v>
      </c>
      <c r="G177" s="128">
        <v>89670376777</v>
      </c>
      <c r="H177" s="128" t="s">
        <v>291</v>
      </c>
      <c r="I177" s="129">
        <v>44711</v>
      </c>
      <c r="J177" s="128" t="s">
        <v>180</v>
      </c>
      <c r="K177" s="128" t="s">
        <v>1</v>
      </c>
      <c r="L177" s="133" t="str">
        <f>IFERROR(_xlfn.IFNA(VLOOKUP($K177,[39]коммент!$B:$C,2,0),""),"")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7" s="128" t="s">
        <v>133</v>
      </c>
      <c r="N177" s="128"/>
      <c r="O177" s="128"/>
      <c r="P177" s="128"/>
      <c r="Q177" s="13"/>
      <c r="R177" s="13"/>
    </row>
    <row r="178" spans="1:18" s="14" customFormat="1" ht="47.25" hidden="1" x14ac:dyDescent="0.25">
      <c r="A178" s="128">
        <v>176</v>
      </c>
      <c r="B178" s="129">
        <v>44715</v>
      </c>
      <c r="C178" s="128" t="s">
        <v>387</v>
      </c>
      <c r="D178" s="127" t="s">
        <v>207</v>
      </c>
      <c r="E178" s="127" t="s">
        <v>202</v>
      </c>
      <c r="F178" s="130" t="s">
        <v>408</v>
      </c>
      <c r="G178" s="128">
        <v>9161216703</v>
      </c>
      <c r="H178" s="128" t="s">
        <v>409</v>
      </c>
      <c r="I178" s="129">
        <v>44712</v>
      </c>
      <c r="J178" s="128" t="s">
        <v>180</v>
      </c>
      <c r="K178" s="128" t="s">
        <v>36</v>
      </c>
      <c r="L178" s="153" t="str">
        <f>IFERROR(_xlfn.IFNA(VLOOKUP($K178,[2]коммент!$B:$C,2,0),""),"")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78" s="128"/>
      <c r="N178" s="128"/>
      <c r="O178" s="128"/>
      <c r="P178" s="128"/>
      <c r="Q178" s="13"/>
      <c r="R178" s="13"/>
    </row>
    <row r="179" spans="1:18" s="14" customFormat="1" ht="94.5" hidden="1" x14ac:dyDescent="0.25">
      <c r="A179" s="128">
        <v>177</v>
      </c>
      <c r="B179" s="129">
        <v>44715</v>
      </c>
      <c r="C179" s="128" t="s">
        <v>541</v>
      </c>
      <c r="D179" s="127" t="s">
        <v>207</v>
      </c>
      <c r="E179" s="127"/>
      <c r="F179" s="130" t="s">
        <v>545</v>
      </c>
      <c r="G179" s="128" t="s">
        <v>546</v>
      </c>
      <c r="H179" s="128" t="s">
        <v>233</v>
      </c>
      <c r="I179" s="129">
        <v>44708</v>
      </c>
      <c r="J179" s="128" t="s">
        <v>180</v>
      </c>
      <c r="K179" s="138" t="s">
        <v>111</v>
      </c>
      <c r="L179" s="139" t="str">
        <f>IFERROR(_xlfn.IFNA(VLOOKUP($K179,[8]коммент!$B:$C,2,0),""),"")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9" s="128" t="s">
        <v>133</v>
      </c>
      <c r="N179" s="138"/>
      <c r="O179" s="138"/>
      <c r="P179" s="138" t="s">
        <v>547</v>
      </c>
      <c r="Q179" s="13"/>
      <c r="R179" s="13"/>
    </row>
    <row r="180" spans="1:18" s="14" customFormat="1" ht="126" hidden="1" x14ac:dyDescent="0.25">
      <c r="A180" s="128">
        <v>178</v>
      </c>
      <c r="B180" s="129">
        <v>44715</v>
      </c>
      <c r="C180" s="128" t="s">
        <v>541</v>
      </c>
      <c r="D180" s="127" t="s">
        <v>207</v>
      </c>
      <c r="E180" s="127"/>
      <c r="F180" s="130" t="s">
        <v>551</v>
      </c>
      <c r="G180" s="128" t="s">
        <v>552</v>
      </c>
      <c r="H180" s="128" t="s">
        <v>332</v>
      </c>
      <c r="I180" s="129">
        <v>44658</v>
      </c>
      <c r="J180" s="128" t="s">
        <v>134</v>
      </c>
      <c r="K180" s="138" t="s">
        <v>125</v>
      </c>
      <c r="L180" s="139" t="str">
        <f>IFERROR(_xlfn.IFNA(VLOOKUP($K180,[8]коммент!$B:$C,2,0),""),"")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0" s="128" t="s">
        <v>126</v>
      </c>
      <c r="N180" s="138"/>
      <c r="O180" s="138"/>
      <c r="P180" s="138" t="s">
        <v>553</v>
      </c>
      <c r="Q180" s="13"/>
      <c r="R180" s="13"/>
    </row>
    <row r="181" spans="1:18" s="14" customFormat="1" ht="94.5" hidden="1" x14ac:dyDescent="0.25">
      <c r="A181" s="128">
        <v>179</v>
      </c>
      <c r="B181" s="129">
        <v>44715</v>
      </c>
      <c r="C181" s="129" t="s">
        <v>623</v>
      </c>
      <c r="D181" s="127" t="s">
        <v>207</v>
      </c>
      <c r="E181" s="127"/>
      <c r="F181" s="130" t="s">
        <v>629</v>
      </c>
      <c r="G181" s="128">
        <v>9152872435</v>
      </c>
      <c r="H181" s="128" t="s">
        <v>630</v>
      </c>
      <c r="I181" s="129">
        <v>44715</v>
      </c>
      <c r="J181" s="128" t="s">
        <v>180</v>
      </c>
      <c r="K181" s="128" t="s">
        <v>1</v>
      </c>
      <c r="L181" s="133" t="str">
        <f>IFERROR(_xlfn.IFNA(VLOOKUP($K181,[40]коммент!$B:$C,2,0),""),"")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81" s="128" t="s">
        <v>152</v>
      </c>
      <c r="N181" s="128" t="s">
        <v>183</v>
      </c>
      <c r="O181" s="128" t="s">
        <v>207</v>
      </c>
      <c r="P181" s="128"/>
      <c r="Q181" s="13"/>
      <c r="R181" s="13"/>
    </row>
    <row r="182" spans="1:18" s="14" customFormat="1" ht="94.5" hidden="1" x14ac:dyDescent="0.25">
      <c r="A182" s="128">
        <v>180</v>
      </c>
      <c r="B182" s="129">
        <v>44715</v>
      </c>
      <c r="C182" s="129" t="s">
        <v>623</v>
      </c>
      <c r="D182" s="127" t="s">
        <v>207</v>
      </c>
      <c r="E182" s="127"/>
      <c r="F182" s="130" t="s">
        <v>632</v>
      </c>
      <c r="G182" s="128">
        <v>9150830859</v>
      </c>
      <c r="H182" s="128" t="s">
        <v>332</v>
      </c>
      <c r="I182" s="129">
        <v>44696</v>
      </c>
      <c r="J182" s="128" t="s">
        <v>180</v>
      </c>
      <c r="K182" s="128" t="s">
        <v>1</v>
      </c>
      <c r="L182" s="133" t="str">
        <f>IFERROR(_xlfn.IFNA(VLOOKUP($K182,[40]коммент!$B:$C,2,0),""),"")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82" s="128" t="s">
        <v>134</v>
      </c>
      <c r="N182" s="128" t="s">
        <v>114</v>
      </c>
      <c r="O182" s="128"/>
      <c r="P182" s="128"/>
      <c r="Q182" s="13"/>
      <c r="R182" s="13"/>
    </row>
    <row r="183" spans="1:18" s="14" customFormat="1" ht="94.5" hidden="1" x14ac:dyDescent="0.25">
      <c r="A183" s="128">
        <v>181</v>
      </c>
      <c r="B183" s="129">
        <v>44715</v>
      </c>
      <c r="C183" s="128" t="s">
        <v>647</v>
      </c>
      <c r="D183" s="142" t="s">
        <v>207</v>
      </c>
      <c r="E183" s="127"/>
      <c r="F183" s="145" t="s">
        <v>650</v>
      </c>
      <c r="G183" s="141" t="s">
        <v>651</v>
      </c>
      <c r="H183" s="128" t="s">
        <v>652</v>
      </c>
      <c r="I183" s="129">
        <v>44692</v>
      </c>
      <c r="J183" s="141" t="s">
        <v>180</v>
      </c>
      <c r="K183" s="137" t="s">
        <v>111</v>
      </c>
      <c r="L183" s="133" t="s">
        <v>165</v>
      </c>
      <c r="M183" s="128" t="s">
        <v>133</v>
      </c>
      <c r="N183" s="128" t="s">
        <v>183</v>
      </c>
      <c r="O183" s="128" t="s">
        <v>207</v>
      </c>
      <c r="P183" s="128"/>
      <c r="Q183" s="13"/>
      <c r="R183" s="13"/>
    </row>
    <row r="184" spans="1:18" s="14" customFormat="1" ht="94.5" hidden="1" x14ac:dyDescent="0.25">
      <c r="A184" s="128">
        <v>182</v>
      </c>
      <c r="B184" s="129">
        <v>44715</v>
      </c>
      <c r="C184" s="128" t="s">
        <v>647</v>
      </c>
      <c r="D184" s="127" t="s">
        <v>207</v>
      </c>
      <c r="E184" s="127"/>
      <c r="F184" s="130" t="s">
        <v>655</v>
      </c>
      <c r="G184" s="128">
        <v>9152328214</v>
      </c>
      <c r="H184" s="128" t="s">
        <v>249</v>
      </c>
      <c r="I184" s="129">
        <v>44714</v>
      </c>
      <c r="J184" s="128" t="s">
        <v>180</v>
      </c>
      <c r="K184" s="128" t="s">
        <v>111</v>
      </c>
      <c r="L184" s="133" t="s">
        <v>165</v>
      </c>
      <c r="M184" s="128" t="s">
        <v>154</v>
      </c>
      <c r="N184" s="128"/>
      <c r="O184" s="128"/>
      <c r="P184" s="128"/>
      <c r="Q184" s="13"/>
      <c r="R184" s="13"/>
    </row>
    <row r="185" spans="1:18" s="14" customFormat="1" ht="94.5" hidden="1" x14ac:dyDescent="0.25">
      <c r="A185" s="128">
        <v>183</v>
      </c>
      <c r="B185" s="129">
        <v>44715</v>
      </c>
      <c r="C185" s="128" t="s">
        <v>647</v>
      </c>
      <c r="D185" s="127" t="s">
        <v>207</v>
      </c>
      <c r="E185" s="127"/>
      <c r="F185" s="130" t="s">
        <v>668</v>
      </c>
      <c r="G185" s="128">
        <v>9167795575</v>
      </c>
      <c r="H185" s="128" t="s">
        <v>233</v>
      </c>
      <c r="I185" s="129">
        <v>44711</v>
      </c>
      <c r="J185" s="128" t="s">
        <v>180</v>
      </c>
      <c r="K185" s="137" t="s">
        <v>111</v>
      </c>
      <c r="L185" s="133" t="s">
        <v>165</v>
      </c>
      <c r="M185" s="128" t="s">
        <v>133</v>
      </c>
      <c r="N185" s="128" t="s">
        <v>114</v>
      </c>
      <c r="O185" s="128"/>
      <c r="P185" s="128" t="s">
        <v>669</v>
      </c>
      <c r="Q185" s="13"/>
      <c r="R185" s="13"/>
    </row>
    <row r="186" spans="1:18" s="14" customFormat="1" ht="94.5" hidden="1" x14ac:dyDescent="0.25">
      <c r="A186" s="128">
        <v>184</v>
      </c>
      <c r="B186" s="129">
        <v>44715</v>
      </c>
      <c r="C186" s="128" t="s">
        <v>670</v>
      </c>
      <c r="D186" s="127" t="s">
        <v>207</v>
      </c>
      <c r="E186" s="127" t="s">
        <v>202</v>
      </c>
      <c r="F186" s="130" t="s">
        <v>673</v>
      </c>
      <c r="G186" s="128">
        <v>89262144675</v>
      </c>
      <c r="H186" s="128" t="s">
        <v>674</v>
      </c>
      <c r="I186" s="129">
        <v>44712</v>
      </c>
      <c r="J186" s="128" t="s">
        <v>134</v>
      </c>
      <c r="K186" s="131" t="s">
        <v>111</v>
      </c>
      <c r="L186" s="132" t="s">
        <v>165</v>
      </c>
      <c r="M186" s="128" t="s">
        <v>154</v>
      </c>
      <c r="N186" s="128" t="s">
        <v>114</v>
      </c>
      <c r="O186" s="128"/>
      <c r="P186" s="128"/>
      <c r="Q186" s="13"/>
      <c r="R186" s="13"/>
    </row>
    <row r="187" spans="1:18" s="14" customFormat="1" ht="31.5" hidden="1" x14ac:dyDescent="0.25">
      <c r="A187" s="128">
        <v>185</v>
      </c>
      <c r="B187" s="129">
        <v>44715</v>
      </c>
      <c r="C187" s="128" t="s">
        <v>670</v>
      </c>
      <c r="D187" s="127" t="s">
        <v>207</v>
      </c>
      <c r="E187" s="127" t="s">
        <v>202</v>
      </c>
      <c r="F187" s="130" t="s">
        <v>679</v>
      </c>
      <c r="G187" s="128">
        <v>89064391599</v>
      </c>
      <c r="H187" s="128"/>
      <c r="I187" s="129"/>
      <c r="J187" s="128" t="s">
        <v>180</v>
      </c>
      <c r="K187" s="137" t="s">
        <v>122</v>
      </c>
      <c r="L187" s="133" t="s">
        <v>160</v>
      </c>
      <c r="M187" s="128"/>
      <c r="N187" s="128"/>
      <c r="O187" s="128"/>
      <c r="P187" s="128"/>
      <c r="Q187" s="13"/>
      <c r="R187" s="13"/>
    </row>
    <row r="188" spans="1:18" s="14" customFormat="1" ht="47.25" hidden="1" x14ac:dyDescent="0.25">
      <c r="A188" s="128">
        <v>186</v>
      </c>
      <c r="B188" s="129">
        <v>44715</v>
      </c>
      <c r="C188" s="128" t="s">
        <v>670</v>
      </c>
      <c r="D188" s="127" t="s">
        <v>207</v>
      </c>
      <c r="E188" s="127" t="s">
        <v>202</v>
      </c>
      <c r="F188" s="130" t="s">
        <v>686</v>
      </c>
      <c r="G188" s="130" t="s">
        <v>687</v>
      </c>
      <c r="H188" s="128" t="s">
        <v>403</v>
      </c>
      <c r="I188" s="129">
        <v>44715</v>
      </c>
      <c r="J188" s="128" t="s">
        <v>180</v>
      </c>
      <c r="K188" s="137" t="s">
        <v>36</v>
      </c>
      <c r="L188" s="133" t="s">
        <v>157</v>
      </c>
      <c r="M188" s="128"/>
      <c r="N188" s="128"/>
      <c r="O188" s="128"/>
      <c r="P188" s="128" t="s">
        <v>688</v>
      </c>
      <c r="Q188" s="13"/>
      <c r="R188" s="13"/>
    </row>
    <row r="189" spans="1:18" s="14" customFormat="1" ht="126" hidden="1" x14ac:dyDescent="0.25">
      <c r="A189" s="128">
        <v>187</v>
      </c>
      <c r="B189" s="129">
        <v>44715</v>
      </c>
      <c r="C189" s="128" t="s">
        <v>691</v>
      </c>
      <c r="D189" s="127" t="s">
        <v>207</v>
      </c>
      <c r="E189" s="127" t="s">
        <v>205</v>
      </c>
      <c r="F189" s="130" t="s">
        <v>692</v>
      </c>
      <c r="G189" s="128">
        <v>89776753668</v>
      </c>
      <c r="H189" s="128" t="s">
        <v>693</v>
      </c>
      <c r="I189" s="129">
        <v>44697</v>
      </c>
      <c r="J189" s="128" t="s">
        <v>134</v>
      </c>
      <c r="K189" s="128" t="s">
        <v>125</v>
      </c>
      <c r="L189" s="133" t="s">
        <v>162</v>
      </c>
      <c r="M189" s="128" t="s">
        <v>126</v>
      </c>
      <c r="N189" s="128"/>
      <c r="O189" s="128"/>
      <c r="P189" s="128"/>
      <c r="Q189" s="13"/>
      <c r="R189" s="13"/>
    </row>
    <row r="190" spans="1:18" s="14" customFormat="1" ht="126" hidden="1" x14ac:dyDescent="0.25">
      <c r="A190" s="128">
        <v>188</v>
      </c>
      <c r="B190" s="129">
        <v>44715</v>
      </c>
      <c r="C190" s="128" t="s">
        <v>691</v>
      </c>
      <c r="D190" s="127" t="s">
        <v>207</v>
      </c>
      <c r="E190" s="127" t="s">
        <v>205</v>
      </c>
      <c r="F190" s="130" t="s">
        <v>694</v>
      </c>
      <c r="G190" s="128" t="s">
        <v>695</v>
      </c>
      <c r="H190" s="128" t="s">
        <v>696</v>
      </c>
      <c r="I190" s="129">
        <v>44714</v>
      </c>
      <c r="J190" s="128" t="s">
        <v>134</v>
      </c>
      <c r="K190" s="128" t="s">
        <v>125</v>
      </c>
      <c r="L190" s="133" t="s">
        <v>162</v>
      </c>
      <c r="M190" s="128" t="s">
        <v>188</v>
      </c>
      <c r="N190" s="128"/>
      <c r="O190" s="128"/>
      <c r="P190" s="128" t="s">
        <v>697</v>
      </c>
      <c r="Q190" s="13"/>
      <c r="R190" s="13"/>
    </row>
    <row r="191" spans="1:18" s="14" customFormat="1" ht="94.5" hidden="1" x14ac:dyDescent="0.25">
      <c r="A191" s="128">
        <v>189</v>
      </c>
      <c r="B191" s="129">
        <v>44715</v>
      </c>
      <c r="C191" s="128" t="s">
        <v>691</v>
      </c>
      <c r="D191" s="127" t="s">
        <v>207</v>
      </c>
      <c r="E191" s="127" t="s">
        <v>205</v>
      </c>
      <c r="F191" s="130" t="s">
        <v>701</v>
      </c>
      <c r="G191" s="128" t="s">
        <v>702</v>
      </c>
      <c r="H191" s="128" t="s">
        <v>696</v>
      </c>
      <c r="I191" s="129">
        <v>44714</v>
      </c>
      <c r="J191" s="128" t="s">
        <v>180</v>
      </c>
      <c r="K191" s="128" t="s">
        <v>111</v>
      </c>
      <c r="L191" s="133" t="s">
        <v>165</v>
      </c>
      <c r="M191" s="128" t="s">
        <v>154</v>
      </c>
      <c r="N191" s="128" t="s">
        <v>114</v>
      </c>
      <c r="O191" s="128"/>
      <c r="P191" s="128"/>
      <c r="Q191" s="13"/>
      <c r="R191" s="13"/>
    </row>
    <row r="192" spans="1:18" s="14" customFormat="1" ht="110.25" hidden="1" x14ac:dyDescent="0.25">
      <c r="A192" s="128">
        <v>190</v>
      </c>
      <c r="B192" s="129">
        <v>44715</v>
      </c>
      <c r="C192" s="128" t="s">
        <v>691</v>
      </c>
      <c r="D192" s="127" t="s">
        <v>207</v>
      </c>
      <c r="E192" s="127" t="s">
        <v>205</v>
      </c>
      <c r="F192" s="130" t="s">
        <v>703</v>
      </c>
      <c r="G192" s="128" t="s">
        <v>704</v>
      </c>
      <c r="H192" s="128" t="s">
        <v>696</v>
      </c>
      <c r="I192" s="129">
        <v>44704</v>
      </c>
      <c r="J192" s="128" t="s">
        <v>134</v>
      </c>
      <c r="K192" s="128" t="s">
        <v>113</v>
      </c>
      <c r="L192" s="133" t="s">
        <v>143</v>
      </c>
      <c r="M192" s="128"/>
      <c r="N192" s="128"/>
      <c r="O192" s="128"/>
      <c r="P192" s="128" t="s">
        <v>705</v>
      </c>
      <c r="Q192" s="13"/>
      <c r="R192" s="13"/>
    </row>
    <row r="193" spans="1:18" s="14" customFormat="1" ht="126" hidden="1" x14ac:dyDescent="0.25">
      <c r="A193" s="128">
        <v>191</v>
      </c>
      <c r="B193" s="129">
        <v>44715</v>
      </c>
      <c r="C193" s="128" t="s">
        <v>691</v>
      </c>
      <c r="D193" s="127" t="s">
        <v>207</v>
      </c>
      <c r="E193" s="127" t="s">
        <v>204</v>
      </c>
      <c r="F193" s="130" t="s">
        <v>706</v>
      </c>
      <c r="G193" s="128" t="s">
        <v>707</v>
      </c>
      <c r="H193" s="128" t="s">
        <v>373</v>
      </c>
      <c r="I193" s="129">
        <v>44714</v>
      </c>
      <c r="J193" s="128" t="s">
        <v>179</v>
      </c>
      <c r="K193" s="128" t="s">
        <v>125</v>
      </c>
      <c r="L193" s="133" t="s">
        <v>162</v>
      </c>
      <c r="M193" s="128" t="s">
        <v>188</v>
      </c>
      <c r="N193" s="128"/>
      <c r="O193" s="128"/>
      <c r="P193" s="128" t="s">
        <v>708</v>
      </c>
      <c r="Q193" s="13"/>
      <c r="R193" s="13"/>
    </row>
    <row r="194" spans="1:18" s="14" customFormat="1" ht="94.5" hidden="1" x14ac:dyDescent="0.25">
      <c r="A194" s="128">
        <v>192</v>
      </c>
      <c r="B194" s="129">
        <v>44715</v>
      </c>
      <c r="C194" s="128" t="s">
        <v>691</v>
      </c>
      <c r="D194" s="127" t="s">
        <v>207</v>
      </c>
      <c r="E194" s="127" t="s">
        <v>204</v>
      </c>
      <c r="F194" s="130" t="s">
        <v>714</v>
      </c>
      <c r="G194" s="128">
        <v>89637766663</v>
      </c>
      <c r="H194" s="128" t="s">
        <v>715</v>
      </c>
      <c r="I194" s="129">
        <v>44708</v>
      </c>
      <c r="J194" s="128" t="s">
        <v>180</v>
      </c>
      <c r="K194" s="154" t="s">
        <v>113</v>
      </c>
      <c r="L194" s="155" t="s">
        <v>165</v>
      </c>
      <c r="M194" s="128"/>
      <c r="N194" s="128"/>
      <c r="O194" s="128"/>
      <c r="P194" s="128" t="s">
        <v>716</v>
      </c>
      <c r="Q194" s="13"/>
      <c r="R194" s="13"/>
    </row>
    <row r="195" spans="1:18" s="14" customFormat="1" ht="94.5" hidden="1" x14ac:dyDescent="0.25">
      <c r="A195" s="128">
        <v>193</v>
      </c>
      <c r="B195" s="129">
        <v>44715</v>
      </c>
      <c r="C195" s="128" t="s">
        <v>775</v>
      </c>
      <c r="D195" s="127" t="s">
        <v>207</v>
      </c>
      <c r="E195" s="127" t="s">
        <v>206</v>
      </c>
      <c r="F195" s="140" t="s">
        <v>781</v>
      </c>
      <c r="G195" s="140" t="s">
        <v>782</v>
      </c>
      <c r="H195" s="128" t="s">
        <v>783</v>
      </c>
      <c r="I195" s="129">
        <v>44692</v>
      </c>
      <c r="J195" s="128" t="s">
        <v>180</v>
      </c>
      <c r="K195" s="128" t="s">
        <v>111</v>
      </c>
      <c r="L195" s="133" t="str">
        <f>IFERROR(_xlfn.IFNA(VLOOKUP($K195,[22]коммент!$B:$C,2,0),""),"")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8" t="s">
        <v>133</v>
      </c>
      <c r="N195" s="128" t="s">
        <v>183</v>
      </c>
      <c r="O195" s="128"/>
      <c r="P195" s="128" t="s">
        <v>784</v>
      </c>
      <c r="Q195" s="13"/>
      <c r="R195" s="13"/>
    </row>
    <row r="196" spans="1:18" s="14" customFormat="1" ht="94.5" hidden="1" x14ac:dyDescent="0.25">
      <c r="A196" s="128">
        <v>194</v>
      </c>
      <c r="B196" s="129">
        <v>44715</v>
      </c>
      <c r="C196" s="128" t="s">
        <v>799</v>
      </c>
      <c r="D196" s="127" t="s">
        <v>207</v>
      </c>
      <c r="E196" s="127"/>
      <c r="F196" s="130" t="s">
        <v>804</v>
      </c>
      <c r="G196" s="128">
        <v>89153661886</v>
      </c>
      <c r="H196" s="128" t="s">
        <v>805</v>
      </c>
      <c r="I196" s="129">
        <v>44705</v>
      </c>
      <c r="J196" s="128" t="s">
        <v>180</v>
      </c>
      <c r="K196" s="128" t="s">
        <v>1</v>
      </c>
      <c r="L196" s="133" t="str">
        <f>IFERROR(_xlfn.IFNA(VLOOKUP($K196,[6]коммент!$B:$C,2,0),""),"")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96" s="128" t="s">
        <v>133</v>
      </c>
      <c r="N196" s="128"/>
      <c r="O196" s="128"/>
      <c r="P196" s="128"/>
      <c r="Q196" s="13"/>
      <c r="R196" s="13"/>
    </row>
    <row r="197" spans="1:18" s="14" customFormat="1" ht="94.5" hidden="1" x14ac:dyDescent="0.25">
      <c r="A197" s="128">
        <v>195</v>
      </c>
      <c r="B197" s="129">
        <v>44715</v>
      </c>
      <c r="C197" s="137" t="s">
        <v>825</v>
      </c>
      <c r="D197" s="127" t="s">
        <v>207</v>
      </c>
      <c r="E197" s="127" t="s">
        <v>206</v>
      </c>
      <c r="F197" s="135" t="s">
        <v>826</v>
      </c>
      <c r="G197" s="128">
        <v>89163080223</v>
      </c>
      <c r="H197" s="128" t="s">
        <v>827</v>
      </c>
      <c r="I197" s="129">
        <v>44714</v>
      </c>
      <c r="J197" s="128" t="s">
        <v>180</v>
      </c>
      <c r="K197" s="128" t="s">
        <v>111</v>
      </c>
      <c r="L197" s="133" t="str">
        <f>IFERROR(_xlfn.IFNA(VLOOKUP($K197,[41]коммент!$B:$C,2,0),""),"")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7" s="128" t="s">
        <v>133</v>
      </c>
      <c r="N197" s="128" t="s">
        <v>183</v>
      </c>
      <c r="O197" s="128" t="s">
        <v>207</v>
      </c>
      <c r="P197" s="128" t="s">
        <v>828</v>
      </c>
      <c r="Q197" s="13"/>
      <c r="R197" s="13"/>
    </row>
    <row r="198" spans="1:18" s="14" customFormat="1" ht="94.5" hidden="1" x14ac:dyDescent="0.25">
      <c r="A198" s="128">
        <v>196</v>
      </c>
      <c r="B198" s="129">
        <v>44715</v>
      </c>
      <c r="C198" s="128" t="s">
        <v>831</v>
      </c>
      <c r="D198" s="127" t="s">
        <v>207</v>
      </c>
      <c r="E198" s="127"/>
      <c r="F198" s="130" t="s">
        <v>842</v>
      </c>
      <c r="G198" s="128">
        <v>9031586569</v>
      </c>
      <c r="H198" s="128" t="s">
        <v>843</v>
      </c>
      <c r="I198" s="129">
        <v>44711</v>
      </c>
      <c r="J198" s="128" t="s">
        <v>180</v>
      </c>
      <c r="K198" s="131" t="s">
        <v>111</v>
      </c>
      <c r="L198" s="132" t="str">
        <f>IFERROR(_xlfn.IFNA(VLOOKUP($K198,[29]коммент!$B:$C,2,0),""),"")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8" t="s">
        <v>133</v>
      </c>
      <c r="N198" s="128" t="s">
        <v>183</v>
      </c>
      <c r="O198" s="128" t="s">
        <v>207</v>
      </c>
      <c r="P198" s="128"/>
      <c r="Q198" s="13"/>
      <c r="R198" s="13"/>
    </row>
    <row r="199" spans="1:18" s="14" customFormat="1" ht="94.5" hidden="1" x14ac:dyDescent="0.25">
      <c r="A199" s="128">
        <v>197</v>
      </c>
      <c r="B199" s="129">
        <v>44715</v>
      </c>
      <c r="C199" s="128" t="s">
        <v>846</v>
      </c>
      <c r="D199" s="127" t="s">
        <v>207</v>
      </c>
      <c r="E199" s="127"/>
      <c r="F199" s="130" t="s">
        <v>847</v>
      </c>
      <c r="G199" s="128">
        <v>9169700120</v>
      </c>
      <c r="H199" s="128" t="s">
        <v>279</v>
      </c>
      <c r="I199" s="129">
        <v>44705</v>
      </c>
      <c r="J199" s="128" t="s">
        <v>134</v>
      </c>
      <c r="K199" s="128" t="s">
        <v>111</v>
      </c>
      <c r="L199" s="133" t="str">
        <f>IFERROR(_xlfn.IFNA(VLOOKUP($K199,[30]коммент!$B:$C,2,0),""),"")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8" t="s">
        <v>133</v>
      </c>
      <c r="N199" s="128"/>
      <c r="O199" s="128"/>
      <c r="P199" s="128"/>
      <c r="Q199" s="13"/>
      <c r="R199" s="13"/>
    </row>
    <row r="200" spans="1:18" s="14" customFormat="1" ht="126" hidden="1" x14ac:dyDescent="0.25">
      <c r="A200" s="128">
        <v>198</v>
      </c>
      <c r="B200" s="129">
        <v>44715</v>
      </c>
      <c r="C200" s="128" t="s">
        <v>866</v>
      </c>
      <c r="D200" s="127" t="s">
        <v>207</v>
      </c>
      <c r="E200" s="127" t="s">
        <v>202</v>
      </c>
      <c r="F200" s="135" t="s">
        <v>882</v>
      </c>
      <c r="G200" s="128" t="s">
        <v>883</v>
      </c>
      <c r="H200" s="128" t="s">
        <v>332</v>
      </c>
      <c r="I200" s="129">
        <v>44674</v>
      </c>
      <c r="J200" s="128" t="s">
        <v>134</v>
      </c>
      <c r="K200" s="128" t="s">
        <v>125</v>
      </c>
      <c r="L200" s="133" t="str">
        <f>IFERROR(_xlfn.IFNA(VLOOKUP($K200,[23]коммент!$B:$C,2,0),""),"")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0" s="128" t="s">
        <v>128</v>
      </c>
      <c r="N200" s="128"/>
      <c r="O200" s="128"/>
      <c r="P200" s="128"/>
      <c r="Q200" s="13"/>
      <c r="R200" s="13"/>
    </row>
    <row r="201" spans="1:18" s="14" customFormat="1" ht="126" hidden="1" x14ac:dyDescent="0.25">
      <c r="A201" s="128">
        <v>199</v>
      </c>
      <c r="B201" s="129">
        <v>44715</v>
      </c>
      <c r="C201" s="128" t="s">
        <v>866</v>
      </c>
      <c r="D201" s="127" t="s">
        <v>207</v>
      </c>
      <c r="E201" s="127"/>
      <c r="F201" s="135" t="s">
        <v>884</v>
      </c>
      <c r="G201" s="128">
        <v>89165011727</v>
      </c>
      <c r="H201" s="128" t="s">
        <v>631</v>
      </c>
      <c r="I201" s="129">
        <v>44714</v>
      </c>
      <c r="J201" s="128" t="s">
        <v>180</v>
      </c>
      <c r="K201" s="128" t="s">
        <v>125</v>
      </c>
      <c r="L201" s="133" t="str">
        <f>IFERROR(_xlfn.IFNA(VLOOKUP($K201,[23]коммент!$B:$C,2,0),""),"")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8" t="s">
        <v>188</v>
      </c>
      <c r="N201" s="128"/>
      <c r="O201" s="128"/>
      <c r="P201" s="128"/>
      <c r="Q201" s="13"/>
      <c r="R201" s="13"/>
    </row>
    <row r="202" spans="1:18" s="14" customFormat="1" ht="141.75" hidden="1" x14ac:dyDescent="0.25">
      <c r="A202" s="128">
        <v>200</v>
      </c>
      <c r="B202" s="129">
        <v>44715</v>
      </c>
      <c r="C202" s="128" t="s">
        <v>954</v>
      </c>
      <c r="D202" s="127" t="s">
        <v>207</v>
      </c>
      <c r="E202" s="127"/>
      <c r="F202" s="130" t="s">
        <v>968</v>
      </c>
      <c r="G202" s="128" t="s">
        <v>969</v>
      </c>
      <c r="H202" s="128" t="s">
        <v>970</v>
      </c>
      <c r="I202" s="129">
        <v>44705</v>
      </c>
      <c r="J202" s="128" t="s">
        <v>180</v>
      </c>
      <c r="K202" s="128" t="s">
        <v>131</v>
      </c>
      <c r="L202" s="133" t="str">
        <f>IFERROR(_xlfn.IFNA(VLOOKUP($K202,[12]коммент!$B:$C,2,0),""),"")</f>
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</c>
      <c r="M202" s="128" t="s">
        <v>130</v>
      </c>
      <c r="N202" s="128"/>
      <c r="O202" s="128"/>
      <c r="P202" s="128" t="s">
        <v>971</v>
      </c>
      <c r="Q202" s="13"/>
      <c r="R202" s="13"/>
    </row>
    <row r="203" spans="1:18" s="14" customFormat="1" ht="141.75" hidden="1" x14ac:dyDescent="0.25">
      <c r="A203" s="128">
        <v>201</v>
      </c>
      <c r="B203" s="129">
        <v>44715</v>
      </c>
      <c r="C203" s="128" t="s">
        <v>954</v>
      </c>
      <c r="D203" s="127" t="s">
        <v>207</v>
      </c>
      <c r="E203" s="127"/>
      <c r="F203" s="130" t="s">
        <v>968</v>
      </c>
      <c r="G203" s="128" t="s">
        <v>969</v>
      </c>
      <c r="H203" s="128" t="s">
        <v>970</v>
      </c>
      <c r="I203" s="129">
        <v>44705</v>
      </c>
      <c r="J203" s="128" t="s">
        <v>180</v>
      </c>
      <c r="K203" s="128" t="s">
        <v>33</v>
      </c>
      <c r="L203" s="133" t="s">
        <v>163</v>
      </c>
      <c r="M203" s="128"/>
      <c r="N203" s="128"/>
      <c r="O203" s="128"/>
      <c r="P203" s="128" t="s">
        <v>971</v>
      </c>
      <c r="Q203" s="13"/>
      <c r="R203" s="13"/>
    </row>
    <row r="204" spans="1:18" s="14" customFormat="1" ht="63" hidden="1" x14ac:dyDescent="0.25">
      <c r="A204" s="128">
        <v>202</v>
      </c>
      <c r="B204" s="129">
        <v>44715</v>
      </c>
      <c r="C204" s="128" t="s">
        <v>997</v>
      </c>
      <c r="D204" s="127" t="s">
        <v>207</v>
      </c>
      <c r="E204" s="127" t="s">
        <v>206</v>
      </c>
      <c r="F204" s="130" t="s">
        <v>1022</v>
      </c>
      <c r="G204" s="128" t="s">
        <v>1023</v>
      </c>
      <c r="H204" s="128" t="s">
        <v>1024</v>
      </c>
      <c r="I204" s="129">
        <v>44714</v>
      </c>
      <c r="J204" s="128" t="s">
        <v>180</v>
      </c>
      <c r="K204" s="128" t="s">
        <v>36</v>
      </c>
      <c r="L204" s="133" t="s">
        <v>157</v>
      </c>
      <c r="M204" s="128"/>
      <c r="N204" s="128"/>
      <c r="O204" s="128"/>
      <c r="P204" s="128" t="s">
        <v>1025</v>
      </c>
      <c r="Q204" s="13"/>
      <c r="R204" s="13"/>
    </row>
    <row r="205" spans="1:18" s="14" customFormat="1" ht="94.5" hidden="1" x14ac:dyDescent="0.25">
      <c r="A205" s="128">
        <v>203</v>
      </c>
      <c r="B205" s="129">
        <v>44715</v>
      </c>
      <c r="C205" s="128" t="s">
        <v>1039</v>
      </c>
      <c r="D205" s="127" t="s">
        <v>207</v>
      </c>
      <c r="E205" s="127" t="s">
        <v>202</v>
      </c>
      <c r="F205" s="130" t="s">
        <v>1041</v>
      </c>
      <c r="G205" s="128">
        <v>9150231693</v>
      </c>
      <c r="H205" s="128" t="s">
        <v>407</v>
      </c>
      <c r="I205" s="129">
        <v>44705</v>
      </c>
      <c r="J205" s="128" t="s">
        <v>134</v>
      </c>
      <c r="K205" s="128" t="s">
        <v>111</v>
      </c>
      <c r="L205" s="133" t="s">
        <v>165</v>
      </c>
      <c r="M205" s="128" t="s">
        <v>133</v>
      </c>
      <c r="N205" s="128" t="s">
        <v>114</v>
      </c>
      <c r="O205" s="128"/>
      <c r="P205" s="128" t="s">
        <v>1042</v>
      </c>
      <c r="Q205" s="13"/>
      <c r="R205" s="13"/>
    </row>
    <row r="206" spans="1:18" s="14" customFormat="1" ht="31.5" hidden="1" x14ac:dyDescent="0.25">
      <c r="A206" s="128">
        <v>204</v>
      </c>
      <c r="B206" s="129">
        <v>44715</v>
      </c>
      <c r="C206" s="128" t="s">
        <v>1039</v>
      </c>
      <c r="D206" s="127" t="s">
        <v>207</v>
      </c>
      <c r="E206" s="127" t="s">
        <v>202</v>
      </c>
      <c r="F206" s="130" t="s">
        <v>1043</v>
      </c>
      <c r="G206" s="128">
        <v>9160162167</v>
      </c>
      <c r="H206" s="128" t="s">
        <v>1044</v>
      </c>
      <c r="I206" s="129">
        <v>44714</v>
      </c>
      <c r="J206" s="128" t="s">
        <v>180</v>
      </c>
      <c r="K206" s="128" t="s">
        <v>111</v>
      </c>
      <c r="L206" s="133"/>
      <c r="M206" s="128" t="s">
        <v>154</v>
      </c>
      <c r="N206" s="128" t="s">
        <v>114</v>
      </c>
      <c r="O206" s="128"/>
      <c r="P206" s="128"/>
      <c r="Q206" s="13"/>
      <c r="R206" s="13"/>
    </row>
    <row r="207" spans="1:18" s="14" customFormat="1" ht="141.75" hidden="1" x14ac:dyDescent="0.25">
      <c r="A207" s="128">
        <v>205</v>
      </c>
      <c r="B207" s="129">
        <v>44715</v>
      </c>
      <c r="C207" s="128" t="s">
        <v>1039</v>
      </c>
      <c r="D207" s="127" t="s">
        <v>207</v>
      </c>
      <c r="E207" s="127" t="s">
        <v>202</v>
      </c>
      <c r="F207" s="130" t="s">
        <v>1047</v>
      </c>
      <c r="G207" s="128">
        <v>9036213290</v>
      </c>
      <c r="H207" s="128" t="s">
        <v>674</v>
      </c>
      <c r="I207" s="129">
        <v>44714</v>
      </c>
      <c r="J207" s="128" t="s">
        <v>180</v>
      </c>
      <c r="K207" s="128" t="s">
        <v>36</v>
      </c>
      <c r="L207" s="133" t="s">
        <v>157</v>
      </c>
      <c r="M207" s="128"/>
      <c r="N207" s="128"/>
      <c r="O207" s="128"/>
      <c r="P207" s="128" t="s">
        <v>1048</v>
      </c>
      <c r="Q207" s="13"/>
      <c r="R207" s="13"/>
    </row>
    <row r="208" spans="1:18" s="14" customFormat="1" ht="126" hidden="1" x14ac:dyDescent="0.25">
      <c r="A208" s="128">
        <v>206</v>
      </c>
      <c r="B208" s="129">
        <v>44715</v>
      </c>
      <c r="C208" s="128" t="s">
        <v>1039</v>
      </c>
      <c r="D208" s="127" t="s">
        <v>207</v>
      </c>
      <c r="E208" s="127" t="s">
        <v>206</v>
      </c>
      <c r="F208" s="130" t="s">
        <v>1049</v>
      </c>
      <c r="G208" s="128">
        <v>9852705333</v>
      </c>
      <c r="H208" s="128" t="s">
        <v>1004</v>
      </c>
      <c r="I208" s="129">
        <v>44698</v>
      </c>
      <c r="J208" s="128" t="s">
        <v>180</v>
      </c>
      <c r="K208" s="128" t="s">
        <v>125</v>
      </c>
      <c r="L208" s="133" t="s">
        <v>162</v>
      </c>
      <c r="M208" s="128" t="s">
        <v>126</v>
      </c>
      <c r="N208" s="128"/>
      <c r="O208" s="128"/>
      <c r="P208" s="128"/>
      <c r="Q208" s="13"/>
      <c r="R208" s="13"/>
    </row>
    <row r="209" spans="1:18" s="14" customFormat="1" ht="126" hidden="1" x14ac:dyDescent="0.25">
      <c r="A209" s="128">
        <v>207</v>
      </c>
      <c r="B209" s="129">
        <v>44715</v>
      </c>
      <c r="C209" s="128" t="s">
        <v>1039</v>
      </c>
      <c r="D209" s="127" t="s">
        <v>207</v>
      </c>
      <c r="E209" s="127" t="s">
        <v>202</v>
      </c>
      <c r="F209" s="130" t="s">
        <v>1060</v>
      </c>
      <c r="G209" s="128" t="s">
        <v>1061</v>
      </c>
      <c r="H209" s="128" t="s">
        <v>852</v>
      </c>
      <c r="I209" s="129">
        <v>44714</v>
      </c>
      <c r="J209" s="128" t="s">
        <v>180</v>
      </c>
      <c r="K209" s="131" t="s">
        <v>125</v>
      </c>
      <c r="L209" s="132" t="s">
        <v>162</v>
      </c>
      <c r="M209" s="128" t="s">
        <v>188</v>
      </c>
      <c r="N209" s="128"/>
      <c r="O209" s="128"/>
      <c r="P209" s="128" t="s">
        <v>1062</v>
      </c>
      <c r="Q209" s="13"/>
      <c r="R209" s="13"/>
    </row>
    <row r="210" spans="1:18" s="14" customFormat="1" ht="94.5" hidden="1" x14ac:dyDescent="0.25">
      <c r="A210" s="128">
        <v>208</v>
      </c>
      <c r="B210" s="129">
        <v>44715</v>
      </c>
      <c r="C210" s="128" t="s">
        <v>1064</v>
      </c>
      <c r="D210" s="127" t="s">
        <v>207</v>
      </c>
      <c r="E210" s="127"/>
      <c r="F210" s="130" t="s">
        <v>1071</v>
      </c>
      <c r="G210" s="128" t="s">
        <v>1072</v>
      </c>
      <c r="H210" s="128" t="s">
        <v>1033</v>
      </c>
      <c r="I210" s="129">
        <v>44711</v>
      </c>
      <c r="J210" s="128" t="s">
        <v>180</v>
      </c>
      <c r="K210" s="128" t="s">
        <v>111</v>
      </c>
      <c r="L210" s="133" t="s">
        <v>165</v>
      </c>
      <c r="M210" s="128" t="s">
        <v>133</v>
      </c>
      <c r="N210" s="128" t="s">
        <v>183</v>
      </c>
      <c r="O210" s="128" t="s">
        <v>207</v>
      </c>
      <c r="P210" s="128" t="s">
        <v>1073</v>
      </c>
      <c r="Q210" s="13"/>
      <c r="R210" s="13"/>
    </row>
    <row r="211" spans="1:18" s="14" customFormat="1" ht="94.5" hidden="1" x14ac:dyDescent="0.25">
      <c r="A211" s="128">
        <v>209</v>
      </c>
      <c r="B211" s="129">
        <v>44715</v>
      </c>
      <c r="C211" s="128" t="s">
        <v>1078</v>
      </c>
      <c r="D211" s="127" t="s">
        <v>207</v>
      </c>
      <c r="E211" s="127"/>
      <c r="F211" s="130" t="s">
        <v>1079</v>
      </c>
      <c r="G211" s="128">
        <v>9774110841</v>
      </c>
      <c r="H211" s="128" t="s">
        <v>662</v>
      </c>
      <c r="I211" s="129">
        <v>44544</v>
      </c>
      <c r="J211" s="128" t="s">
        <v>184</v>
      </c>
      <c r="K211" s="131" t="s">
        <v>175</v>
      </c>
      <c r="L211" s="132" t="s">
        <v>176</v>
      </c>
      <c r="M211" s="128"/>
      <c r="N211" s="128"/>
      <c r="O211" s="128"/>
      <c r="P211" s="128" t="s">
        <v>1080</v>
      </c>
      <c r="Q211" s="13"/>
      <c r="R211" s="13"/>
    </row>
    <row r="212" spans="1:18" s="14" customFormat="1" ht="94.5" hidden="1" x14ac:dyDescent="0.25">
      <c r="A212" s="128">
        <v>210</v>
      </c>
      <c r="B212" s="129">
        <v>44715</v>
      </c>
      <c r="C212" s="128" t="s">
        <v>1078</v>
      </c>
      <c r="D212" s="127" t="s">
        <v>207</v>
      </c>
      <c r="E212" s="127"/>
      <c r="F212" s="130" t="s">
        <v>1087</v>
      </c>
      <c r="G212" s="128">
        <v>9168068555</v>
      </c>
      <c r="H212" s="128" t="s">
        <v>1088</v>
      </c>
      <c r="I212" s="129">
        <v>44714</v>
      </c>
      <c r="J212" s="128" t="s">
        <v>180</v>
      </c>
      <c r="K212" s="128" t="s">
        <v>1</v>
      </c>
      <c r="L212" s="133" t="s">
        <v>166</v>
      </c>
      <c r="M212" s="128" t="s">
        <v>153</v>
      </c>
      <c r="N212" s="128"/>
      <c r="O212" s="128"/>
      <c r="P212" s="128" t="s">
        <v>1089</v>
      </c>
      <c r="Q212" s="13"/>
      <c r="R212" s="13"/>
    </row>
    <row r="213" spans="1:18" s="14" customFormat="1" ht="94.5" hidden="1" x14ac:dyDescent="0.25">
      <c r="A213" s="128">
        <v>211</v>
      </c>
      <c r="B213" s="129">
        <v>44715</v>
      </c>
      <c r="C213" s="128" t="s">
        <v>1078</v>
      </c>
      <c r="D213" s="127" t="s">
        <v>207</v>
      </c>
      <c r="E213" s="127"/>
      <c r="F213" s="130" t="s">
        <v>1092</v>
      </c>
      <c r="G213" s="128">
        <v>9670914008</v>
      </c>
      <c r="H213" s="128" t="s">
        <v>1093</v>
      </c>
      <c r="I213" s="129">
        <v>44643</v>
      </c>
      <c r="J213" s="128" t="s">
        <v>184</v>
      </c>
      <c r="K213" s="131" t="s">
        <v>175</v>
      </c>
      <c r="L213" s="132" t="s">
        <v>176</v>
      </c>
      <c r="M213" s="128"/>
      <c r="N213" s="128"/>
      <c r="O213" s="128"/>
      <c r="P213" s="128" t="s">
        <v>1094</v>
      </c>
      <c r="Q213" s="13"/>
      <c r="R213" s="13"/>
    </row>
    <row r="214" spans="1:18" s="14" customFormat="1" ht="94.5" hidden="1" x14ac:dyDescent="0.25">
      <c r="A214" s="128">
        <v>212</v>
      </c>
      <c r="B214" s="129">
        <v>44715</v>
      </c>
      <c r="C214" s="128" t="s">
        <v>1078</v>
      </c>
      <c r="D214" s="127" t="s">
        <v>207</v>
      </c>
      <c r="E214" s="127"/>
      <c r="F214" s="130" t="s">
        <v>1092</v>
      </c>
      <c r="G214" s="128">
        <v>9670914008</v>
      </c>
      <c r="H214" s="128" t="s">
        <v>898</v>
      </c>
      <c r="I214" s="129">
        <v>44643</v>
      </c>
      <c r="J214" s="128" t="s">
        <v>184</v>
      </c>
      <c r="K214" s="128" t="s">
        <v>175</v>
      </c>
      <c r="L214" s="133" t="s">
        <v>176</v>
      </c>
      <c r="M214" s="128"/>
      <c r="N214" s="128"/>
      <c r="O214" s="128"/>
      <c r="P214" s="128" t="s">
        <v>1094</v>
      </c>
      <c r="Q214" s="13"/>
      <c r="R214" s="13"/>
    </row>
    <row r="215" spans="1:18" s="14" customFormat="1" ht="126" hidden="1" x14ac:dyDescent="0.25">
      <c r="A215" s="128">
        <v>213</v>
      </c>
      <c r="B215" s="129">
        <v>44715</v>
      </c>
      <c r="C215" s="128" t="s">
        <v>1159</v>
      </c>
      <c r="D215" s="127" t="s">
        <v>207</v>
      </c>
      <c r="E215" s="127" t="s">
        <v>206</v>
      </c>
      <c r="F215" s="130" t="s">
        <v>1160</v>
      </c>
      <c r="G215" s="128">
        <v>9164628838</v>
      </c>
      <c r="H215" s="128" t="s">
        <v>1024</v>
      </c>
      <c r="I215" s="129">
        <v>44714</v>
      </c>
      <c r="J215" s="128" t="s">
        <v>180</v>
      </c>
      <c r="K215" s="128" t="s">
        <v>125</v>
      </c>
      <c r="L215" s="133" t="str">
        <f>IFERROR(_xlfn.IFNA(VLOOKUP($K215,[42]коммент!$B:$C,2,0),""),"")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28" t="s">
        <v>188</v>
      </c>
      <c r="N215" s="128"/>
      <c r="O215" s="128"/>
      <c r="P215" s="128" t="s">
        <v>1161</v>
      </c>
      <c r="Q215" s="13"/>
      <c r="R215" s="13"/>
    </row>
    <row r="216" spans="1:18" s="14" customFormat="1" ht="94.5" hidden="1" x14ac:dyDescent="0.25">
      <c r="A216" s="128">
        <v>214</v>
      </c>
      <c r="B216" s="129">
        <v>44715</v>
      </c>
      <c r="C216" s="128" t="s">
        <v>1159</v>
      </c>
      <c r="D216" s="127" t="s">
        <v>207</v>
      </c>
      <c r="E216" s="127"/>
      <c r="F216" s="130" t="s">
        <v>1162</v>
      </c>
      <c r="G216" s="128">
        <v>9175990984</v>
      </c>
      <c r="H216" s="128" t="s">
        <v>332</v>
      </c>
      <c r="I216" s="129">
        <v>44707</v>
      </c>
      <c r="J216" s="128" t="s">
        <v>180</v>
      </c>
      <c r="K216" s="128" t="s">
        <v>1</v>
      </c>
      <c r="L216" s="133" t="str">
        <f>IFERROR(_xlfn.IFNA(VLOOKUP($K216,[42]коммент!$B:$C,2,0),""),"")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6" s="128" t="s">
        <v>133</v>
      </c>
      <c r="N216" s="128"/>
      <c r="O216" s="128"/>
      <c r="P216" s="129">
        <v>44744</v>
      </c>
      <c r="Q216" s="13"/>
      <c r="R216" s="13"/>
    </row>
    <row r="217" spans="1:18" s="14" customFormat="1" ht="94.5" hidden="1" x14ac:dyDescent="0.25">
      <c r="A217" s="128">
        <v>215</v>
      </c>
      <c r="B217" s="129">
        <v>44715</v>
      </c>
      <c r="C217" s="128" t="s">
        <v>1183</v>
      </c>
      <c r="D217" s="127" t="s">
        <v>207</v>
      </c>
      <c r="E217" s="127"/>
      <c r="F217" s="130" t="s">
        <v>1184</v>
      </c>
      <c r="G217" s="128">
        <v>9057565452</v>
      </c>
      <c r="H217" s="128" t="s">
        <v>1185</v>
      </c>
      <c r="I217" s="129">
        <v>44681</v>
      </c>
      <c r="J217" s="128" t="s">
        <v>134</v>
      </c>
      <c r="K217" s="128" t="s">
        <v>111</v>
      </c>
      <c r="L217" s="133" t="s">
        <v>165</v>
      </c>
      <c r="M217" s="128" t="s">
        <v>133</v>
      </c>
      <c r="N217" s="128" t="s">
        <v>183</v>
      </c>
      <c r="O217" s="128" t="s">
        <v>207</v>
      </c>
      <c r="P217" s="128"/>
      <c r="Q217" s="13"/>
      <c r="R217" s="13"/>
    </row>
    <row r="218" spans="1:18" s="14" customFormat="1" ht="94.5" hidden="1" x14ac:dyDescent="0.25">
      <c r="A218" s="128">
        <v>216</v>
      </c>
      <c r="B218" s="129">
        <v>44715</v>
      </c>
      <c r="C218" s="128" t="s">
        <v>1183</v>
      </c>
      <c r="D218" s="127" t="s">
        <v>207</v>
      </c>
      <c r="E218" s="127" t="s">
        <v>206</v>
      </c>
      <c r="F218" s="130" t="s">
        <v>1189</v>
      </c>
      <c r="G218" s="128">
        <v>9168794143</v>
      </c>
      <c r="H218" s="128" t="s">
        <v>1190</v>
      </c>
      <c r="I218" s="129">
        <v>44714</v>
      </c>
      <c r="J218" s="128" t="s">
        <v>180</v>
      </c>
      <c r="K218" s="128" t="s">
        <v>1</v>
      </c>
      <c r="L218" s="133" t="s">
        <v>166</v>
      </c>
      <c r="M218" s="128" t="s">
        <v>154</v>
      </c>
      <c r="N218" s="128"/>
      <c r="O218" s="128"/>
      <c r="P218" s="128"/>
      <c r="Q218" s="13"/>
      <c r="R218" s="13"/>
    </row>
    <row r="219" spans="1:18" s="14" customFormat="1" ht="94.5" hidden="1" x14ac:dyDescent="0.25">
      <c r="A219" s="128">
        <v>217</v>
      </c>
      <c r="B219" s="129">
        <v>44715</v>
      </c>
      <c r="C219" s="128" t="s">
        <v>1183</v>
      </c>
      <c r="D219" s="127" t="s">
        <v>207</v>
      </c>
      <c r="E219" s="127" t="s">
        <v>202</v>
      </c>
      <c r="F219" s="130" t="s">
        <v>1192</v>
      </c>
      <c r="G219" s="128">
        <v>9162495700</v>
      </c>
      <c r="H219" s="128" t="s">
        <v>1193</v>
      </c>
      <c r="I219" s="129">
        <v>44714</v>
      </c>
      <c r="J219" s="128" t="s">
        <v>180</v>
      </c>
      <c r="K219" s="128" t="s">
        <v>111</v>
      </c>
      <c r="L219" s="133" t="s">
        <v>165</v>
      </c>
      <c r="M219" s="128" t="s">
        <v>133</v>
      </c>
      <c r="N219" s="128" t="s">
        <v>183</v>
      </c>
      <c r="O219" s="128" t="s">
        <v>207</v>
      </c>
      <c r="P219" s="128"/>
      <c r="Q219" s="13"/>
      <c r="R219" s="13"/>
    </row>
    <row r="220" spans="1:18" s="14" customFormat="1" ht="94.5" hidden="1" x14ac:dyDescent="0.25">
      <c r="A220" s="128">
        <v>218</v>
      </c>
      <c r="B220" s="129">
        <v>44715</v>
      </c>
      <c r="C220" s="128" t="s">
        <v>1194</v>
      </c>
      <c r="D220" s="127" t="s">
        <v>207</v>
      </c>
      <c r="E220" s="127" t="s">
        <v>202</v>
      </c>
      <c r="F220" s="140" t="s">
        <v>1195</v>
      </c>
      <c r="G220" s="140" t="s">
        <v>1196</v>
      </c>
      <c r="H220" s="128" t="s">
        <v>1193</v>
      </c>
      <c r="I220" s="129">
        <v>44714</v>
      </c>
      <c r="J220" s="128" t="s">
        <v>134</v>
      </c>
      <c r="K220" s="137" t="s">
        <v>111</v>
      </c>
      <c r="L220" s="133" t="s">
        <v>165</v>
      </c>
      <c r="M220" s="128" t="s">
        <v>154</v>
      </c>
      <c r="N220" s="128"/>
      <c r="O220" s="128"/>
      <c r="P220" s="128" t="s">
        <v>1197</v>
      </c>
      <c r="Q220" s="13"/>
      <c r="R220" s="13"/>
    </row>
    <row r="221" spans="1:18" s="14" customFormat="1" ht="126" hidden="1" x14ac:dyDescent="0.25">
      <c r="A221" s="128">
        <v>219</v>
      </c>
      <c r="B221" s="129">
        <v>44715</v>
      </c>
      <c r="C221" s="128" t="s">
        <v>1194</v>
      </c>
      <c r="D221" s="127" t="s">
        <v>207</v>
      </c>
      <c r="E221" s="127"/>
      <c r="F221" s="140" t="s">
        <v>1201</v>
      </c>
      <c r="G221" s="140" t="s">
        <v>1202</v>
      </c>
      <c r="H221" s="128" t="s">
        <v>1203</v>
      </c>
      <c r="I221" s="129">
        <v>44714</v>
      </c>
      <c r="J221" s="128" t="s">
        <v>134</v>
      </c>
      <c r="K221" s="137" t="s">
        <v>125</v>
      </c>
      <c r="L221" s="133" t="s">
        <v>162</v>
      </c>
      <c r="M221" s="128" t="s">
        <v>188</v>
      </c>
      <c r="N221" s="128"/>
      <c r="O221" s="128"/>
      <c r="P221" s="128" t="s">
        <v>1204</v>
      </c>
      <c r="Q221" s="13"/>
      <c r="R221" s="13"/>
    </row>
    <row r="222" spans="1:18" s="14" customFormat="1" ht="94.5" hidden="1" x14ac:dyDescent="0.25">
      <c r="A222" s="128">
        <v>220</v>
      </c>
      <c r="B222" s="129">
        <v>44715</v>
      </c>
      <c r="C222" s="128" t="s">
        <v>1194</v>
      </c>
      <c r="D222" s="127" t="s">
        <v>207</v>
      </c>
      <c r="E222" s="127"/>
      <c r="F222" s="140" t="s">
        <v>1205</v>
      </c>
      <c r="G222" s="140" t="s">
        <v>1206</v>
      </c>
      <c r="H222" s="128" t="s">
        <v>1207</v>
      </c>
      <c r="I222" s="129">
        <v>44714</v>
      </c>
      <c r="J222" s="128" t="s">
        <v>179</v>
      </c>
      <c r="K222" s="137" t="s">
        <v>111</v>
      </c>
      <c r="L222" s="133" t="s">
        <v>165</v>
      </c>
      <c r="M222" s="128" t="s">
        <v>154</v>
      </c>
      <c r="N222" s="128"/>
      <c r="O222" s="128"/>
      <c r="P222" s="128" t="s">
        <v>1197</v>
      </c>
      <c r="Q222" s="13"/>
      <c r="R222" s="13"/>
    </row>
    <row r="223" spans="1:18" s="14" customFormat="1" ht="94.5" hidden="1" x14ac:dyDescent="0.25">
      <c r="A223" s="128">
        <v>221</v>
      </c>
      <c r="B223" s="129">
        <v>44715</v>
      </c>
      <c r="C223" s="128" t="s">
        <v>1194</v>
      </c>
      <c r="D223" s="127" t="s">
        <v>207</v>
      </c>
      <c r="E223" s="127" t="s">
        <v>206</v>
      </c>
      <c r="F223" s="140" t="s">
        <v>1208</v>
      </c>
      <c r="G223" s="140" t="s">
        <v>1209</v>
      </c>
      <c r="H223" s="128" t="s">
        <v>1210</v>
      </c>
      <c r="I223" s="129">
        <v>44714</v>
      </c>
      <c r="J223" s="128" t="s">
        <v>180</v>
      </c>
      <c r="K223" s="137" t="s">
        <v>111</v>
      </c>
      <c r="L223" s="133" t="s">
        <v>165</v>
      </c>
      <c r="M223" s="128" t="s">
        <v>133</v>
      </c>
      <c r="N223" s="128"/>
      <c r="O223" s="128"/>
      <c r="P223" s="128" t="s">
        <v>1211</v>
      </c>
      <c r="Q223" s="13"/>
      <c r="R223" s="13"/>
    </row>
    <row r="224" spans="1:18" s="14" customFormat="1" ht="126" hidden="1" x14ac:dyDescent="0.25">
      <c r="A224" s="128">
        <v>222</v>
      </c>
      <c r="B224" s="129">
        <v>44715</v>
      </c>
      <c r="C224" s="128" t="s">
        <v>1222</v>
      </c>
      <c r="D224" s="127" t="s">
        <v>207</v>
      </c>
      <c r="E224" s="127"/>
      <c r="F224" s="130" t="s">
        <v>1226</v>
      </c>
      <c r="G224" s="128" t="s">
        <v>1227</v>
      </c>
      <c r="H224" s="128" t="s">
        <v>1228</v>
      </c>
      <c r="I224" s="129">
        <v>44711</v>
      </c>
      <c r="J224" s="128" t="s">
        <v>180</v>
      </c>
      <c r="K224" s="128" t="s">
        <v>125</v>
      </c>
      <c r="L224" s="133" t="s">
        <v>162</v>
      </c>
      <c r="M224" s="128" t="s">
        <v>128</v>
      </c>
      <c r="N224" s="128"/>
      <c r="O224" s="128"/>
      <c r="P224" s="128"/>
      <c r="Q224" s="13"/>
      <c r="R224" s="13"/>
    </row>
    <row r="225" spans="1:18" s="14" customFormat="1" ht="94.5" hidden="1" x14ac:dyDescent="0.25">
      <c r="A225" s="128">
        <v>223</v>
      </c>
      <c r="B225" s="129">
        <v>44715</v>
      </c>
      <c r="C225" s="128" t="s">
        <v>1222</v>
      </c>
      <c r="D225" s="127" t="s">
        <v>207</v>
      </c>
      <c r="E225" s="127"/>
      <c r="F225" s="130" t="s">
        <v>1229</v>
      </c>
      <c r="G225" s="128" t="s">
        <v>1230</v>
      </c>
      <c r="H225" s="128" t="s">
        <v>1228</v>
      </c>
      <c r="I225" s="129">
        <v>44714</v>
      </c>
      <c r="J225" s="128" t="s">
        <v>180</v>
      </c>
      <c r="K225" s="128" t="s">
        <v>111</v>
      </c>
      <c r="L225" s="133" t="s">
        <v>165</v>
      </c>
      <c r="M225" s="128" t="s">
        <v>133</v>
      </c>
      <c r="N225" s="128" t="s">
        <v>183</v>
      </c>
      <c r="O225" s="128" t="s">
        <v>207</v>
      </c>
      <c r="P225" s="128"/>
      <c r="Q225" s="13"/>
      <c r="R225" s="13"/>
    </row>
    <row r="226" spans="1:18" s="14" customFormat="1" ht="94.5" hidden="1" x14ac:dyDescent="0.25">
      <c r="A226" s="128">
        <v>224</v>
      </c>
      <c r="B226" s="129">
        <v>44715</v>
      </c>
      <c r="C226" s="128" t="s">
        <v>1222</v>
      </c>
      <c r="D226" s="127" t="s">
        <v>207</v>
      </c>
      <c r="E226" s="127"/>
      <c r="F226" s="130" t="s">
        <v>1236</v>
      </c>
      <c r="G226" s="128" t="s">
        <v>1237</v>
      </c>
      <c r="H226" s="128" t="s">
        <v>843</v>
      </c>
      <c r="I226" s="129">
        <v>44714</v>
      </c>
      <c r="J226" s="128" t="s">
        <v>180</v>
      </c>
      <c r="K226" s="128" t="s">
        <v>111</v>
      </c>
      <c r="L226" s="133" t="s">
        <v>165</v>
      </c>
      <c r="M226" s="128" t="s">
        <v>154</v>
      </c>
      <c r="N226" s="128"/>
      <c r="O226" s="128"/>
      <c r="P226" s="128"/>
      <c r="Q226" s="13"/>
      <c r="R226" s="13"/>
    </row>
    <row r="227" spans="1:18" s="14" customFormat="1" ht="63" hidden="1" x14ac:dyDescent="0.25">
      <c r="A227" s="128">
        <v>225</v>
      </c>
      <c r="B227" s="129">
        <v>44715</v>
      </c>
      <c r="C227" s="128" t="s">
        <v>1258</v>
      </c>
      <c r="D227" s="127" t="s">
        <v>207</v>
      </c>
      <c r="E227" s="127" t="s">
        <v>202</v>
      </c>
      <c r="F227" s="130" t="s">
        <v>1259</v>
      </c>
      <c r="G227" s="128" t="s">
        <v>1260</v>
      </c>
      <c r="H227" s="128" t="s">
        <v>400</v>
      </c>
      <c r="I227" s="129">
        <v>44705</v>
      </c>
      <c r="J227" s="128" t="s">
        <v>180</v>
      </c>
      <c r="K227" s="128" t="s">
        <v>36</v>
      </c>
      <c r="L227" s="133" t="str">
        <f>IFERROR(_xlfn.IFNA(VLOOKUP($K227,[31]коммент!$B:$C,2,0),""),"")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7" s="128"/>
      <c r="N227" s="128"/>
      <c r="O227" s="128"/>
      <c r="P227" s="128" t="s">
        <v>1261</v>
      </c>
      <c r="Q227" s="13"/>
      <c r="R227" s="13"/>
    </row>
    <row r="228" spans="1:18" s="14" customFormat="1" ht="47.25" hidden="1" x14ac:dyDescent="0.25">
      <c r="A228" s="128">
        <v>226</v>
      </c>
      <c r="B228" s="129">
        <v>44715</v>
      </c>
      <c r="C228" s="128" t="s">
        <v>1278</v>
      </c>
      <c r="D228" s="127" t="s">
        <v>207</v>
      </c>
      <c r="E228" s="127"/>
      <c r="F228" s="140" t="s">
        <v>1306</v>
      </c>
      <c r="G228" s="140" t="s">
        <v>1307</v>
      </c>
      <c r="H228" s="128" t="s">
        <v>332</v>
      </c>
      <c r="I228" s="129">
        <v>44714</v>
      </c>
      <c r="J228" s="128" t="s">
        <v>180</v>
      </c>
      <c r="K228" s="128" t="s">
        <v>113</v>
      </c>
      <c r="L228" s="133" t="str">
        <f>IFERROR(_xlfn.IFNA(VLOOKUP($K228,[13]коммент!$B:$C,2,0),""),"")</f>
        <v>Формат уведомления. С целью проведения внутреннего контроля качества.</v>
      </c>
      <c r="M228" s="128"/>
      <c r="N228" s="128"/>
      <c r="O228" s="128"/>
      <c r="P228" s="128" t="s">
        <v>1308</v>
      </c>
      <c r="Q228" s="13"/>
      <c r="R228" s="13"/>
    </row>
    <row r="229" spans="1:18" s="14" customFormat="1" ht="94.5" hidden="1" x14ac:dyDescent="0.25">
      <c r="A229" s="128">
        <v>227</v>
      </c>
      <c r="B229" s="129">
        <v>44715</v>
      </c>
      <c r="C229" s="128" t="s">
        <v>1342</v>
      </c>
      <c r="D229" s="127" t="s">
        <v>207</v>
      </c>
      <c r="E229" s="127"/>
      <c r="F229" s="130" t="s">
        <v>1343</v>
      </c>
      <c r="G229" s="128" t="s">
        <v>1344</v>
      </c>
      <c r="H229" s="128" t="s">
        <v>796</v>
      </c>
      <c r="I229" s="129">
        <v>44714</v>
      </c>
      <c r="J229" s="128" t="s">
        <v>180</v>
      </c>
      <c r="K229" s="128" t="s">
        <v>1</v>
      </c>
      <c r="L229" s="133" t="s">
        <v>166</v>
      </c>
      <c r="M229" s="128" t="s">
        <v>153</v>
      </c>
      <c r="N229" s="128"/>
      <c r="O229" s="128"/>
      <c r="P229" s="128" t="s">
        <v>1345</v>
      </c>
      <c r="Q229" s="13"/>
      <c r="R229" s="13"/>
    </row>
    <row r="230" spans="1:18" s="14" customFormat="1" ht="94.5" hidden="1" x14ac:dyDescent="0.25">
      <c r="A230" s="128">
        <v>228</v>
      </c>
      <c r="B230" s="129">
        <v>44715</v>
      </c>
      <c r="C230" s="128" t="s">
        <v>1342</v>
      </c>
      <c r="D230" s="127" t="s">
        <v>207</v>
      </c>
      <c r="E230" s="127" t="s">
        <v>206</v>
      </c>
      <c r="F230" s="130" t="s">
        <v>1349</v>
      </c>
      <c r="G230" s="128">
        <v>9151815851</v>
      </c>
      <c r="H230" s="128" t="s">
        <v>827</v>
      </c>
      <c r="I230" s="129">
        <v>44707</v>
      </c>
      <c r="J230" s="128" t="s">
        <v>180</v>
      </c>
      <c r="K230" s="128" t="s">
        <v>111</v>
      </c>
      <c r="L230" s="133" t="s">
        <v>165</v>
      </c>
      <c r="M230" s="128" t="s">
        <v>154</v>
      </c>
      <c r="N230" s="128" t="s">
        <v>114</v>
      </c>
      <c r="O230" s="128"/>
      <c r="P230" s="128"/>
      <c r="Q230" s="13"/>
      <c r="R230" s="13"/>
    </row>
    <row r="231" spans="1:18" s="14" customFormat="1" ht="94.5" hidden="1" x14ac:dyDescent="0.25">
      <c r="A231" s="128">
        <v>229</v>
      </c>
      <c r="B231" s="129">
        <v>44715</v>
      </c>
      <c r="C231" s="128" t="s">
        <v>1342</v>
      </c>
      <c r="D231" s="127" t="s">
        <v>207</v>
      </c>
      <c r="E231" s="127" t="s">
        <v>206</v>
      </c>
      <c r="F231" s="158" t="s">
        <v>1350</v>
      </c>
      <c r="G231" s="131" t="s">
        <v>1351</v>
      </c>
      <c r="H231" s="131" t="s">
        <v>1033</v>
      </c>
      <c r="I231" s="157">
        <v>44687</v>
      </c>
      <c r="J231" s="128" t="s">
        <v>180</v>
      </c>
      <c r="K231" s="128" t="s">
        <v>111</v>
      </c>
      <c r="L231" s="133" t="s">
        <v>165</v>
      </c>
      <c r="M231" s="128" t="s">
        <v>133</v>
      </c>
      <c r="N231" s="128" t="s">
        <v>183</v>
      </c>
      <c r="O231" s="128" t="s">
        <v>207</v>
      </c>
      <c r="P231" s="128"/>
      <c r="Q231" s="13"/>
      <c r="R231" s="13"/>
    </row>
    <row r="232" spans="1:18" s="14" customFormat="1" ht="126" hidden="1" x14ac:dyDescent="0.25">
      <c r="A232" s="128">
        <v>230</v>
      </c>
      <c r="B232" s="129">
        <v>44715</v>
      </c>
      <c r="C232" s="128" t="s">
        <v>1342</v>
      </c>
      <c r="D232" s="127" t="s">
        <v>207</v>
      </c>
      <c r="E232" s="127" t="s">
        <v>202</v>
      </c>
      <c r="F232" s="130" t="s">
        <v>1356</v>
      </c>
      <c r="G232" s="128">
        <v>9263873670</v>
      </c>
      <c r="H232" s="128" t="s">
        <v>1357</v>
      </c>
      <c r="I232" s="129">
        <v>44701</v>
      </c>
      <c r="J232" s="128" t="s">
        <v>134</v>
      </c>
      <c r="K232" s="128" t="s">
        <v>113</v>
      </c>
      <c r="L232" s="133" t="s">
        <v>143</v>
      </c>
      <c r="M232" s="128"/>
      <c r="N232" s="128"/>
      <c r="O232" s="128"/>
      <c r="P232" s="128" t="s">
        <v>1358</v>
      </c>
      <c r="Q232" s="13"/>
      <c r="R232" s="13"/>
    </row>
    <row r="233" spans="1:18" s="14" customFormat="1" ht="78.75" hidden="1" x14ac:dyDescent="0.25">
      <c r="A233" s="128">
        <v>231</v>
      </c>
      <c r="B233" s="129">
        <v>44715</v>
      </c>
      <c r="C233" s="128" t="s">
        <v>1359</v>
      </c>
      <c r="D233" s="127" t="s">
        <v>207</v>
      </c>
      <c r="E233" s="127"/>
      <c r="F233" s="167" t="s">
        <v>1360</v>
      </c>
      <c r="G233" s="167" t="s">
        <v>1361</v>
      </c>
      <c r="H233" s="167" t="s">
        <v>279</v>
      </c>
      <c r="I233" s="129">
        <v>44699</v>
      </c>
      <c r="J233" s="128" t="s">
        <v>180</v>
      </c>
      <c r="K233" s="128" t="s">
        <v>36</v>
      </c>
      <c r="L233" s="133" t="s">
        <v>157</v>
      </c>
      <c r="M233" s="128"/>
      <c r="N233" s="128" t="s">
        <v>114</v>
      </c>
      <c r="O233" s="128"/>
      <c r="P233" s="128" t="s">
        <v>1397</v>
      </c>
      <c r="Q233" s="13"/>
      <c r="R233" s="13"/>
    </row>
    <row r="234" spans="1:18" s="14" customFormat="1" ht="94.5" hidden="1" x14ac:dyDescent="0.25">
      <c r="A234" s="128">
        <v>232</v>
      </c>
      <c r="B234" s="129">
        <v>44715</v>
      </c>
      <c r="C234" s="128" t="s">
        <v>1359</v>
      </c>
      <c r="D234" s="127" t="s">
        <v>207</v>
      </c>
      <c r="E234" s="127"/>
      <c r="F234" s="130" t="s">
        <v>1374</v>
      </c>
      <c r="G234" s="128" t="s">
        <v>1375</v>
      </c>
      <c r="H234" s="128" t="s">
        <v>1376</v>
      </c>
      <c r="I234" s="129">
        <v>44706</v>
      </c>
      <c r="J234" s="128" t="s">
        <v>180</v>
      </c>
      <c r="K234" s="128" t="s">
        <v>111</v>
      </c>
      <c r="L234" s="133" t="str">
        <f>IFERROR(_xlfn.IFNA(VLOOKUP($K234,[14]коммент!$B:$C,2,0),""),"")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4" s="128" t="s">
        <v>133</v>
      </c>
      <c r="N234" s="128" t="s">
        <v>183</v>
      </c>
      <c r="O234" s="128" t="s">
        <v>207</v>
      </c>
      <c r="P234" s="128"/>
      <c r="Q234" s="13"/>
      <c r="R234" s="13"/>
    </row>
    <row r="235" spans="1:18" s="14" customFormat="1" ht="126" hidden="1" x14ac:dyDescent="0.25">
      <c r="A235" s="128">
        <v>233</v>
      </c>
      <c r="B235" s="129">
        <v>44715</v>
      </c>
      <c r="C235" s="128" t="s">
        <v>1359</v>
      </c>
      <c r="D235" s="127" t="s">
        <v>207</v>
      </c>
      <c r="E235" s="127"/>
      <c r="F235" s="130" t="s">
        <v>1387</v>
      </c>
      <c r="G235" s="128" t="s">
        <v>1388</v>
      </c>
      <c r="H235" s="128" t="s">
        <v>279</v>
      </c>
      <c r="I235" s="129">
        <v>44707</v>
      </c>
      <c r="J235" s="128" t="s">
        <v>180</v>
      </c>
      <c r="K235" s="128" t="s">
        <v>125</v>
      </c>
      <c r="L235" s="133" t="str">
        <f>IFERROR(_xlfn.IFNA(VLOOKUP($K235,[14]коммент!$B:$C,2,0),""),"")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5" s="128" t="s">
        <v>128</v>
      </c>
      <c r="N235" s="128" t="s">
        <v>114</v>
      </c>
      <c r="O235" s="128"/>
      <c r="P235" s="128"/>
      <c r="Q235" s="13"/>
      <c r="R235" s="13"/>
    </row>
    <row r="236" spans="1:18" s="14" customFormat="1" ht="94.5" hidden="1" x14ac:dyDescent="0.25">
      <c r="A236" s="128">
        <v>234</v>
      </c>
      <c r="B236" s="129">
        <v>44715</v>
      </c>
      <c r="C236" s="128" t="s">
        <v>1359</v>
      </c>
      <c r="D236" s="127" t="s">
        <v>207</v>
      </c>
      <c r="E236" s="127"/>
      <c r="F236" s="130" t="s">
        <v>1392</v>
      </c>
      <c r="G236" s="128" t="s">
        <v>1393</v>
      </c>
      <c r="H236" s="128" t="s">
        <v>279</v>
      </c>
      <c r="I236" s="129">
        <v>44707</v>
      </c>
      <c r="J236" s="128" t="s">
        <v>180</v>
      </c>
      <c r="K236" s="128" t="s">
        <v>1</v>
      </c>
      <c r="L236" s="133" t="str">
        <f>IFERROR(_xlfn.IFNA(VLOOKUP($K236,[43]коммент!$B:$C,2,0),""),"")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6" s="128" t="s">
        <v>133</v>
      </c>
      <c r="N236" s="128" t="s">
        <v>183</v>
      </c>
      <c r="O236" s="128" t="s">
        <v>1394</v>
      </c>
      <c r="P236" s="128"/>
      <c r="Q236" s="13"/>
      <c r="R236" s="13"/>
    </row>
    <row r="237" spans="1:18" s="14" customFormat="1" ht="63" hidden="1" x14ac:dyDescent="0.25">
      <c r="A237" s="128">
        <v>235</v>
      </c>
      <c r="B237" s="129">
        <v>44715</v>
      </c>
      <c r="C237" s="128" t="s">
        <v>327</v>
      </c>
      <c r="D237" s="127" t="s">
        <v>93</v>
      </c>
      <c r="E237" s="127"/>
      <c r="F237" s="147" t="s">
        <v>353</v>
      </c>
      <c r="G237" s="147" t="s">
        <v>354</v>
      </c>
      <c r="H237" s="128"/>
      <c r="I237" s="128"/>
      <c r="J237" s="128" t="s">
        <v>184</v>
      </c>
      <c r="K237" s="128" t="s">
        <v>36</v>
      </c>
      <c r="L237" s="133" t="str">
        <f>IFERROR(_xlfn.IFNA(VLOOKUP($K237,[20]коммент!$B:$C,2,0),""),"")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7" s="128"/>
      <c r="N237" s="128"/>
      <c r="O237" s="128"/>
      <c r="P237" s="128" t="s">
        <v>355</v>
      </c>
      <c r="Q237" s="13"/>
      <c r="R237" s="13"/>
    </row>
    <row r="238" spans="1:18" s="14" customFormat="1" ht="94.5" hidden="1" x14ac:dyDescent="0.25">
      <c r="A238" s="128">
        <v>236</v>
      </c>
      <c r="B238" s="129">
        <v>44715</v>
      </c>
      <c r="C238" s="128" t="s">
        <v>387</v>
      </c>
      <c r="D238" s="127" t="s">
        <v>93</v>
      </c>
      <c r="E238" s="127"/>
      <c r="F238" s="158" t="s">
        <v>390</v>
      </c>
      <c r="G238" s="131">
        <v>9776836162</v>
      </c>
      <c r="H238" s="131" t="s">
        <v>391</v>
      </c>
      <c r="I238" s="157">
        <v>44685</v>
      </c>
      <c r="J238" s="128" t="s">
        <v>179</v>
      </c>
      <c r="K238" s="128" t="s">
        <v>6</v>
      </c>
      <c r="L238" s="133" t="str">
        <f>IFERROR(_xlfn.IFNA(VLOOKUP($K238,[3]коммент!$B:$C,2,0),""),"")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38" s="128" t="s">
        <v>188</v>
      </c>
      <c r="N238" s="128"/>
      <c r="O238" s="128"/>
      <c r="P238" s="128" t="s">
        <v>392</v>
      </c>
      <c r="Q238" s="13"/>
      <c r="R238" s="13"/>
    </row>
    <row r="239" spans="1:18" s="14" customFormat="1" ht="47.25" hidden="1" x14ac:dyDescent="0.25">
      <c r="A239" s="128">
        <v>237</v>
      </c>
      <c r="B239" s="129">
        <v>44715</v>
      </c>
      <c r="C239" s="128" t="s">
        <v>387</v>
      </c>
      <c r="D239" s="127" t="s">
        <v>96</v>
      </c>
      <c r="E239" s="127"/>
      <c r="F239" s="130" t="s">
        <v>393</v>
      </c>
      <c r="G239" s="128">
        <v>9150092384</v>
      </c>
      <c r="H239" s="128"/>
      <c r="I239" s="129"/>
      <c r="J239" s="128" t="s">
        <v>180</v>
      </c>
      <c r="K239" s="128" t="s">
        <v>85</v>
      </c>
      <c r="L239" s="133" t="str">
        <f>IFERROR(_xlfn.IFNA(VLOOKUP($K239,[44]коммент!$B:$C,2,0),""),"")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39" s="128" t="s">
        <v>129</v>
      </c>
      <c r="N239" s="128"/>
      <c r="O239" s="128"/>
      <c r="P239" s="128"/>
      <c r="Q239" s="13"/>
      <c r="R239" s="13"/>
    </row>
    <row r="240" spans="1:18" s="14" customFormat="1" ht="94.5" hidden="1" x14ac:dyDescent="0.25">
      <c r="A240" s="128">
        <v>238</v>
      </c>
      <c r="B240" s="129">
        <v>44715</v>
      </c>
      <c r="C240" s="128" t="s">
        <v>387</v>
      </c>
      <c r="D240" s="127" t="s">
        <v>96</v>
      </c>
      <c r="E240" s="127"/>
      <c r="F240" s="130" t="s">
        <v>394</v>
      </c>
      <c r="G240" s="128">
        <v>9293614650</v>
      </c>
      <c r="H240" s="128" t="s">
        <v>395</v>
      </c>
      <c r="I240" s="129">
        <v>44711</v>
      </c>
      <c r="J240" s="128" t="s">
        <v>180</v>
      </c>
      <c r="K240" s="128" t="s">
        <v>6</v>
      </c>
      <c r="L240" s="133" t="str">
        <f>IFERROR(_xlfn.IFNA(VLOOKUP($K240,[3]коммент!$B:$C,2,0),""),"")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0" s="128"/>
      <c r="N240" s="128"/>
      <c r="O240" s="128"/>
      <c r="P240" s="128" t="s">
        <v>396</v>
      </c>
      <c r="Q240" s="13"/>
      <c r="R240" s="13"/>
    </row>
    <row r="241" spans="1:18" s="14" customFormat="1" ht="94.5" hidden="1" x14ac:dyDescent="0.25">
      <c r="A241" s="128">
        <v>239</v>
      </c>
      <c r="B241" s="129">
        <v>44715</v>
      </c>
      <c r="C241" s="128" t="s">
        <v>387</v>
      </c>
      <c r="D241" s="127" t="s">
        <v>96</v>
      </c>
      <c r="E241" s="127"/>
      <c r="F241" s="158" t="s">
        <v>397</v>
      </c>
      <c r="G241" s="131">
        <v>9166935577</v>
      </c>
      <c r="H241" s="131" t="s">
        <v>398</v>
      </c>
      <c r="I241" s="157">
        <v>44704</v>
      </c>
      <c r="J241" s="128" t="s">
        <v>179</v>
      </c>
      <c r="K241" s="128" t="s">
        <v>6</v>
      </c>
      <c r="L241" s="133" t="str">
        <f>IFERROR(_xlfn.IFNA(VLOOKUP($K241,[3]коммент!$B:$C,2,0),""),"")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1" s="128"/>
      <c r="N241" s="128"/>
      <c r="O241" s="128"/>
      <c r="P241" s="128" t="s">
        <v>396</v>
      </c>
      <c r="Q241" s="13"/>
      <c r="R241" s="13"/>
    </row>
    <row r="242" spans="1:18" s="14" customFormat="1" ht="94.5" hidden="1" x14ac:dyDescent="0.25">
      <c r="A242" s="128">
        <v>240</v>
      </c>
      <c r="B242" s="129">
        <v>44715</v>
      </c>
      <c r="C242" s="128" t="s">
        <v>387</v>
      </c>
      <c r="D242" s="127" t="s">
        <v>96</v>
      </c>
      <c r="E242" s="127"/>
      <c r="F242" s="130" t="s">
        <v>402</v>
      </c>
      <c r="G242" s="128">
        <v>9261581699</v>
      </c>
      <c r="H242" s="128" t="s">
        <v>403</v>
      </c>
      <c r="I242" s="129">
        <v>44697</v>
      </c>
      <c r="J242" s="128" t="s">
        <v>180</v>
      </c>
      <c r="K242" s="128" t="s">
        <v>6</v>
      </c>
      <c r="L242" s="133" t="str">
        <f>IFERROR(_xlfn.IFNA(VLOOKUP($K242,[3]коммент!$B:$C,2,0),""),"")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2" s="128"/>
      <c r="N242" s="128"/>
      <c r="O242" s="128"/>
      <c r="P242" s="128" t="s">
        <v>396</v>
      </c>
      <c r="Q242" s="13"/>
      <c r="R242" s="13"/>
    </row>
    <row r="243" spans="1:18" s="14" customFormat="1" ht="94.5" hidden="1" x14ac:dyDescent="0.25">
      <c r="A243" s="128">
        <v>241</v>
      </c>
      <c r="B243" s="129">
        <v>44715</v>
      </c>
      <c r="C243" s="128" t="s">
        <v>387</v>
      </c>
      <c r="D243" s="127" t="s">
        <v>96</v>
      </c>
      <c r="E243" s="127"/>
      <c r="F243" s="130" t="s">
        <v>404</v>
      </c>
      <c r="G243" s="128">
        <v>9199684430</v>
      </c>
      <c r="H243" s="128" t="s">
        <v>405</v>
      </c>
      <c r="I243" s="129">
        <v>44707</v>
      </c>
      <c r="J243" s="128" t="s">
        <v>180</v>
      </c>
      <c r="K243" s="128" t="s">
        <v>6</v>
      </c>
      <c r="L243" s="133" t="str">
        <f>IFERROR(_xlfn.IFNA(VLOOKUP($K243,[3]коммент!$B:$C,2,0),""),"")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3" s="128"/>
      <c r="N243" s="128"/>
      <c r="O243" s="128"/>
      <c r="P243" s="128" t="s">
        <v>396</v>
      </c>
      <c r="Q243" s="13"/>
      <c r="R243" s="13"/>
    </row>
    <row r="244" spans="1:18" s="14" customFormat="1" ht="94.5" hidden="1" x14ac:dyDescent="0.25">
      <c r="A244" s="128">
        <v>242</v>
      </c>
      <c r="B244" s="129">
        <v>44715</v>
      </c>
      <c r="C244" s="128" t="s">
        <v>387</v>
      </c>
      <c r="D244" s="127" t="s">
        <v>96</v>
      </c>
      <c r="E244" s="127"/>
      <c r="F244" s="130" t="s">
        <v>406</v>
      </c>
      <c r="G244" s="128">
        <v>9037329150</v>
      </c>
      <c r="H244" s="128" t="s">
        <v>407</v>
      </c>
      <c r="I244" s="129">
        <v>44706</v>
      </c>
      <c r="J244" s="128" t="s">
        <v>180</v>
      </c>
      <c r="K244" s="128" t="s">
        <v>6</v>
      </c>
      <c r="L244" s="133" t="str">
        <f>IFERROR(_xlfn.IFNA(VLOOKUP($K244,[3]коммент!$B:$C,2,0),""),"")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4" s="128"/>
      <c r="N244" s="128"/>
      <c r="O244" s="128"/>
      <c r="P244" s="128" t="s">
        <v>396</v>
      </c>
      <c r="Q244" s="13"/>
      <c r="R244" s="13"/>
    </row>
    <row r="245" spans="1:18" s="14" customFormat="1" ht="94.5" hidden="1" x14ac:dyDescent="0.25">
      <c r="A245" s="128">
        <v>243</v>
      </c>
      <c r="B245" s="129">
        <v>44715</v>
      </c>
      <c r="C245" s="128" t="s">
        <v>670</v>
      </c>
      <c r="D245" s="127" t="s">
        <v>96</v>
      </c>
      <c r="E245" s="127"/>
      <c r="F245" s="130" t="s">
        <v>685</v>
      </c>
      <c r="G245" s="128">
        <v>89254202003</v>
      </c>
      <c r="H245" s="128"/>
      <c r="I245" s="129"/>
      <c r="J245" s="128" t="s">
        <v>134</v>
      </c>
      <c r="K245" s="137" t="s">
        <v>6</v>
      </c>
      <c r="L245" s="133" t="s">
        <v>147</v>
      </c>
      <c r="M245" s="128"/>
      <c r="N245" s="128"/>
      <c r="O245" s="128"/>
      <c r="P245" s="128"/>
      <c r="Q245" s="13"/>
      <c r="R245" s="13"/>
    </row>
    <row r="246" spans="1:18" s="14" customFormat="1" ht="94.5" hidden="1" x14ac:dyDescent="0.25">
      <c r="A246" s="128">
        <v>244</v>
      </c>
      <c r="B246" s="129">
        <v>44715</v>
      </c>
      <c r="C246" s="128" t="s">
        <v>1039</v>
      </c>
      <c r="D246" s="127" t="s">
        <v>96</v>
      </c>
      <c r="E246" s="127"/>
      <c r="F246" s="130" t="s">
        <v>1055</v>
      </c>
      <c r="G246" s="128">
        <v>9857904225</v>
      </c>
      <c r="H246" s="128" t="s">
        <v>398</v>
      </c>
      <c r="I246" s="129">
        <v>44571</v>
      </c>
      <c r="J246" s="128" t="s">
        <v>180</v>
      </c>
      <c r="K246" s="128" t="s">
        <v>6</v>
      </c>
      <c r="L246" s="133" t="s">
        <v>147</v>
      </c>
      <c r="M246" s="128"/>
      <c r="N246" s="128"/>
      <c r="O246" s="128"/>
      <c r="P246" s="128"/>
      <c r="Q246" s="13"/>
      <c r="R246" s="13"/>
    </row>
    <row r="247" spans="1:18" s="14" customFormat="1" ht="47.25" hidden="1" x14ac:dyDescent="0.25">
      <c r="A247" s="128">
        <v>245</v>
      </c>
      <c r="B247" s="129">
        <v>44715</v>
      </c>
      <c r="C247" s="128" t="s">
        <v>387</v>
      </c>
      <c r="D247" s="127" t="s">
        <v>97</v>
      </c>
      <c r="E247" s="127"/>
      <c r="F247" s="130" t="s">
        <v>389</v>
      </c>
      <c r="G247" s="128">
        <v>9175854388</v>
      </c>
      <c r="H247" s="128"/>
      <c r="I247" s="129"/>
      <c r="J247" s="128" t="s">
        <v>180</v>
      </c>
      <c r="K247" s="128" t="s">
        <v>85</v>
      </c>
      <c r="L247" s="133" t="str">
        <f>IFERROR(_xlfn.IFNA(VLOOKUP($K247,[44]коммент!$B:$C,2,0),""),"")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47" s="128" t="s">
        <v>129</v>
      </c>
      <c r="N247" s="128"/>
      <c r="O247" s="128"/>
      <c r="P247" s="128"/>
      <c r="Q247" s="13"/>
      <c r="R247" s="13"/>
    </row>
    <row r="248" spans="1:18" s="14" customFormat="1" ht="63" hidden="1" x14ac:dyDescent="0.25">
      <c r="A248" s="128">
        <v>246</v>
      </c>
      <c r="B248" s="129">
        <v>44715</v>
      </c>
      <c r="C248" s="128" t="s">
        <v>670</v>
      </c>
      <c r="D248" s="127" t="s">
        <v>97</v>
      </c>
      <c r="E248" s="127"/>
      <c r="F248" s="130" t="s">
        <v>683</v>
      </c>
      <c r="G248" s="128">
        <v>89773787258</v>
      </c>
      <c r="H248" s="128"/>
      <c r="I248" s="129"/>
      <c r="J248" s="128" t="s">
        <v>134</v>
      </c>
      <c r="K248" s="137" t="s">
        <v>121</v>
      </c>
      <c r="L248" s="133" t="s">
        <v>146</v>
      </c>
      <c r="M248" s="128"/>
      <c r="N248" s="128"/>
      <c r="O248" s="128"/>
      <c r="P248" s="128" t="s">
        <v>684</v>
      </c>
      <c r="Q248" s="13"/>
      <c r="R248" s="13"/>
    </row>
    <row r="249" spans="1:18" s="14" customFormat="1" ht="47.25" hidden="1" x14ac:dyDescent="0.25">
      <c r="A249" s="128">
        <v>247</v>
      </c>
      <c r="B249" s="129">
        <v>44715</v>
      </c>
      <c r="C249" s="128" t="s">
        <v>1262</v>
      </c>
      <c r="D249" s="127" t="s">
        <v>97</v>
      </c>
      <c r="E249" s="127"/>
      <c r="F249" s="130" t="s">
        <v>1275</v>
      </c>
      <c r="G249" s="128" t="s">
        <v>1276</v>
      </c>
      <c r="H249" s="128"/>
      <c r="I249" s="128"/>
      <c r="J249" s="128" t="s">
        <v>180</v>
      </c>
      <c r="K249" s="128" t="s">
        <v>113</v>
      </c>
      <c r="L249" s="133" t="str">
        <f>IFERROR(_xlfn.IFNA(VLOOKUP($K249,[45]коммент!$B:$C,2,0),""),"")</f>
        <v>Формат уведомления. С целью проведения внутреннего контроля качества.</v>
      </c>
      <c r="M249" s="128"/>
      <c r="N249" s="128"/>
      <c r="O249" s="128"/>
      <c r="P249" s="128" t="s">
        <v>1277</v>
      </c>
      <c r="Q249" s="13"/>
      <c r="R249" s="13"/>
    </row>
    <row r="250" spans="1:18" s="14" customFormat="1" ht="94.5" hidden="1" x14ac:dyDescent="0.25">
      <c r="A250" s="128">
        <v>248</v>
      </c>
      <c r="B250" s="129">
        <v>44715</v>
      </c>
      <c r="C250" s="128" t="s">
        <v>387</v>
      </c>
      <c r="D250" s="127" t="s">
        <v>94</v>
      </c>
      <c r="E250" s="127"/>
      <c r="F250" s="130" t="s">
        <v>399</v>
      </c>
      <c r="G250" s="128">
        <v>9262285105</v>
      </c>
      <c r="H250" s="128" t="s">
        <v>400</v>
      </c>
      <c r="I250" s="129">
        <v>44708</v>
      </c>
      <c r="J250" s="128" t="s">
        <v>180</v>
      </c>
      <c r="K250" s="128" t="s">
        <v>6</v>
      </c>
      <c r="L250" s="133" t="str">
        <f>IFERROR(_xlfn.IFNA(VLOOKUP($K250,[3]коммент!$B:$C,2,0),""),"")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28"/>
      <c r="N250" s="128"/>
      <c r="O250" s="128"/>
      <c r="P250" s="128" t="s">
        <v>396</v>
      </c>
      <c r="Q250" s="13"/>
      <c r="R250" s="13"/>
    </row>
    <row r="251" spans="1:18" s="14" customFormat="1" ht="94.5" hidden="1" x14ac:dyDescent="0.25">
      <c r="A251" s="128">
        <v>249</v>
      </c>
      <c r="B251" s="129">
        <v>44715</v>
      </c>
      <c r="C251" s="128" t="s">
        <v>1039</v>
      </c>
      <c r="D251" s="127" t="s">
        <v>94</v>
      </c>
      <c r="E251" s="127"/>
      <c r="F251" s="130" t="s">
        <v>1040</v>
      </c>
      <c r="G251" s="128">
        <v>9152901623</v>
      </c>
      <c r="H251" s="128"/>
      <c r="I251" s="129"/>
      <c r="J251" s="128" t="s">
        <v>180</v>
      </c>
      <c r="K251" s="128" t="s">
        <v>6</v>
      </c>
      <c r="L251" s="133" t="s">
        <v>147</v>
      </c>
      <c r="M251" s="128"/>
      <c r="N251" s="128"/>
      <c r="O251" s="128"/>
      <c r="P251" s="128"/>
      <c r="Q251" s="13"/>
      <c r="R251" s="13"/>
    </row>
    <row r="252" spans="1:18" s="14" customFormat="1" ht="110.25" hidden="1" x14ac:dyDescent="0.25">
      <c r="A252" s="128">
        <v>250</v>
      </c>
      <c r="B252" s="129">
        <v>44715</v>
      </c>
      <c r="C252" s="128" t="s">
        <v>1039</v>
      </c>
      <c r="D252" s="127" t="s">
        <v>94</v>
      </c>
      <c r="E252" s="127"/>
      <c r="F252" s="130" t="s">
        <v>1045</v>
      </c>
      <c r="G252" s="128">
        <v>9169200037</v>
      </c>
      <c r="H252" s="128" t="s">
        <v>1044</v>
      </c>
      <c r="I252" s="129">
        <v>44595</v>
      </c>
      <c r="J252" s="128" t="s">
        <v>184</v>
      </c>
      <c r="K252" s="128" t="s">
        <v>113</v>
      </c>
      <c r="L252" s="133" t="s">
        <v>143</v>
      </c>
      <c r="M252" s="128"/>
      <c r="N252" s="128"/>
      <c r="O252" s="128"/>
      <c r="P252" s="128" t="s">
        <v>1046</v>
      </c>
      <c r="Q252" s="13"/>
      <c r="R252" s="13"/>
    </row>
    <row r="253" spans="1:18" s="14" customFormat="1" ht="94.5" hidden="1" x14ac:dyDescent="0.25">
      <c r="A253" s="128">
        <v>251</v>
      </c>
      <c r="B253" s="129">
        <v>44715</v>
      </c>
      <c r="C253" s="128" t="s">
        <v>1039</v>
      </c>
      <c r="D253" s="127" t="s">
        <v>94</v>
      </c>
      <c r="E253" s="127"/>
      <c r="F253" s="130" t="s">
        <v>1050</v>
      </c>
      <c r="G253" s="128">
        <v>9261574243</v>
      </c>
      <c r="H253" s="128"/>
      <c r="I253" s="129"/>
      <c r="J253" s="128" t="s">
        <v>180</v>
      </c>
      <c r="K253" s="128" t="s">
        <v>6</v>
      </c>
      <c r="L253" s="133" t="s">
        <v>147</v>
      </c>
      <c r="M253" s="128"/>
      <c r="N253" s="128"/>
      <c r="O253" s="128"/>
      <c r="P253" s="128"/>
      <c r="Q253" s="13"/>
      <c r="R253" s="13"/>
    </row>
    <row r="254" spans="1:18" s="14" customFormat="1" ht="94.5" hidden="1" x14ac:dyDescent="0.25">
      <c r="A254" s="128">
        <v>252</v>
      </c>
      <c r="B254" s="129">
        <v>44715</v>
      </c>
      <c r="C254" s="128" t="s">
        <v>1039</v>
      </c>
      <c r="D254" s="127" t="s">
        <v>94</v>
      </c>
      <c r="E254" s="127"/>
      <c r="F254" s="130" t="s">
        <v>1051</v>
      </c>
      <c r="G254" s="128">
        <v>9254456634</v>
      </c>
      <c r="H254" s="128"/>
      <c r="I254" s="129"/>
      <c r="J254" s="128" t="s">
        <v>180</v>
      </c>
      <c r="K254" s="128" t="s">
        <v>6</v>
      </c>
      <c r="L254" s="133" t="s">
        <v>147</v>
      </c>
      <c r="M254" s="128"/>
      <c r="N254" s="128"/>
      <c r="O254" s="128"/>
      <c r="P254" s="128"/>
      <c r="Q254" s="13"/>
      <c r="R254" s="13"/>
    </row>
    <row r="255" spans="1:18" s="14" customFormat="1" ht="94.5" hidden="1" x14ac:dyDescent="0.25">
      <c r="A255" s="128">
        <v>253</v>
      </c>
      <c r="B255" s="129">
        <v>44715</v>
      </c>
      <c r="C255" s="128" t="s">
        <v>1039</v>
      </c>
      <c r="D255" s="127" t="s">
        <v>94</v>
      </c>
      <c r="E255" s="127"/>
      <c r="F255" s="130" t="s">
        <v>1059</v>
      </c>
      <c r="G255" s="128">
        <v>9039714644</v>
      </c>
      <c r="H255" s="128" t="s">
        <v>400</v>
      </c>
      <c r="I255" s="129">
        <v>44708</v>
      </c>
      <c r="J255" s="128" t="s">
        <v>180</v>
      </c>
      <c r="K255" s="128" t="s">
        <v>6</v>
      </c>
      <c r="L255" s="133" t="s">
        <v>147</v>
      </c>
      <c r="M255" s="128"/>
      <c r="N255" s="128"/>
      <c r="O255" s="128"/>
      <c r="P255" s="128"/>
      <c r="Q255" s="13"/>
      <c r="R255" s="13"/>
    </row>
    <row r="256" spans="1:18" s="14" customFormat="1" hidden="1" x14ac:dyDescent="0.25">
      <c r="A256" s="128">
        <v>254</v>
      </c>
      <c r="B256" s="129">
        <v>44715</v>
      </c>
      <c r="C256" s="128" t="s">
        <v>1039</v>
      </c>
      <c r="D256" s="127" t="s">
        <v>94</v>
      </c>
      <c r="E256" s="127"/>
      <c r="F256" s="130" t="s">
        <v>1063</v>
      </c>
      <c r="G256" s="128">
        <v>9015971553</v>
      </c>
      <c r="H256" s="128" t="s">
        <v>852</v>
      </c>
      <c r="I256" s="129">
        <v>44702</v>
      </c>
      <c r="J256" s="128" t="s">
        <v>180</v>
      </c>
      <c r="K256" s="128" t="s">
        <v>85</v>
      </c>
      <c r="L256" s="133"/>
      <c r="M256" s="128" t="s">
        <v>129</v>
      </c>
      <c r="N256" s="128"/>
      <c r="O256" s="128"/>
      <c r="P256" s="128"/>
      <c r="Q256" s="13"/>
      <c r="R256" s="13"/>
    </row>
    <row r="257" spans="1:18" s="14" customFormat="1" ht="126" hidden="1" x14ac:dyDescent="0.25">
      <c r="A257" s="128">
        <v>255</v>
      </c>
      <c r="B257" s="129">
        <v>44715</v>
      </c>
      <c r="C257" s="128" t="s">
        <v>748</v>
      </c>
      <c r="D257" s="127" t="s">
        <v>185</v>
      </c>
      <c r="E257" s="127"/>
      <c r="F257" s="130" t="s">
        <v>749</v>
      </c>
      <c r="G257" s="128" t="s">
        <v>750</v>
      </c>
      <c r="H257" s="128"/>
      <c r="I257" s="128"/>
      <c r="J257" s="128" t="s">
        <v>180</v>
      </c>
      <c r="K257" s="128" t="s">
        <v>125</v>
      </c>
      <c r="L257" s="133" t="s">
        <v>162</v>
      </c>
      <c r="M257" s="128" t="s">
        <v>189</v>
      </c>
      <c r="N257" s="128"/>
      <c r="O257" s="128"/>
      <c r="P257" s="128"/>
      <c r="Q257" s="13"/>
      <c r="R257" s="13"/>
    </row>
    <row r="258" spans="1:18" s="14" customFormat="1" ht="126" hidden="1" x14ac:dyDescent="0.25">
      <c r="A258" s="128">
        <v>256</v>
      </c>
      <c r="B258" s="129">
        <v>44715</v>
      </c>
      <c r="C258" s="128" t="s">
        <v>748</v>
      </c>
      <c r="D258" s="127" t="s">
        <v>185</v>
      </c>
      <c r="E258" s="127"/>
      <c r="F258" s="130" t="s">
        <v>751</v>
      </c>
      <c r="G258" s="128" t="s">
        <v>752</v>
      </c>
      <c r="H258" s="128"/>
      <c r="I258" s="128"/>
      <c r="J258" s="128" t="s">
        <v>184</v>
      </c>
      <c r="K258" s="128" t="s">
        <v>125</v>
      </c>
      <c r="L258" s="133" t="s">
        <v>162</v>
      </c>
      <c r="M258" s="128" t="s">
        <v>189</v>
      </c>
      <c r="N258" s="128"/>
      <c r="O258" s="128"/>
      <c r="P258" s="128"/>
      <c r="Q258" s="13"/>
      <c r="R258" s="13"/>
    </row>
    <row r="259" spans="1:18" s="14" customFormat="1" ht="126" hidden="1" x14ac:dyDescent="0.25">
      <c r="A259" s="128">
        <v>257</v>
      </c>
      <c r="B259" s="129">
        <v>44715</v>
      </c>
      <c r="C259" s="128" t="s">
        <v>748</v>
      </c>
      <c r="D259" s="127" t="s">
        <v>185</v>
      </c>
      <c r="E259" s="127"/>
      <c r="F259" s="130" t="s">
        <v>753</v>
      </c>
      <c r="G259" s="128" t="s">
        <v>754</v>
      </c>
      <c r="H259" s="128"/>
      <c r="I259" s="128"/>
      <c r="J259" s="128" t="s">
        <v>184</v>
      </c>
      <c r="K259" s="128" t="s">
        <v>125</v>
      </c>
      <c r="L259" s="133" t="s">
        <v>162</v>
      </c>
      <c r="M259" s="128" t="s">
        <v>189</v>
      </c>
      <c r="N259" s="128"/>
      <c r="O259" s="128"/>
      <c r="P259" s="128"/>
      <c r="Q259" s="13"/>
      <c r="R259" s="13"/>
    </row>
    <row r="260" spans="1:18" s="14" customFormat="1" ht="110.25" hidden="1" x14ac:dyDescent="0.25">
      <c r="A260" s="128">
        <v>258</v>
      </c>
      <c r="B260" s="129">
        <v>44715</v>
      </c>
      <c r="C260" s="128" t="s">
        <v>1039</v>
      </c>
      <c r="D260" s="127" t="s">
        <v>185</v>
      </c>
      <c r="E260" s="127"/>
      <c r="F260" s="130" t="s">
        <v>1056</v>
      </c>
      <c r="G260" s="128">
        <v>9268962909</v>
      </c>
      <c r="H260" s="128" t="s">
        <v>1057</v>
      </c>
      <c r="I260" s="129">
        <v>44713</v>
      </c>
      <c r="J260" s="128" t="s">
        <v>134</v>
      </c>
      <c r="K260" s="128" t="s">
        <v>186</v>
      </c>
      <c r="L260" s="133" t="s">
        <v>187</v>
      </c>
      <c r="M260" s="128"/>
      <c r="N260" s="128"/>
      <c r="O260" s="128"/>
      <c r="P260" s="128" t="s">
        <v>1058</v>
      </c>
      <c r="Q260" s="13"/>
      <c r="R260" s="13"/>
    </row>
    <row r="261" spans="1:18" s="14" customFormat="1" ht="126" hidden="1" x14ac:dyDescent="0.25">
      <c r="A261" s="128">
        <v>259</v>
      </c>
      <c r="B261" s="129">
        <v>44715</v>
      </c>
      <c r="C261" s="128" t="s">
        <v>1322</v>
      </c>
      <c r="D261" s="127" t="s">
        <v>185</v>
      </c>
      <c r="E261" s="127"/>
      <c r="F261" s="130" t="s">
        <v>1333</v>
      </c>
      <c r="G261" s="128">
        <v>9256799703</v>
      </c>
      <c r="H261" s="128"/>
      <c r="I261" s="128"/>
      <c r="J261" s="128" t="s">
        <v>184</v>
      </c>
      <c r="K261" s="128" t="s">
        <v>125</v>
      </c>
      <c r="L261" s="133" t="str">
        <f>IFERROR(_xlfn.IFNA(VLOOKUP($K261,[32]коммент!$B:$C,2,0),""),"")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61" s="128" t="s">
        <v>189</v>
      </c>
      <c r="N261" s="128"/>
      <c r="O261" s="128"/>
      <c r="P261" s="128" t="s">
        <v>1334</v>
      </c>
      <c r="Q261" s="13"/>
      <c r="R261" s="13"/>
    </row>
    <row r="262" spans="1:18" s="14" customFormat="1" ht="173.25" hidden="1" x14ac:dyDescent="0.25">
      <c r="A262" s="128">
        <v>260</v>
      </c>
      <c r="B262" s="129">
        <v>44715</v>
      </c>
      <c r="C262" s="128" t="s">
        <v>410</v>
      </c>
      <c r="D262" s="127" t="s">
        <v>82</v>
      </c>
      <c r="E262" s="127"/>
      <c r="F262" s="135" t="s">
        <v>425</v>
      </c>
      <c r="G262" s="128" t="s">
        <v>426</v>
      </c>
      <c r="H262" s="128" t="s">
        <v>427</v>
      </c>
      <c r="I262" s="129">
        <v>44710</v>
      </c>
      <c r="J262" s="128" t="s">
        <v>180</v>
      </c>
      <c r="K262" s="128" t="s">
        <v>85</v>
      </c>
      <c r="L262" s="133" t="str">
        <f>IFERROR(_xlfn.IFNA(VLOOKUP($K262,[34]коммент!$B:$C,2,0),""),"")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2" s="128" t="s">
        <v>118</v>
      </c>
      <c r="N262" s="128"/>
      <c r="O262" s="128"/>
      <c r="P262" s="128" t="s">
        <v>428</v>
      </c>
      <c r="Q262" s="13"/>
      <c r="R262" s="13"/>
    </row>
    <row r="263" spans="1:18" s="14" customFormat="1" ht="94.5" hidden="1" x14ac:dyDescent="0.25">
      <c r="A263" s="128">
        <v>261</v>
      </c>
      <c r="B263" s="129">
        <v>44715</v>
      </c>
      <c r="C263" s="128" t="s">
        <v>229</v>
      </c>
      <c r="D263" s="127" t="s">
        <v>55</v>
      </c>
      <c r="E263" s="127"/>
      <c r="F263" s="130" t="s">
        <v>245</v>
      </c>
      <c r="G263" s="128"/>
      <c r="H263" s="128"/>
      <c r="I263" s="128"/>
      <c r="J263" s="128" t="s">
        <v>180</v>
      </c>
      <c r="K263" s="128" t="s">
        <v>6</v>
      </c>
      <c r="L263" s="133" t="str">
        <f>IFERROR(_xlfn.IFNA(VLOOKUP($K263,[15]коммент!$B:$C,2,0),""),"")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3" s="128"/>
      <c r="N263" s="128"/>
      <c r="O263" s="128"/>
      <c r="P263" s="128" t="s">
        <v>246</v>
      </c>
      <c r="Q263" s="13"/>
      <c r="R263" s="13"/>
    </row>
    <row r="264" spans="1:18" s="14" customFormat="1" ht="94.5" hidden="1" x14ac:dyDescent="0.25">
      <c r="A264" s="128">
        <v>262</v>
      </c>
      <c r="B264" s="129">
        <v>44715</v>
      </c>
      <c r="C264" s="128" t="s">
        <v>997</v>
      </c>
      <c r="D264" s="127" t="s">
        <v>55</v>
      </c>
      <c r="E264" s="127"/>
      <c r="F264" s="130" t="s">
        <v>1010</v>
      </c>
      <c r="G264" s="128" t="s">
        <v>1011</v>
      </c>
      <c r="H264" s="128" t="s">
        <v>1012</v>
      </c>
      <c r="I264" s="129">
        <v>44550</v>
      </c>
      <c r="J264" s="128" t="s">
        <v>184</v>
      </c>
      <c r="K264" s="128" t="s">
        <v>175</v>
      </c>
      <c r="L264" s="133" t="s">
        <v>176</v>
      </c>
      <c r="M264" s="128"/>
      <c r="N264" s="128"/>
      <c r="O264" s="128"/>
      <c r="P264" s="128" t="s">
        <v>1013</v>
      </c>
      <c r="Q264" s="13"/>
      <c r="R264" s="13"/>
    </row>
    <row r="265" spans="1:18" s="14" customFormat="1" ht="94.5" hidden="1" x14ac:dyDescent="0.25">
      <c r="A265" s="128">
        <v>263</v>
      </c>
      <c r="B265" s="129">
        <v>44715</v>
      </c>
      <c r="C265" s="128" t="s">
        <v>997</v>
      </c>
      <c r="D265" s="127" t="s">
        <v>55</v>
      </c>
      <c r="E265" s="127"/>
      <c r="F265" s="130" t="s">
        <v>1014</v>
      </c>
      <c r="G265" s="128" t="s">
        <v>1015</v>
      </c>
      <c r="H265" s="128" t="s">
        <v>1016</v>
      </c>
      <c r="I265" s="129">
        <v>44712</v>
      </c>
      <c r="J265" s="128" t="s">
        <v>179</v>
      </c>
      <c r="K265" s="128" t="s">
        <v>175</v>
      </c>
      <c r="L265" s="133" t="s">
        <v>176</v>
      </c>
      <c r="M265" s="128"/>
      <c r="N265" s="128"/>
      <c r="O265" s="128"/>
      <c r="P265" s="128" t="s">
        <v>1017</v>
      </c>
      <c r="Q265" s="13"/>
      <c r="R265" s="13"/>
    </row>
    <row r="266" spans="1:18" s="14" customFormat="1" ht="94.5" hidden="1" x14ac:dyDescent="0.25">
      <c r="A266" s="128">
        <v>264</v>
      </c>
      <c r="B266" s="129">
        <v>44715</v>
      </c>
      <c r="C266" s="128" t="s">
        <v>831</v>
      </c>
      <c r="D266" s="127" t="s">
        <v>65</v>
      </c>
      <c r="E266" s="127"/>
      <c r="F266" s="130" t="s">
        <v>832</v>
      </c>
      <c r="G266" s="128">
        <v>9035999963</v>
      </c>
      <c r="H266" s="128"/>
      <c r="I266" s="128"/>
      <c r="J266" s="128" t="s">
        <v>180</v>
      </c>
      <c r="K266" s="128" t="s">
        <v>6</v>
      </c>
      <c r="L266" s="133" t="str">
        <f>IFERROR(_xlfn.IFNA(VLOOKUP($K266,[46]коммент!$B:$C,2,0),""),"")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6" s="128"/>
      <c r="N266" s="128"/>
      <c r="O266" s="128"/>
      <c r="P266" s="128"/>
      <c r="Q266" s="13"/>
      <c r="R266" s="13"/>
    </row>
    <row r="267" spans="1:18" s="14" customFormat="1" ht="94.5" hidden="1" x14ac:dyDescent="0.25">
      <c r="A267" s="128">
        <v>265</v>
      </c>
      <c r="B267" s="129">
        <v>44715</v>
      </c>
      <c r="C267" s="128" t="s">
        <v>1278</v>
      </c>
      <c r="D267" s="127" t="s">
        <v>65</v>
      </c>
      <c r="E267" s="127"/>
      <c r="F267" s="140" t="s">
        <v>1296</v>
      </c>
      <c r="G267" s="140" t="s">
        <v>1297</v>
      </c>
      <c r="H267" s="128" t="s">
        <v>837</v>
      </c>
      <c r="I267" s="129">
        <v>44636</v>
      </c>
      <c r="J267" s="128" t="s">
        <v>184</v>
      </c>
      <c r="K267" s="128" t="s">
        <v>175</v>
      </c>
      <c r="L267" s="133" t="str">
        <f>IFERROR(_xlfn.IFNA(VLOOKUP($K267,[13]коммент!$B:$C,2,0),""),"")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7" s="128"/>
      <c r="N267" s="128"/>
      <c r="O267" s="128"/>
      <c r="P267" s="128" t="s">
        <v>1298</v>
      </c>
      <c r="Q267" s="13"/>
      <c r="R267" s="13"/>
    </row>
    <row r="268" spans="1:18" s="14" customFormat="1" ht="47.25" hidden="1" x14ac:dyDescent="0.25">
      <c r="A268" s="128">
        <v>266</v>
      </c>
      <c r="B268" s="129">
        <v>44715</v>
      </c>
      <c r="C268" s="128" t="s">
        <v>775</v>
      </c>
      <c r="D268" s="127" t="s">
        <v>46</v>
      </c>
      <c r="E268" s="127"/>
      <c r="F268" s="140" t="s">
        <v>788</v>
      </c>
      <c r="G268" s="140" t="s">
        <v>789</v>
      </c>
      <c r="H268" s="128"/>
      <c r="I268" s="129"/>
      <c r="J268" s="128" t="s">
        <v>180</v>
      </c>
      <c r="K268" s="128" t="s">
        <v>113</v>
      </c>
      <c r="L268" s="133" t="str">
        <f>IFERROR(_xlfn.IFNA(VLOOKUP($K268,[22]коммент!$B:$C,2,0),""),"")</f>
        <v>Формат уведомления. С целью проведения внутреннего контроля качества.</v>
      </c>
      <c r="M268" s="128"/>
      <c r="N268" s="128"/>
      <c r="O268" s="128"/>
      <c r="P268" s="128" t="s">
        <v>790</v>
      </c>
      <c r="Q268" s="13"/>
      <c r="R268" s="13"/>
    </row>
    <row r="269" spans="1:18" s="14" customFormat="1" ht="47.25" hidden="1" x14ac:dyDescent="0.25">
      <c r="A269" s="128">
        <v>267</v>
      </c>
      <c r="B269" s="129">
        <v>44715</v>
      </c>
      <c r="C269" s="128" t="s">
        <v>799</v>
      </c>
      <c r="D269" s="127" t="s">
        <v>46</v>
      </c>
      <c r="E269" s="127"/>
      <c r="F269" s="130" t="s">
        <v>806</v>
      </c>
      <c r="G269" s="128">
        <v>89055777715</v>
      </c>
      <c r="H269" s="129"/>
      <c r="I269" s="129"/>
      <c r="J269" s="128" t="s">
        <v>180</v>
      </c>
      <c r="K269" s="128" t="s">
        <v>85</v>
      </c>
      <c r="L269" s="133" t="str">
        <f>IFERROR(_xlfn.IFNA(VLOOKUP($K269,[6]коммент!$B:$C,2,0),""),"")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9" s="128" t="s">
        <v>129</v>
      </c>
      <c r="N269" s="128"/>
      <c r="O269" s="128"/>
      <c r="P269" s="128"/>
      <c r="Q269" s="13"/>
      <c r="R269" s="13"/>
    </row>
    <row r="270" spans="1:18" s="14" customFormat="1" ht="94.5" hidden="1" x14ac:dyDescent="0.25">
      <c r="A270" s="128">
        <v>268</v>
      </c>
      <c r="B270" s="129">
        <v>44715</v>
      </c>
      <c r="C270" s="128" t="s">
        <v>799</v>
      </c>
      <c r="D270" s="127" t="s">
        <v>46</v>
      </c>
      <c r="E270" s="127"/>
      <c r="F270" s="130" t="s">
        <v>808</v>
      </c>
      <c r="G270" s="128">
        <v>89879955607</v>
      </c>
      <c r="H270" s="128"/>
      <c r="I270" s="129"/>
      <c r="J270" s="128" t="s">
        <v>179</v>
      </c>
      <c r="K270" s="128" t="s">
        <v>6</v>
      </c>
      <c r="L270" s="133" t="str">
        <f>IFERROR(_xlfn.IFNA(VLOOKUP($K270,[6]коммент!$B:$C,2,0),""),"")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8"/>
      <c r="N270" s="128"/>
      <c r="O270" s="128"/>
      <c r="P270" s="128"/>
      <c r="Q270" s="13"/>
      <c r="R270" s="13"/>
    </row>
    <row r="271" spans="1:18" s="14" customFormat="1" ht="94.5" hidden="1" x14ac:dyDescent="0.25">
      <c r="A271" s="128">
        <v>269</v>
      </c>
      <c r="B271" s="129">
        <v>44715</v>
      </c>
      <c r="C271" s="128" t="s">
        <v>866</v>
      </c>
      <c r="D271" s="127" t="s">
        <v>46</v>
      </c>
      <c r="E271" s="127"/>
      <c r="F271" s="135" t="s">
        <v>880</v>
      </c>
      <c r="G271" s="128" t="s">
        <v>881</v>
      </c>
      <c r="H271" s="128"/>
      <c r="I271" s="128"/>
      <c r="J271" s="128" t="s">
        <v>179</v>
      </c>
      <c r="K271" s="128" t="s">
        <v>6</v>
      </c>
      <c r="L271" s="133" t="str">
        <f>IFERROR(_xlfn.IFNA(VLOOKUP($K271,[23]коммент!$B:$C,2,0),""),"")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1" s="128"/>
      <c r="N271" s="128"/>
      <c r="O271" s="128"/>
      <c r="P271" s="128"/>
      <c r="Q271" s="13"/>
      <c r="R271" s="13"/>
    </row>
    <row r="272" spans="1:18" s="14" customFormat="1" ht="94.5" hidden="1" x14ac:dyDescent="0.25">
      <c r="A272" s="128">
        <v>270</v>
      </c>
      <c r="B272" s="129">
        <v>44715</v>
      </c>
      <c r="C272" s="128" t="s">
        <v>997</v>
      </c>
      <c r="D272" s="127" t="s">
        <v>46</v>
      </c>
      <c r="E272" s="127"/>
      <c r="F272" s="130" t="s">
        <v>1018</v>
      </c>
      <c r="G272" s="128" t="s">
        <v>1019</v>
      </c>
      <c r="H272" s="128" t="s">
        <v>1020</v>
      </c>
      <c r="I272" s="129">
        <v>44595</v>
      </c>
      <c r="J272" s="128" t="s">
        <v>184</v>
      </c>
      <c r="K272" s="128" t="s">
        <v>175</v>
      </c>
      <c r="L272" s="133" t="s">
        <v>176</v>
      </c>
      <c r="M272" s="128"/>
      <c r="N272" s="128"/>
      <c r="O272" s="128"/>
      <c r="P272" s="128" t="s">
        <v>1021</v>
      </c>
      <c r="Q272" s="13"/>
      <c r="R272" s="13"/>
    </row>
    <row r="273" spans="1:18" s="14" customFormat="1" ht="78.75" hidden="1" x14ac:dyDescent="0.25">
      <c r="A273" s="128">
        <v>271</v>
      </c>
      <c r="B273" s="129">
        <v>44715</v>
      </c>
      <c r="C273" s="128" t="s">
        <v>997</v>
      </c>
      <c r="D273" s="127" t="s">
        <v>46</v>
      </c>
      <c r="E273" s="127"/>
      <c r="F273" s="130" t="s">
        <v>1031</v>
      </c>
      <c r="G273" s="128" t="s">
        <v>1032</v>
      </c>
      <c r="H273" s="128" t="s">
        <v>1033</v>
      </c>
      <c r="I273" s="129">
        <v>44315</v>
      </c>
      <c r="J273" s="128" t="s">
        <v>184</v>
      </c>
      <c r="K273" s="128" t="s">
        <v>113</v>
      </c>
      <c r="L273" s="133" t="s">
        <v>143</v>
      </c>
      <c r="M273" s="128"/>
      <c r="N273" s="128"/>
      <c r="O273" s="128"/>
      <c r="P273" s="128" t="s">
        <v>1034</v>
      </c>
      <c r="Q273" s="13"/>
      <c r="R273" s="13"/>
    </row>
    <row r="274" spans="1:18" s="14" customFormat="1" ht="94.5" hidden="1" x14ac:dyDescent="0.25">
      <c r="A274" s="128">
        <v>272</v>
      </c>
      <c r="B274" s="129">
        <v>44715</v>
      </c>
      <c r="C274" s="128" t="s">
        <v>1194</v>
      </c>
      <c r="D274" s="127" t="s">
        <v>46</v>
      </c>
      <c r="E274" s="127"/>
      <c r="F274" s="147" t="s">
        <v>1215</v>
      </c>
      <c r="G274" s="147" t="s">
        <v>1216</v>
      </c>
      <c r="H274" s="128" t="s">
        <v>1217</v>
      </c>
      <c r="I274" s="129">
        <v>44498</v>
      </c>
      <c r="J274" s="137" t="s">
        <v>180</v>
      </c>
      <c r="K274" s="137" t="s">
        <v>175</v>
      </c>
      <c r="L274" s="133" t="s">
        <v>176</v>
      </c>
      <c r="M274" s="128"/>
      <c r="N274" s="128"/>
      <c r="O274" s="128"/>
      <c r="P274" s="128" t="s">
        <v>1218</v>
      </c>
      <c r="Q274" s="13"/>
      <c r="R274" s="13"/>
    </row>
    <row r="275" spans="1:18" s="14" customFormat="1" ht="94.5" hidden="1" x14ac:dyDescent="0.25">
      <c r="A275" s="128">
        <v>273</v>
      </c>
      <c r="B275" s="129">
        <v>44715</v>
      </c>
      <c r="C275" s="128" t="s">
        <v>1194</v>
      </c>
      <c r="D275" s="127" t="s">
        <v>46</v>
      </c>
      <c r="E275" s="127"/>
      <c r="F275" s="140" t="s">
        <v>1219</v>
      </c>
      <c r="G275" s="140" t="s">
        <v>1220</v>
      </c>
      <c r="H275" s="128"/>
      <c r="I275" s="129"/>
      <c r="J275" s="128" t="s">
        <v>180</v>
      </c>
      <c r="K275" s="137" t="s">
        <v>6</v>
      </c>
      <c r="L275" s="133" t="s">
        <v>147</v>
      </c>
      <c r="M275" s="128"/>
      <c r="N275" s="128"/>
      <c r="O275" s="128"/>
      <c r="P275" s="128" t="s">
        <v>1221</v>
      </c>
      <c r="Q275" s="13"/>
      <c r="R275" s="13"/>
    </row>
    <row r="276" spans="1:18" s="14" customFormat="1" ht="94.5" hidden="1" x14ac:dyDescent="0.25">
      <c r="A276" s="128">
        <v>274</v>
      </c>
      <c r="B276" s="129">
        <v>44715</v>
      </c>
      <c r="C276" s="128" t="s">
        <v>1238</v>
      </c>
      <c r="D276" s="127" t="s">
        <v>46</v>
      </c>
      <c r="E276" s="127"/>
      <c r="F276" s="135" t="s">
        <v>1246</v>
      </c>
      <c r="G276" s="128" t="s">
        <v>1247</v>
      </c>
      <c r="H276" s="128"/>
      <c r="I276" s="128"/>
      <c r="J276" s="128" t="s">
        <v>179</v>
      </c>
      <c r="K276" s="128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8"/>
      <c r="N276" s="128"/>
      <c r="O276" s="128"/>
      <c r="P276" s="128"/>
      <c r="Q276" s="13"/>
      <c r="R276" s="13"/>
    </row>
    <row r="277" spans="1:18" s="14" customFormat="1" ht="157.5" hidden="1" x14ac:dyDescent="0.25">
      <c r="A277" s="128">
        <v>275</v>
      </c>
      <c r="B277" s="129">
        <v>44715</v>
      </c>
      <c r="C277" s="128" t="s">
        <v>1342</v>
      </c>
      <c r="D277" s="127" t="s">
        <v>46</v>
      </c>
      <c r="E277" s="127"/>
      <c r="F277" s="158" t="s">
        <v>1346</v>
      </c>
      <c r="G277" s="131" t="s">
        <v>1347</v>
      </c>
      <c r="H277" s="131" t="s">
        <v>1269</v>
      </c>
      <c r="I277" s="157">
        <v>44676</v>
      </c>
      <c r="J277" s="128" t="s">
        <v>134</v>
      </c>
      <c r="K277" s="128" t="s">
        <v>121</v>
      </c>
      <c r="L277" s="133" t="s">
        <v>146</v>
      </c>
      <c r="M277" s="128"/>
      <c r="N277" s="128"/>
      <c r="O277" s="128"/>
      <c r="P277" s="128" t="s">
        <v>1348</v>
      </c>
      <c r="Q277" s="13"/>
      <c r="R277" s="13"/>
    </row>
    <row r="278" spans="1:18" s="14" customFormat="1" ht="94.5" hidden="1" x14ac:dyDescent="0.25">
      <c r="A278" s="128">
        <v>276</v>
      </c>
      <c r="B278" s="129">
        <v>44715</v>
      </c>
      <c r="C278" s="128" t="s">
        <v>1342</v>
      </c>
      <c r="D278" s="127" t="s">
        <v>46</v>
      </c>
      <c r="E278" s="127"/>
      <c r="F278" s="130" t="s">
        <v>1352</v>
      </c>
      <c r="G278" s="128">
        <v>9778763880</v>
      </c>
      <c r="H278" s="128" t="s">
        <v>1353</v>
      </c>
      <c r="I278" s="129">
        <v>44707</v>
      </c>
      <c r="J278" s="128" t="s">
        <v>180</v>
      </c>
      <c r="K278" s="128" t="s">
        <v>6</v>
      </c>
      <c r="L278" s="133" t="s">
        <v>147</v>
      </c>
      <c r="M278" s="128"/>
      <c r="N278" s="128"/>
      <c r="O278" s="128"/>
      <c r="P278" s="128"/>
      <c r="Q278" s="13"/>
      <c r="R278" s="13"/>
    </row>
    <row r="279" spans="1:18" s="14" customFormat="1" ht="63" hidden="1" x14ac:dyDescent="0.25">
      <c r="A279" s="128">
        <v>277</v>
      </c>
      <c r="B279" s="129">
        <v>44715</v>
      </c>
      <c r="C279" s="128" t="s">
        <v>319</v>
      </c>
      <c r="D279" s="127" t="s">
        <v>90</v>
      </c>
      <c r="E279" s="127"/>
      <c r="F279" s="130" t="s">
        <v>320</v>
      </c>
      <c r="G279" s="128">
        <v>9036139713</v>
      </c>
      <c r="H279" s="128"/>
      <c r="I279" s="129"/>
      <c r="J279" s="128" t="s">
        <v>180</v>
      </c>
      <c r="K279" s="128" t="s">
        <v>149</v>
      </c>
      <c r="L279" s="133" t="str">
        <f>IFERROR(_xlfn.IFNA(VLOOKUP($K279,[1]коммент!$B:$C,2,0),""),"")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79" s="128"/>
      <c r="N279" s="128"/>
      <c r="O279" s="128"/>
      <c r="P279" s="128"/>
      <c r="Q279" s="13"/>
      <c r="R279" s="13"/>
    </row>
    <row r="280" spans="1:18" s="14" customFormat="1" ht="78.75" hidden="1" x14ac:dyDescent="0.25">
      <c r="A280" s="128">
        <v>278</v>
      </c>
      <c r="B280" s="129">
        <v>44715</v>
      </c>
      <c r="C280" s="128" t="s">
        <v>476</v>
      </c>
      <c r="D280" s="127" t="s">
        <v>90</v>
      </c>
      <c r="E280" s="127"/>
      <c r="F280" s="135" t="s">
        <v>481</v>
      </c>
      <c r="G280" s="128">
        <v>9164105342</v>
      </c>
      <c r="H280" s="129" t="s">
        <v>482</v>
      </c>
      <c r="I280" s="129">
        <v>44525</v>
      </c>
      <c r="J280" s="128" t="s">
        <v>184</v>
      </c>
      <c r="K280" s="128" t="s">
        <v>36</v>
      </c>
      <c r="L280" s="133" t="s">
        <v>157</v>
      </c>
      <c r="M280" s="128"/>
      <c r="N280" s="128"/>
      <c r="O280" s="128"/>
      <c r="P280" s="128" t="s">
        <v>483</v>
      </c>
      <c r="Q280" s="13"/>
      <c r="R280" s="13"/>
    </row>
    <row r="281" spans="1:18" s="14" customFormat="1" ht="63" hidden="1" x14ac:dyDescent="0.25">
      <c r="A281" s="128">
        <v>279</v>
      </c>
      <c r="B281" s="129">
        <v>44715</v>
      </c>
      <c r="C281" s="128" t="s">
        <v>476</v>
      </c>
      <c r="D281" s="127" t="s">
        <v>90</v>
      </c>
      <c r="E281" s="127"/>
      <c r="F281" s="130" t="s">
        <v>487</v>
      </c>
      <c r="G281" s="128">
        <v>9035714120</v>
      </c>
      <c r="H281" s="128"/>
      <c r="I281" s="128"/>
      <c r="J281" s="128" t="s">
        <v>180</v>
      </c>
      <c r="K281" s="128" t="s">
        <v>121</v>
      </c>
      <c r="L281" s="133" t="s">
        <v>146</v>
      </c>
      <c r="M281" s="128"/>
      <c r="N281" s="128"/>
      <c r="O281" s="128"/>
      <c r="P281" s="128" t="s">
        <v>488</v>
      </c>
      <c r="Q281" s="13"/>
      <c r="R281" s="13"/>
    </row>
    <row r="282" spans="1:18" s="14" customFormat="1" ht="94.5" hidden="1" x14ac:dyDescent="0.25">
      <c r="A282" s="128">
        <v>280</v>
      </c>
      <c r="B282" s="129">
        <v>44715</v>
      </c>
      <c r="C282" s="128" t="s">
        <v>1238</v>
      </c>
      <c r="D282" s="127" t="s">
        <v>90</v>
      </c>
      <c r="E282" s="127"/>
      <c r="F282" s="135" t="s">
        <v>1250</v>
      </c>
      <c r="G282" s="128" t="s">
        <v>1251</v>
      </c>
      <c r="H282" s="128"/>
      <c r="I282" s="128"/>
      <c r="J282" s="128" t="s">
        <v>179</v>
      </c>
      <c r="K282" s="128" t="s">
        <v>6</v>
      </c>
      <c r="L282" s="133" t="str">
        <f>IFERROR(_xlfn.IFNA(VLOOKUP($K282,[7]коммент!$B:$C,2,0),""),"")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2" s="128"/>
      <c r="N282" s="128"/>
      <c r="O282" s="128"/>
      <c r="P282" s="128"/>
      <c r="Q282" s="13"/>
      <c r="R282" s="13"/>
    </row>
    <row r="283" spans="1:18" s="14" customFormat="1" ht="78.75" hidden="1" x14ac:dyDescent="0.25">
      <c r="A283" s="128">
        <v>281</v>
      </c>
      <c r="B283" s="129">
        <v>44715</v>
      </c>
      <c r="C283" s="128" t="s">
        <v>460</v>
      </c>
      <c r="D283" s="127" t="s">
        <v>30</v>
      </c>
      <c r="E283" s="127"/>
      <c r="F283" s="135" t="s">
        <v>472</v>
      </c>
      <c r="G283" s="128">
        <v>9266203770</v>
      </c>
      <c r="H283" s="128" t="s">
        <v>473</v>
      </c>
      <c r="I283" s="129">
        <v>44569</v>
      </c>
      <c r="J283" s="128" t="s">
        <v>184</v>
      </c>
      <c r="K283" s="128" t="s">
        <v>36</v>
      </c>
      <c r="L283" s="133" t="s">
        <v>157</v>
      </c>
      <c r="M283" s="128"/>
      <c r="N283" s="128"/>
      <c r="O283" s="128"/>
      <c r="P283" s="128" t="s">
        <v>474</v>
      </c>
      <c r="Q283" s="13"/>
      <c r="R283" s="13"/>
    </row>
    <row r="284" spans="1:18" s="14" customFormat="1" ht="94.5" hidden="1" x14ac:dyDescent="0.25">
      <c r="A284" s="128">
        <v>282</v>
      </c>
      <c r="B284" s="129">
        <v>44715</v>
      </c>
      <c r="C284" s="141" t="s">
        <v>554</v>
      </c>
      <c r="D284" s="142" t="s">
        <v>30</v>
      </c>
      <c r="E284" s="142"/>
      <c r="F284" s="143" t="s">
        <v>558</v>
      </c>
      <c r="G284" s="144" t="s">
        <v>559</v>
      </c>
      <c r="H284" s="141" t="s">
        <v>500</v>
      </c>
      <c r="I284" s="134">
        <v>44609</v>
      </c>
      <c r="J284" s="141" t="s">
        <v>184</v>
      </c>
      <c r="K284" s="141" t="s">
        <v>175</v>
      </c>
      <c r="L284" s="133" t="str">
        <f>IFERROR(_xlfn.IFNA(VLOOKUP($K284,[9]коммент!$B:$C,2,0),""),"")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4" s="141"/>
      <c r="N284" s="141"/>
      <c r="O284" s="141"/>
      <c r="P284" s="141" t="s">
        <v>560</v>
      </c>
      <c r="Q284" s="13"/>
      <c r="R284" s="13"/>
    </row>
    <row r="285" spans="1:18" s="14" customFormat="1" ht="126" hidden="1" x14ac:dyDescent="0.25">
      <c r="A285" s="128">
        <v>283</v>
      </c>
      <c r="B285" s="129">
        <v>44715</v>
      </c>
      <c r="C285" s="129" t="s">
        <v>623</v>
      </c>
      <c r="D285" s="127" t="s">
        <v>30</v>
      </c>
      <c r="E285" s="127"/>
      <c r="F285" s="130" t="s">
        <v>624</v>
      </c>
      <c r="G285" s="128">
        <v>9263822387</v>
      </c>
      <c r="H285" s="128"/>
      <c r="I285" s="128"/>
      <c r="J285" s="128" t="s">
        <v>180</v>
      </c>
      <c r="K285" s="128" t="s">
        <v>125</v>
      </c>
      <c r="L285" s="133" t="str">
        <f>IFERROR(_xlfn.IFNA(VLOOKUP($K285,[40]коммент!$B:$C,2,0),""),"")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85" s="128" t="s">
        <v>127</v>
      </c>
      <c r="N285" s="128" t="s">
        <v>114</v>
      </c>
      <c r="O285" s="128"/>
      <c r="P285" s="128" t="s">
        <v>625</v>
      </c>
      <c r="Q285" s="13"/>
      <c r="R285" s="13"/>
    </row>
    <row r="286" spans="1:18" s="14" customFormat="1" ht="94.5" hidden="1" x14ac:dyDescent="0.25">
      <c r="A286" s="128">
        <v>284</v>
      </c>
      <c r="B286" s="129">
        <v>44715</v>
      </c>
      <c r="C286" s="129" t="s">
        <v>623</v>
      </c>
      <c r="D286" s="127" t="s">
        <v>30</v>
      </c>
      <c r="E286" s="127"/>
      <c r="F286" s="130" t="s">
        <v>626</v>
      </c>
      <c r="G286" s="128">
        <v>9067471824</v>
      </c>
      <c r="H286" s="128"/>
      <c r="I286" s="128"/>
      <c r="J286" s="128" t="s">
        <v>180</v>
      </c>
      <c r="K286" s="128" t="s">
        <v>6</v>
      </c>
      <c r="L286" s="133" t="str">
        <f>IFERROR(_xlfn.IFNA(VLOOKUP($K286,[40]коммент!$B:$C,2,0),""),"")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6" s="128"/>
      <c r="N286" s="128"/>
      <c r="O286" s="128"/>
      <c r="P286" s="128"/>
      <c r="Q286" s="13"/>
      <c r="R286" s="13"/>
    </row>
    <row r="287" spans="1:18" s="14" customFormat="1" ht="47.25" hidden="1" x14ac:dyDescent="0.25">
      <c r="A287" s="128">
        <v>285</v>
      </c>
      <c r="B287" s="129">
        <v>44715</v>
      </c>
      <c r="C287" s="128" t="s">
        <v>846</v>
      </c>
      <c r="D287" s="127" t="s">
        <v>45</v>
      </c>
      <c r="E287" s="127"/>
      <c r="F287" s="130" t="s">
        <v>851</v>
      </c>
      <c r="G287" s="128"/>
      <c r="H287" s="128" t="s">
        <v>852</v>
      </c>
      <c r="I287" s="129">
        <v>44714</v>
      </c>
      <c r="J287" s="128" t="s">
        <v>180</v>
      </c>
      <c r="K287" s="128" t="s">
        <v>113</v>
      </c>
      <c r="L287" s="133" t="str">
        <f>IFERROR(_xlfn.IFNA(VLOOKUP($K287,[30]коммент!$B:$C,2,0),""),"")</f>
        <v>Формат уведомления. С целью проведения внутреннего контроля качества.</v>
      </c>
      <c r="M287" s="128"/>
      <c r="N287" s="128"/>
      <c r="O287" s="128"/>
      <c r="P287" s="128" t="s">
        <v>853</v>
      </c>
      <c r="Q287" s="13"/>
      <c r="R287" s="13"/>
    </row>
    <row r="288" spans="1:18" s="14" customFormat="1" ht="47.25" hidden="1" x14ac:dyDescent="0.25">
      <c r="A288" s="128">
        <v>286</v>
      </c>
      <c r="B288" s="129">
        <v>44715</v>
      </c>
      <c r="C288" s="128" t="s">
        <v>1064</v>
      </c>
      <c r="D288" s="127" t="s">
        <v>45</v>
      </c>
      <c r="E288" s="127"/>
      <c r="F288" s="130" t="s">
        <v>1074</v>
      </c>
      <c r="G288" s="128" t="s">
        <v>1075</v>
      </c>
      <c r="H288" s="128" t="s">
        <v>1076</v>
      </c>
      <c r="I288" s="129">
        <v>43612</v>
      </c>
      <c r="J288" s="128" t="s">
        <v>179</v>
      </c>
      <c r="K288" s="128" t="s">
        <v>85</v>
      </c>
      <c r="L288" s="133" t="s">
        <v>148</v>
      </c>
      <c r="M288" s="128" t="s">
        <v>129</v>
      </c>
      <c r="N288" s="128"/>
      <c r="O288" s="128"/>
      <c r="P288" s="128" t="s">
        <v>1077</v>
      </c>
      <c r="Q288" s="13"/>
      <c r="R288" s="13"/>
    </row>
    <row r="289" spans="1:18" s="14" customFormat="1" ht="94.5" hidden="1" x14ac:dyDescent="0.25">
      <c r="A289" s="128">
        <v>287</v>
      </c>
      <c r="B289" s="129">
        <v>44715</v>
      </c>
      <c r="C289" s="128" t="s">
        <v>1183</v>
      </c>
      <c r="D289" s="127" t="s">
        <v>45</v>
      </c>
      <c r="E289" s="127"/>
      <c r="F289" s="130" t="s">
        <v>1191</v>
      </c>
      <c r="G289" s="128">
        <v>9035684958</v>
      </c>
      <c r="H289" s="128"/>
      <c r="I289" s="128"/>
      <c r="J289" s="128" t="s">
        <v>179</v>
      </c>
      <c r="K289" s="128" t="s">
        <v>6</v>
      </c>
      <c r="L289" s="133" t="s">
        <v>147</v>
      </c>
      <c r="M289" s="128"/>
      <c r="N289" s="128"/>
      <c r="O289" s="128"/>
      <c r="P289" s="128"/>
      <c r="Q289" s="13"/>
      <c r="R289" s="13"/>
    </row>
    <row r="290" spans="1:18" s="14" customFormat="1" ht="94.5" hidden="1" x14ac:dyDescent="0.25">
      <c r="A290" s="128">
        <v>288</v>
      </c>
      <c r="B290" s="129">
        <v>44715</v>
      </c>
      <c r="C290" s="128" t="s">
        <v>738</v>
      </c>
      <c r="D290" s="127" t="s">
        <v>81</v>
      </c>
      <c r="E290" s="127"/>
      <c r="F290" s="149" t="s">
        <v>743</v>
      </c>
      <c r="G290" s="137">
        <v>4959792068</v>
      </c>
      <c r="H290" s="136"/>
      <c r="I290" s="136"/>
      <c r="J290" s="137" t="s">
        <v>180</v>
      </c>
      <c r="K290" s="137" t="s">
        <v>6</v>
      </c>
      <c r="L290" s="153" t="s">
        <v>147</v>
      </c>
      <c r="M290" s="137"/>
      <c r="N290" s="128"/>
      <c r="O290" s="128"/>
      <c r="P290" s="128"/>
      <c r="Q290" s="13"/>
      <c r="R290" s="13"/>
    </row>
    <row r="291" spans="1:18" s="14" customFormat="1" ht="63" hidden="1" x14ac:dyDescent="0.25">
      <c r="A291" s="128">
        <v>289</v>
      </c>
      <c r="B291" s="129">
        <v>44715</v>
      </c>
      <c r="C291" s="128" t="s">
        <v>738</v>
      </c>
      <c r="D291" s="127" t="s">
        <v>81</v>
      </c>
      <c r="E291" s="127"/>
      <c r="F291" s="149" t="s">
        <v>743</v>
      </c>
      <c r="G291" s="137">
        <v>4959792068</v>
      </c>
      <c r="H291" s="136"/>
      <c r="I291" s="136"/>
      <c r="J291" s="137" t="s">
        <v>180</v>
      </c>
      <c r="K291" s="137" t="s">
        <v>121</v>
      </c>
      <c r="L291" s="153" t="s">
        <v>146</v>
      </c>
      <c r="M291" s="137"/>
      <c r="N291" s="128"/>
      <c r="O291" s="128"/>
      <c r="P291" s="128"/>
      <c r="Q291" s="13"/>
      <c r="R291" s="13"/>
    </row>
    <row r="292" spans="1:18" s="14" customFormat="1" ht="94.5" hidden="1" x14ac:dyDescent="0.25">
      <c r="A292" s="128">
        <v>290</v>
      </c>
      <c r="B292" s="129">
        <v>44715</v>
      </c>
      <c r="C292" s="128" t="s">
        <v>738</v>
      </c>
      <c r="D292" s="127" t="s">
        <v>81</v>
      </c>
      <c r="E292" s="127"/>
      <c r="F292" s="130" t="s">
        <v>744</v>
      </c>
      <c r="G292" s="128">
        <v>9175548854</v>
      </c>
      <c r="H292" s="137"/>
      <c r="I292" s="136"/>
      <c r="J292" s="137" t="s">
        <v>180</v>
      </c>
      <c r="K292" s="137" t="s">
        <v>6</v>
      </c>
      <c r="L292" s="153" t="s">
        <v>147</v>
      </c>
      <c r="M292" s="137"/>
      <c r="N292" s="128"/>
      <c r="O292" s="128"/>
      <c r="P292" s="128"/>
      <c r="Q292" s="13"/>
      <c r="R292" s="13"/>
    </row>
    <row r="293" spans="1:18" s="14" customFormat="1" ht="94.5" hidden="1" x14ac:dyDescent="0.25">
      <c r="A293" s="128">
        <v>291</v>
      </c>
      <c r="B293" s="129">
        <v>44715</v>
      </c>
      <c r="C293" s="128" t="s">
        <v>738</v>
      </c>
      <c r="D293" s="127" t="s">
        <v>81</v>
      </c>
      <c r="E293" s="127"/>
      <c r="F293" s="130" t="s">
        <v>745</v>
      </c>
      <c r="G293" s="128">
        <v>9260425474</v>
      </c>
      <c r="H293" s="137"/>
      <c r="I293" s="136"/>
      <c r="J293" s="137" t="s">
        <v>134</v>
      </c>
      <c r="K293" s="137" t="s">
        <v>6</v>
      </c>
      <c r="L293" s="153" t="s">
        <v>147</v>
      </c>
      <c r="M293" s="137"/>
      <c r="N293" s="128"/>
      <c r="O293" s="128"/>
      <c r="P293" s="128"/>
      <c r="Q293" s="13"/>
      <c r="R293" s="13"/>
    </row>
    <row r="294" spans="1:18" s="14" customFormat="1" ht="94.5" hidden="1" x14ac:dyDescent="0.25">
      <c r="A294" s="128">
        <v>292</v>
      </c>
      <c r="B294" s="129">
        <v>44715</v>
      </c>
      <c r="C294" s="128" t="s">
        <v>762</v>
      </c>
      <c r="D294" s="127" t="s">
        <v>81</v>
      </c>
      <c r="E294" s="127"/>
      <c r="F294" s="130" t="s">
        <v>771</v>
      </c>
      <c r="G294" s="128">
        <v>9031170747</v>
      </c>
      <c r="H294" s="128" t="s">
        <v>772</v>
      </c>
      <c r="I294" s="129">
        <v>44683</v>
      </c>
      <c r="J294" s="128" t="s">
        <v>184</v>
      </c>
      <c r="K294" s="128" t="s">
        <v>111</v>
      </c>
      <c r="L294" s="133" t="s">
        <v>165</v>
      </c>
      <c r="M294" s="128" t="s">
        <v>130</v>
      </c>
      <c r="N294" s="128" t="s">
        <v>114</v>
      </c>
      <c r="O294" s="128"/>
      <c r="P294" s="128" t="s">
        <v>773</v>
      </c>
      <c r="Q294" s="13"/>
      <c r="R294" s="13"/>
    </row>
    <row r="295" spans="1:18" s="14" customFormat="1" ht="94.5" hidden="1" x14ac:dyDescent="0.25">
      <c r="A295" s="128">
        <v>293</v>
      </c>
      <c r="B295" s="129">
        <v>44715</v>
      </c>
      <c r="C295" s="128" t="s">
        <v>979</v>
      </c>
      <c r="D295" s="127" t="s">
        <v>81</v>
      </c>
      <c r="E295" s="127"/>
      <c r="F295" s="130" t="s">
        <v>984</v>
      </c>
      <c r="G295" s="128" t="s">
        <v>985</v>
      </c>
      <c r="H295" s="128"/>
      <c r="I295" s="129"/>
      <c r="J295" s="128" t="s">
        <v>134</v>
      </c>
      <c r="K295" s="128" t="s">
        <v>6</v>
      </c>
      <c r="L295" s="133" t="s">
        <v>147</v>
      </c>
      <c r="M295" s="128"/>
      <c r="N295" s="128"/>
      <c r="O295" s="128"/>
      <c r="P295" s="128"/>
      <c r="Q295" s="13"/>
      <c r="R295" s="13"/>
    </row>
    <row r="296" spans="1:18" s="14" customFormat="1" ht="94.5" hidden="1" x14ac:dyDescent="0.25">
      <c r="A296" s="128">
        <v>294</v>
      </c>
      <c r="B296" s="129">
        <v>44715</v>
      </c>
      <c r="C296" s="128" t="s">
        <v>1095</v>
      </c>
      <c r="D296" s="127" t="s">
        <v>81</v>
      </c>
      <c r="E296" s="127"/>
      <c r="F296" s="130" t="s">
        <v>1101</v>
      </c>
      <c r="G296" s="128" t="s">
        <v>1102</v>
      </c>
      <c r="H296" s="128"/>
      <c r="I296" s="129"/>
      <c r="J296" s="128" t="s">
        <v>179</v>
      </c>
      <c r="K296" s="128" t="s">
        <v>6</v>
      </c>
      <c r="L296" s="133" t="s">
        <v>147</v>
      </c>
      <c r="M296" s="128"/>
      <c r="N296" s="128"/>
      <c r="O296" s="128"/>
      <c r="P296" s="128"/>
      <c r="Q296" s="13"/>
      <c r="R296" s="13"/>
    </row>
    <row r="297" spans="1:18" s="14" customFormat="1" ht="94.5" hidden="1" x14ac:dyDescent="0.25">
      <c r="A297" s="128">
        <v>295</v>
      </c>
      <c r="B297" s="129">
        <v>44715</v>
      </c>
      <c r="C297" s="128" t="s">
        <v>1095</v>
      </c>
      <c r="D297" s="127" t="s">
        <v>81</v>
      </c>
      <c r="E297" s="127"/>
      <c r="F297" s="130" t="s">
        <v>1107</v>
      </c>
      <c r="G297" s="128">
        <v>9104785007</v>
      </c>
      <c r="H297" s="128"/>
      <c r="I297" s="129"/>
      <c r="J297" s="128" t="s">
        <v>179</v>
      </c>
      <c r="K297" s="128" t="s">
        <v>6</v>
      </c>
      <c r="L297" s="133" t="s">
        <v>147</v>
      </c>
      <c r="M297" s="128"/>
      <c r="N297" s="128"/>
      <c r="O297" s="128"/>
      <c r="P297" s="128"/>
      <c r="Q297" s="13"/>
      <c r="R297" s="13"/>
    </row>
    <row r="298" spans="1:18" s="14" customFormat="1" ht="94.5" hidden="1" x14ac:dyDescent="0.25">
      <c r="A298" s="128">
        <v>296</v>
      </c>
      <c r="B298" s="129">
        <v>44715</v>
      </c>
      <c r="C298" s="128" t="s">
        <v>1095</v>
      </c>
      <c r="D298" s="127" t="s">
        <v>81</v>
      </c>
      <c r="E298" s="127"/>
      <c r="F298" s="130" t="s">
        <v>1115</v>
      </c>
      <c r="G298" s="128">
        <v>4991528014</v>
      </c>
      <c r="H298" s="128"/>
      <c r="I298" s="129"/>
      <c r="J298" s="128" t="s">
        <v>134</v>
      </c>
      <c r="K298" s="128" t="s">
        <v>6</v>
      </c>
      <c r="L298" s="133" t="s">
        <v>147</v>
      </c>
      <c r="M298" s="128"/>
      <c r="N298" s="128"/>
      <c r="O298" s="128"/>
      <c r="P298" s="128"/>
      <c r="Q298" s="13"/>
      <c r="R298" s="13"/>
    </row>
    <row r="299" spans="1:18" s="14" customFormat="1" ht="94.5" hidden="1" x14ac:dyDescent="0.25">
      <c r="A299" s="128">
        <v>297</v>
      </c>
      <c r="B299" s="129">
        <v>44715</v>
      </c>
      <c r="C299" s="128" t="s">
        <v>1124</v>
      </c>
      <c r="D299" s="127" t="s">
        <v>81</v>
      </c>
      <c r="E299" s="127"/>
      <c r="F299" s="130" t="s">
        <v>1137</v>
      </c>
      <c r="G299" s="128">
        <v>9265918332</v>
      </c>
      <c r="H299" s="128"/>
      <c r="I299" s="129"/>
      <c r="J299" s="128" t="s">
        <v>180</v>
      </c>
      <c r="K299" s="128" t="s">
        <v>6</v>
      </c>
      <c r="L299" s="133" t="s">
        <v>147</v>
      </c>
      <c r="M299" s="128"/>
      <c r="N299" s="128"/>
      <c r="O299" s="128"/>
      <c r="P299" s="128"/>
      <c r="Q299" s="13"/>
      <c r="R299" s="13"/>
    </row>
    <row r="300" spans="1:18" s="14" customFormat="1" ht="63" hidden="1" x14ac:dyDescent="0.25">
      <c r="A300" s="128">
        <v>298</v>
      </c>
      <c r="B300" s="129">
        <v>44715</v>
      </c>
      <c r="C300" s="128" t="s">
        <v>762</v>
      </c>
      <c r="D300" s="127" t="s">
        <v>80</v>
      </c>
      <c r="E300" s="127"/>
      <c r="F300" s="130" t="s">
        <v>763</v>
      </c>
      <c r="G300" s="128">
        <v>9636063163</v>
      </c>
      <c r="H300" s="128"/>
      <c r="I300" s="128"/>
      <c r="J300" s="128" t="s">
        <v>134</v>
      </c>
      <c r="K300" s="128" t="s">
        <v>113</v>
      </c>
      <c r="L300" s="133" t="s">
        <v>143</v>
      </c>
      <c r="M300" s="128"/>
      <c r="N300" s="128"/>
      <c r="O300" s="128"/>
      <c r="P300" s="128" t="s">
        <v>764</v>
      </c>
      <c r="Q300" s="13"/>
      <c r="R300" s="13"/>
    </row>
    <row r="301" spans="1:18" s="14" customFormat="1" ht="94.5" hidden="1" x14ac:dyDescent="0.25">
      <c r="A301" s="128">
        <v>299</v>
      </c>
      <c r="B301" s="129">
        <v>44715</v>
      </c>
      <c r="C301" s="128" t="s">
        <v>1095</v>
      </c>
      <c r="D301" s="127" t="s">
        <v>80</v>
      </c>
      <c r="E301" s="127"/>
      <c r="F301" s="130" t="s">
        <v>1096</v>
      </c>
      <c r="G301" s="128" t="s">
        <v>1097</v>
      </c>
      <c r="H301" s="128"/>
      <c r="I301" s="129"/>
      <c r="J301" s="128" t="s">
        <v>180</v>
      </c>
      <c r="K301" s="128" t="s">
        <v>6</v>
      </c>
      <c r="L301" s="133" t="s">
        <v>147</v>
      </c>
      <c r="M301" s="128"/>
      <c r="N301" s="128"/>
      <c r="O301" s="128"/>
      <c r="P301" s="128"/>
      <c r="Q301" s="13"/>
      <c r="R301" s="13"/>
    </row>
    <row r="302" spans="1:18" s="14" customFormat="1" ht="94.5" hidden="1" x14ac:dyDescent="0.25">
      <c r="A302" s="128">
        <v>300</v>
      </c>
      <c r="B302" s="129">
        <v>44715</v>
      </c>
      <c r="C302" s="128" t="s">
        <v>1095</v>
      </c>
      <c r="D302" s="127" t="s">
        <v>79</v>
      </c>
      <c r="E302" s="127"/>
      <c r="F302" s="130" t="s">
        <v>1108</v>
      </c>
      <c r="G302" s="128" t="s">
        <v>1109</v>
      </c>
      <c r="H302" s="128" t="s">
        <v>1113</v>
      </c>
      <c r="I302" s="129">
        <v>44705</v>
      </c>
      <c r="J302" s="128" t="s">
        <v>134</v>
      </c>
      <c r="K302" s="128" t="s">
        <v>111</v>
      </c>
      <c r="L302" s="133" t="s">
        <v>165</v>
      </c>
      <c r="M302" s="128" t="s">
        <v>130</v>
      </c>
      <c r="N302" s="128" t="s">
        <v>183</v>
      </c>
      <c r="O302" s="128" t="s">
        <v>79</v>
      </c>
      <c r="P302" s="128" t="s">
        <v>1114</v>
      </c>
      <c r="Q302" s="13"/>
      <c r="R302" s="13"/>
    </row>
    <row r="303" spans="1:18" s="14" customFormat="1" ht="94.5" hidden="1" x14ac:dyDescent="0.25">
      <c r="A303" s="128">
        <v>301</v>
      </c>
      <c r="B303" s="129">
        <v>44715</v>
      </c>
      <c r="C303" s="128" t="s">
        <v>208</v>
      </c>
      <c r="D303" s="127" t="s">
        <v>78</v>
      </c>
      <c r="E303" s="127"/>
      <c r="F303" s="130" t="s">
        <v>212</v>
      </c>
      <c r="G303" s="128" t="s">
        <v>213</v>
      </c>
      <c r="H303" s="128" t="s">
        <v>214</v>
      </c>
      <c r="I303" s="129">
        <v>44712</v>
      </c>
      <c r="J303" s="128" t="s">
        <v>179</v>
      </c>
      <c r="K303" s="131" t="s">
        <v>111</v>
      </c>
      <c r="L303" s="132" t="str">
        <f>IFERROR(_xlfn.IFNA(VLOOKUP($K303,[47]коммент!$B:$C,2,0),""),"")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3" s="128" t="s">
        <v>130</v>
      </c>
      <c r="N303" s="128" t="s">
        <v>183</v>
      </c>
      <c r="O303" s="128" t="s">
        <v>78</v>
      </c>
      <c r="P303" s="128" t="s">
        <v>215</v>
      </c>
      <c r="Q303" s="13"/>
      <c r="R303" s="13"/>
    </row>
    <row r="304" spans="1:18" s="14" customFormat="1" ht="94.5" hidden="1" x14ac:dyDescent="0.25">
      <c r="A304" s="128">
        <v>302</v>
      </c>
      <c r="B304" s="129">
        <v>44715</v>
      </c>
      <c r="C304" s="128" t="s">
        <v>218</v>
      </c>
      <c r="D304" s="127" t="s">
        <v>78</v>
      </c>
      <c r="E304" s="127"/>
      <c r="F304" s="130" t="s">
        <v>225</v>
      </c>
      <c r="G304" s="128">
        <v>9266195671</v>
      </c>
      <c r="H304" s="128"/>
      <c r="I304" s="128"/>
      <c r="J304" s="128" t="s">
        <v>179</v>
      </c>
      <c r="K304" s="128" t="s">
        <v>6</v>
      </c>
      <c r="L304" s="133" t="str">
        <f>IFERROR(_xlfn.IFNA(VLOOKUP($K304,[33]коммент!$B:$C,2,0),""),"")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4" s="128"/>
      <c r="N304" s="128"/>
      <c r="O304" s="128"/>
      <c r="P304" s="128"/>
      <c r="Q304" s="13"/>
      <c r="R304" s="13"/>
    </row>
    <row r="305" spans="1:18" s="14" customFormat="1" ht="94.5" hidden="1" x14ac:dyDescent="0.25">
      <c r="A305" s="128">
        <v>303</v>
      </c>
      <c r="B305" s="129">
        <v>44715</v>
      </c>
      <c r="C305" s="138" t="s">
        <v>489</v>
      </c>
      <c r="D305" s="127" t="s">
        <v>78</v>
      </c>
      <c r="E305" s="127"/>
      <c r="F305" s="135" t="s">
        <v>515</v>
      </c>
      <c r="G305" s="128">
        <v>9057791661</v>
      </c>
      <c r="H305" s="128" t="s">
        <v>516</v>
      </c>
      <c r="I305" s="129">
        <v>44614</v>
      </c>
      <c r="J305" s="128" t="s">
        <v>184</v>
      </c>
      <c r="K305" s="128" t="s">
        <v>175</v>
      </c>
      <c r="L305" s="133" t="s">
        <v>176</v>
      </c>
      <c r="M305" s="128"/>
      <c r="N305" s="128"/>
      <c r="O305" s="128"/>
      <c r="P305" s="128" t="s">
        <v>517</v>
      </c>
      <c r="Q305" s="13"/>
      <c r="R305" s="13"/>
    </row>
    <row r="306" spans="1:18" s="14" customFormat="1" ht="31.5" hidden="1" x14ac:dyDescent="0.25">
      <c r="A306" s="128">
        <v>304</v>
      </c>
      <c r="B306" s="129">
        <v>44715</v>
      </c>
      <c r="C306" s="138" t="s">
        <v>489</v>
      </c>
      <c r="D306" s="127" t="s">
        <v>78</v>
      </c>
      <c r="E306" s="127"/>
      <c r="F306" s="135" t="s">
        <v>529</v>
      </c>
      <c r="G306" s="128">
        <v>9190057086</v>
      </c>
      <c r="H306" s="128"/>
      <c r="I306" s="128"/>
      <c r="J306" s="128" t="s">
        <v>134</v>
      </c>
      <c r="K306" s="128" t="s">
        <v>113</v>
      </c>
      <c r="L306" s="133" t="s">
        <v>143</v>
      </c>
      <c r="M306" s="128"/>
      <c r="N306" s="128"/>
      <c r="O306" s="128"/>
      <c r="P306" s="128" t="s">
        <v>530</v>
      </c>
      <c r="Q306" s="13"/>
      <c r="R306" s="13"/>
    </row>
    <row r="307" spans="1:18" s="14" customFormat="1" ht="94.5" hidden="1" x14ac:dyDescent="0.25">
      <c r="A307" s="128">
        <v>305</v>
      </c>
      <c r="B307" s="129">
        <v>44715</v>
      </c>
      <c r="C307" s="128" t="s">
        <v>725</v>
      </c>
      <c r="D307" s="127" t="s">
        <v>78</v>
      </c>
      <c r="E307" s="127"/>
      <c r="F307" s="140" t="s">
        <v>736</v>
      </c>
      <c r="G307" s="128" t="s">
        <v>737</v>
      </c>
      <c r="H307" s="128"/>
      <c r="I307" s="128"/>
      <c r="J307" s="128" t="s">
        <v>180</v>
      </c>
      <c r="K307" s="128" t="s">
        <v>6</v>
      </c>
      <c r="L307" s="133" t="str">
        <f>IFERROR(_xlfn.IFNA(VLOOKUP($K307,[36]коммент!$B:$C,2,0),""),"")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8"/>
      <c r="N307" s="128"/>
      <c r="O307" s="128"/>
      <c r="P307" s="128"/>
      <c r="Q307" s="13"/>
      <c r="R307" s="13"/>
    </row>
    <row r="308" spans="1:18" s="14" customFormat="1" ht="94.5" hidden="1" x14ac:dyDescent="0.25">
      <c r="A308" s="128">
        <v>306</v>
      </c>
      <c r="B308" s="129">
        <v>44715</v>
      </c>
      <c r="C308" s="128" t="s">
        <v>762</v>
      </c>
      <c r="D308" s="127" t="s">
        <v>78</v>
      </c>
      <c r="E308" s="127"/>
      <c r="F308" s="130" t="s">
        <v>765</v>
      </c>
      <c r="G308" s="128">
        <v>9036667323</v>
      </c>
      <c r="H308" s="128" t="s">
        <v>766</v>
      </c>
      <c r="I308" s="129">
        <v>44703</v>
      </c>
      <c r="J308" s="128" t="s">
        <v>134</v>
      </c>
      <c r="K308" s="128" t="s">
        <v>111</v>
      </c>
      <c r="L308" s="133" t="s">
        <v>165</v>
      </c>
      <c r="M308" s="128" t="s">
        <v>130</v>
      </c>
      <c r="N308" s="128" t="s">
        <v>183</v>
      </c>
      <c r="O308" s="128" t="s">
        <v>78</v>
      </c>
      <c r="P308" s="128" t="s">
        <v>767</v>
      </c>
      <c r="Q308" s="13"/>
      <c r="R308" s="13"/>
    </row>
    <row r="309" spans="1:18" s="14" customFormat="1" ht="94.5" hidden="1" x14ac:dyDescent="0.25">
      <c r="A309" s="128">
        <v>307</v>
      </c>
      <c r="B309" s="129">
        <v>44715</v>
      </c>
      <c r="C309" s="128" t="s">
        <v>762</v>
      </c>
      <c r="D309" s="127" t="s">
        <v>78</v>
      </c>
      <c r="E309" s="127"/>
      <c r="F309" s="130" t="s">
        <v>768</v>
      </c>
      <c r="G309" s="128">
        <v>9057674462</v>
      </c>
      <c r="H309" s="128" t="s">
        <v>769</v>
      </c>
      <c r="I309" s="129">
        <v>44713</v>
      </c>
      <c r="J309" s="128" t="s">
        <v>134</v>
      </c>
      <c r="K309" s="128" t="s">
        <v>111</v>
      </c>
      <c r="L309" s="133" t="s">
        <v>165</v>
      </c>
      <c r="M309" s="128" t="s">
        <v>130</v>
      </c>
      <c r="N309" s="128" t="s">
        <v>183</v>
      </c>
      <c r="O309" s="128" t="s">
        <v>78</v>
      </c>
      <c r="P309" s="128" t="s">
        <v>770</v>
      </c>
      <c r="Q309" s="13"/>
      <c r="R309" s="13"/>
    </row>
    <row r="310" spans="1:18" s="14" customFormat="1" ht="94.5" hidden="1" x14ac:dyDescent="0.25">
      <c r="A310" s="128">
        <v>308</v>
      </c>
      <c r="B310" s="129">
        <v>44715</v>
      </c>
      <c r="C310" s="128" t="s">
        <v>762</v>
      </c>
      <c r="D310" s="127" t="s">
        <v>78</v>
      </c>
      <c r="E310" s="127"/>
      <c r="F310" s="130" t="s">
        <v>774</v>
      </c>
      <c r="G310" s="128">
        <v>9188838903</v>
      </c>
      <c r="H310" s="128"/>
      <c r="I310" s="128"/>
      <c r="J310" s="128" t="s">
        <v>180</v>
      </c>
      <c r="K310" s="128" t="s">
        <v>6</v>
      </c>
      <c r="L310" s="133" t="s">
        <v>147</v>
      </c>
      <c r="M310" s="128"/>
      <c r="N310" s="128"/>
      <c r="O310" s="128"/>
      <c r="P310" s="128"/>
      <c r="Q310" s="13"/>
      <c r="R310" s="13"/>
    </row>
    <row r="311" spans="1:18" s="14" customFormat="1" ht="94.5" hidden="1" x14ac:dyDescent="0.25">
      <c r="A311" s="128">
        <v>309</v>
      </c>
      <c r="B311" s="129">
        <v>44715</v>
      </c>
      <c r="C311" s="128" t="s">
        <v>954</v>
      </c>
      <c r="D311" s="127" t="s">
        <v>78</v>
      </c>
      <c r="E311" s="127"/>
      <c r="F311" s="130" t="s">
        <v>963</v>
      </c>
      <c r="G311" s="128" t="s">
        <v>964</v>
      </c>
      <c r="H311" s="128" t="s">
        <v>413</v>
      </c>
      <c r="I311" s="129">
        <v>44622</v>
      </c>
      <c r="J311" s="128" t="s">
        <v>179</v>
      </c>
      <c r="K311" s="128" t="s">
        <v>111</v>
      </c>
      <c r="L311" s="133" t="str">
        <f>IFERROR(_xlfn.IFNA(VLOOKUP($K311,[12]коммент!$B:$C,2,0),""),"")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11" s="128" t="s">
        <v>130</v>
      </c>
      <c r="N311" s="128" t="s">
        <v>114</v>
      </c>
      <c r="O311" s="128"/>
      <c r="P311" s="128" t="s">
        <v>275</v>
      </c>
      <c r="Q311" s="13"/>
      <c r="R311" s="13"/>
    </row>
    <row r="312" spans="1:18" s="14" customFormat="1" ht="94.5" hidden="1" x14ac:dyDescent="0.25">
      <c r="A312" s="128">
        <v>310</v>
      </c>
      <c r="B312" s="129">
        <v>44715</v>
      </c>
      <c r="C312" s="128" t="s">
        <v>954</v>
      </c>
      <c r="D312" s="127" t="s">
        <v>78</v>
      </c>
      <c r="E312" s="127"/>
      <c r="F312" s="130" t="s">
        <v>1035</v>
      </c>
      <c r="G312" s="128" t="s">
        <v>1036</v>
      </c>
      <c r="H312" s="128"/>
      <c r="I312" s="129"/>
      <c r="J312" s="128" t="s">
        <v>179</v>
      </c>
      <c r="K312" s="128" t="s">
        <v>6</v>
      </c>
      <c r="L312" s="133" t="s">
        <v>147</v>
      </c>
      <c r="M312" s="128"/>
      <c r="N312" s="128"/>
      <c r="O312" s="128"/>
      <c r="P312" s="128"/>
      <c r="Q312" s="13"/>
      <c r="R312" s="13"/>
    </row>
    <row r="313" spans="1:18" s="14" customFormat="1" ht="94.5" hidden="1" x14ac:dyDescent="0.25">
      <c r="A313" s="128">
        <v>311</v>
      </c>
      <c r="B313" s="129">
        <v>44715</v>
      </c>
      <c r="C313" s="128" t="s">
        <v>1124</v>
      </c>
      <c r="D313" s="127" t="s">
        <v>78</v>
      </c>
      <c r="E313" s="127"/>
      <c r="F313" s="130" t="s">
        <v>1127</v>
      </c>
      <c r="G313" s="128">
        <v>9096767686</v>
      </c>
      <c r="H313" s="128"/>
      <c r="I313" s="129"/>
      <c r="J313" s="128" t="s">
        <v>180</v>
      </c>
      <c r="K313" s="128" t="s">
        <v>6</v>
      </c>
      <c r="L313" s="133" t="s">
        <v>147</v>
      </c>
      <c r="M313" s="128"/>
      <c r="N313" s="128"/>
      <c r="O313" s="128"/>
      <c r="P313" s="128" t="s">
        <v>1128</v>
      </c>
      <c r="Q313" s="13"/>
      <c r="R313" s="13"/>
    </row>
    <row r="314" spans="1:18" s="14" customFormat="1" ht="94.5" hidden="1" x14ac:dyDescent="0.25">
      <c r="A314" s="128">
        <v>312</v>
      </c>
      <c r="B314" s="129">
        <v>44715</v>
      </c>
      <c r="C314" s="128" t="s">
        <v>1124</v>
      </c>
      <c r="D314" s="127" t="s">
        <v>78</v>
      </c>
      <c r="E314" s="127"/>
      <c r="F314" s="130" t="s">
        <v>1132</v>
      </c>
      <c r="G314" s="128">
        <v>9295042464</v>
      </c>
      <c r="H314" s="128" t="s">
        <v>1133</v>
      </c>
      <c r="I314" s="129">
        <v>44703</v>
      </c>
      <c r="J314" s="128" t="s">
        <v>134</v>
      </c>
      <c r="K314" s="128" t="s">
        <v>111</v>
      </c>
      <c r="L314" s="133" t="s">
        <v>165</v>
      </c>
      <c r="M314" s="128" t="s">
        <v>130</v>
      </c>
      <c r="N314" s="128" t="s">
        <v>183</v>
      </c>
      <c r="O314" s="128" t="s">
        <v>78</v>
      </c>
      <c r="P314" s="128" t="s">
        <v>1134</v>
      </c>
      <c r="Q314" s="13"/>
      <c r="R314" s="13"/>
    </row>
    <row r="315" spans="1:18" s="14" customFormat="1" ht="94.5" hidden="1" x14ac:dyDescent="0.25">
      <c r="A315" s="128">
        <v>313</v>
      </c>
      <c r="B315" s="129">
        <v>44715</v>
      </c>
      <c r="C315" s="128" t="s">
        <v>1139</v>
      </c>
      <c r="D315" s="127" t="s">
        <v>78</v>
      </c>
      <c r="E315" s="127"/>
      <c r="F315" s="130" t="s">
        <v>1142</v>
      </c>
      <c r="G315" s="128">
        <v>9166037679</v>
      </c>
      <c r="H315" s="128" t="s">
        <v>1143</v>
      </c>
      <c r="I315" s="129">
        <v>44697</v>
      </c>
      <c r="J315" s="128" t="s">
        <v>179</v>
      </c>
      <c r="K315" s="128" t="s">
        <v>111</v>
      </c>
      <c r="L315" s="133" t="s">
        <v>165</v>
      </c>
      <c r="M315" s="128" t="s">
        <v>130</v>
      </c>
      <c r="N315" s="128" t="s">
        <v>183</v>
      </c>
      <c r="O315" s="128" t="s">
        <v>78</v>
      </c>
      <c r="P315" s="128" t="s">
        <v>1144</v>
      </c>
      <c r="Q315" s="13"/>
      <c r="R315" s="13"/>
    </row>
    <row r="316" spans="1:18" s="14" customFormat="1" ht="94.5" hidden="1" x14ac:dyDescent="0.25">
      <c r="A316" s="128">
        <v>314</v>
      </c>
      <c r="B316" s="129">
        <v>44715</v>
      </c>
      <c r="C316" s="128" t="s">
        <v>1139</v>
      </c>
      <c r="D316" s="127" t="s">
        <v>78</v>
      </c>
      <c r="E316" s="127"/>
      <c r="F316" s="130" t="s">
        <v>1156</v>
      </c>
      <c r="G316" s="128">
        <v>9032941970</v>
      </c>
      <c r="H316" s="128" t="s">
        <v>1157</v>
      </c>
      <c r="I316" s="129">
        <v>44519</v>
      </c>
      <c r="J316" s="128" t="s">
        <v>184</v>
      </c>
      <c r="K316" s="128" t="s">
        <v>175</v>
      </c>
      <c r="L316" s="133" t="s">
        <v>176</v>
      </c>
      <c r="M316" s="128"/>
      <c r="N316" s="128"/>
      <c r="O316" s="128"/>
      <c r="P316" s="128" t="s">
        <v>863</v>
      </c>
      <c r="Q316" s="13"/>
      <c r="R316" s="13"/>
    </row>
    <row r="317" spans="1:18" s="14" customFormat="1" ht="47.25" hidden="1" x14ac:dyDescent="0.25">
      <c r="A317" s="128">
        <v>315</v>
      </c>
      <c r="B317" s="129">
        <v>44715</v>
      </c>
      <c r="C317" s="128" t="s">
        <v>362</v>
      </c>
      <c r="D317" s="127" t="s">
        <v>91</v>
      </c>
      <c r="E317" s="127"/>
      <c r="F317" s="149" t="s">
        <v>371</v>
      </c>
      <c r="G317" s="137">
        <v>9032507516</v>
      </c>
      <c r="H317" s="137" t="s">
        <v>372</v>
      </c>
      <c r="I317" s="136">
        <v>44678</v>
      </c>
      <c r="J317" s="137" t="s">
        <v>134</v>
      </c>
      <c r="K317" s="137" t="s">
        <v>85</v>
      </c>
      <c r="L317" s="153" t="str">
        <f>IFERROR(_xlfn.IFNA(VLOOKUP($K317,[2]коммент!$B:$C,2,0),""),"")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7" s="128" t="s">
        <v>129</v>
      </c>
      <c r="N317" s="128" t="s">
        <v>183</v>
      </c>
      <c r="O317" s="128" t="s">
        <v>87</v>
      </c>
      <c r="P317" s="128"/>
      <c r="Q317" s="13"/>
      <c r="R317" s="13"/>
    </row>
    <row r="318" spans="1:18" s="14" customFormat="1" ht="94.5" hidden="1" x14ac:dyDescent="0.25">
      <c r="A318" s="128">
        <v>316</v>
      </c>
      <c r="B318" s="129">
        <v>44715</v>
      </c>
      <c r="C318" s="128" t="s">
        <v>938</v>
      </c>
      <c r="D318" s="127" t="s">
        <v>91</v>
      </c>
      <c r="E318" s="127"/>
      <c r="F318" s="135" t="s">
        <v>951</v>
      </c>
      <c r="G318" s="129">
        <v>44692</v>
      </c>
      <c r="H318" s="128"/>
      <c r="I318" s="128"/>
      <c r="J318" s="128" t="s">
        <v>184</v>
      </c>
      <c r="K318" s="128" t="s">
        <v>6</v>
      </c>
      <c r="L318" s="133" t="s">
        <v>147</v>
      </c>
      <c r="M318" s="128"/>
      <c r="N318" s="128"/>
      <c r="O318" s="128"/>
      <c r="P318" s="128"/>
      <c r="Q318" s="13"/>
      <c r="R318" s="13"/>
    </row>
    <row r="319" spans="1:18" s="14" customFormat="1" ht="94.5" hidden="1" x14ac:dyDescent="0.25">
      <c r="A319" s="128">
        <v>317</v>
      </c>
      <c r="B319" s="129">
        <v>44715</v>
      </c>
      <c r="C319" s="128" t="s">
        <v>1159</v>
      </c>
      <c r="D319" s="127" t="s">
        <v>91</v>
      </c>
      <c r="E319" s="127"/>
      <c r="F319" s="130" t="s">
        <v>1165</v>
      </c>
      <c r="G319" s="128">
        <v>9175032185</v>
      </c>
      <c r="H319" s="128" t="s">
        <v>1166</v>
      </c>
      <c r="I319" s="129">
        <v>44529</v>
      </c>
      <c r="J319" s="128" t="s">
        <v>184</v>
      </c>
      <c r="K319" s="137" t="s">
        <v>175</v>
      </c>
      <c r="L319" s="133" t="str">
        <f>IFERROR(_xlfn.IFNA(VLOOKUP($K319,[42]коммент!$B:$C,2,0),""),"")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19" s="128"/>
      <c r="N319" s="128"/>
      <c r="O319" s="128"/>
      <c r="P319" s="128" t="s">
        <v>1167</v>
      </c>
      <c r="Q319" s="13"/>
      <c r="R319" s="13"/>
    </row>
    <row r="320" spans="1:18" s="14" customFormat="1" ht="94.5" hidden="1" x14ac:dyDescent="0.25">
      <c r="A320" s="128">
        <v>318</v>
      </c>
      <c r="B320" s="129">
        <v>44715</v>
      </c>
      <c r="C320" s="128" t="s">
        <v>1238</v>
      </c>
      <c r="D320" s="127" t="s">
        <v>91</v>
      </c>
      <c r="E320" s="127"/>
      <c r="F320" s="135" t="s">
        <v>1245</v>
      </c>
      <c r="G320" s="128">
        <v>9039636326</v>
      </c>
      <c r="H320" s="128"/>
      <c r="I320" s="128"/>
      <c r="J320" s="128" t="s">
        <v>179</v>
      </c>
      <c r="K320" s="128" t="s">
        <v>6</v>
      </c>
      <c r="L320" s="133" t="str">
        <f>IFERROR(_xlfn.IFNA(VLOOKUP($K320,[7]коммент!$B:$C,2,0),""),"")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0" s="128"/>
      <c r="N320" s="128"/>
      <c r="O320" s="128"/>
      <c r="P320" s="128"/>
      <c r="Q320" s="13"/>
      <c r="R320" s="13"/>
    </row>
    <row r="321" spans="1:18" s="14" customFormat="1" ht="94.5" hidden="1" x14ac:dyDescent="0.25">
      <c r="A321" s="128">
        <v>319</v>
      </c>
      <c r="B321" s="129">
        <v>44715</v>
      </c>
      <c r="C321" s="128" t="s">
        <v>954</v>
      </c>
      <c r="D321" s="127" t="s">
        <v>77</v>
      </c>
      <c r="E321" s="127"/>
      <c r="F321" s="130" t="s">
        <v>1037</v>
      </c>
      <c r="G321" s="128" t="s">
        <v>1038</v>
      </c>
      <c r="H321" s="128"/>
      <c r="I321" s="129"/>
      <c r="J321" s="128" t="s">
        <v>134</v>
      </c>
      <c r="K321" s="128" t="s">
        <v>6</v>
      </c>
      <c r="L321" s="133" t="str">
        <f>IFERROR(_xlfn.IFNA(VLOOKUP($K321,[12]коммент!$B:$C,2,0),""),"")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1" s="128"/>
      <c r="N321" s="128"/>
      <c r="O321" s="128"/>
      <c r="P321" s="128"/>
      <c r="Q321" s="13"/>
      <c r="R321" s="13"/>
    </row>
    <row r="322" spans="1:18" s="14" customFormat="1" ht="94.5" hidden="1" x14ac:dyDescent="0.25">
      <c r="A322" s="128">
        <v>320</v>
      </c>
      <c r="B322" s="129">
        <v>44715</v>
      </c>
      <c r="C322" s="128" t="s">
        <v>319</v>
      </c>
      <c r="D322" s="127" t="s">
        <v>89</v>
      </c>
      <c r="E322" s="127"/>
      <c r="F322" s="130" t="s">
        <v>321</v>
      </c>
      <c r="G322" s="128">
        <v>9629803569</v>
      </c>
      <c r="H322" s="128"/>
      <c r="I322" s="128"/>
      <c r="J322" s="128" t="s">
        <v>179</v>
      </c>
      <c r="K322" s="128" t="s">
        <v>6</v>
      </c>
      <c r="L322" s="133" t="str">
        <f>IFERROR(_xlfn.IFNA(VLOOKUP($K322,[1]коммент!$B:$C,2,0),""),"")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2" s="128"/>
      <c r="N322" s="128"/>
      <c r="O322" s="128"/>
      <c r="P322" s="128"/>
      <c r="Q322" s="13"/>
      <c r="R322" s="13"/>
    </row>
    <row r="323" spans="1:18" s="14" customFormat="1" ht="94.5" hidden="1" x14ac:dyDescent="0.25">
      <c r="A323" s="128">
        <v>321</v>
      </c>
      <c r="B323" s="129">
        <v>44715</v>
      </c>
      <c r="C323" s="128" t="s">
        <v>319</v>
      </c>
      <c r="D323" s="127" t="s">
        <v>89</v>
      </c>
      <c r="E323" s="127"/>
      <c r="F323" s="130" t="s">
        <v>325</v>
      </c>
      <c r="G323" s="128">
        <v>9036874967</v>
      </c>
      <c r="H323" s="128"/>
      <c r="I323" s="128"/>
      <c r="J323" s="128" t="s">
        <v>179</v>
      </c>
      <c r="K323" s="128" t="s">
        <v>111</v>
      </c>
      <c r="L323" s="133" t="str">
        <f>IFERROR(_xlfn.IFNA(VLOOKUP($K323,[1]коммент!$B:$C,2,0),""),"")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3" s="128" t="s">
        <v>130</v>
      </c>
      <c r="N323" s="128" t="s">
        <v>183</v>
      </c>
      <c r="O323" s="128"/>
      <c r="P323" s="128" t="s">
        <v>326</v>
      </c>
      <c r="Q323" s="13"/>
      <c r="R323" s="13"/>
    </row>
    <row r="324" spans="1:18" s="14" customFormat="1" ht="94.5" hidden="1" x14ac:dyDescent="0.25">
      <c r="A324" s="128">
        <v>322</v>
      </c>
      <c r="B324" s="129">
        <v>44715</v>
      </c>
      <c r="C324" s="128" t="s">
        <v>938</v>
      </c>
      <c r="D324" s="127" t="s">
        <v>89</v>
      </c>
      <c r="E324" s="127"/>
      <c r="F324" s="135" t="s">
        <v>949</v>
      </c>
      <c r="G324" s="128" t="s">
        <v>950</v>
      </c>
      <c r="H324" s="128"/>
      <c r="I324" s="128"/>
      <c r="J324" s="128" t="s">
        <v>184</v>
      </c>
      <c r="K324" s="128" t="s">
        <v>6</v>
      </c>
      <c r="L324" s="133" t="s">
        <v>147</v>
      </c>
      <c r="M324" s="128"/>
      <c r="N324" s="128"/>
      <c r="O324" s="128"/>
      <c r="P324" s="128"/>
      <c r="Q324" s="13"/>
      <c r="R324" s="13"/>
    </row>
    <row r="325" spans="1:18" s="14" customFormat="1" ht="110.25" hidden="1" x14ac:dyDescent="0.25">
      <c r="A325" s="128">
        <v>323</v>
      </c>
      <c r="B325" s="129">
        <v>44715</v>
      </c>
      <c r="C325" s="128" t="s">
        <v>1124</v>
      </c>
      <c r="D325" s="127" t="s">
        <v>89</v>
      </c>
      <c r="E325" s="127"/>
      <c r="F325" s="130" t="s">
        <v>1135</v>
      </c>
      <c r="G325" s="128">
        <v>9035790257</v>
      </c>
      <c r="H325" s="128"/>
      <c r="I325" s="129"/>
      <c r="J325" s="128" t="s">
        <v>179</v>
      </c>
      <c r="K325" s="128" t="s">
        <v>85</v>
      </c>
      <c r="L325" s="133" t="s">
        <v>148</v>
      </c>
      <c r="M325" s="128" t="s">
        <v>129</v>
      </c>
      <c r="N325" s="128"/>
      <c r="O325" s="128"/>
      <c r="P325" s="128" t="s">
        <v>1136</v>
      </c>
      <c r="Q325" s="13"/>
      <c r="R325" s="13"/>
    </row>
    <row r="326" spans="1:18" s="14" customFormat="1" ht="94.5" hidden="1" x14ac:dyDescent="0.25">
      <c r="A326" s="128">
        <v>324</v>
      </c>
      <c r="B326" s="129">
        <v>44715</v>
      </c>
      <c r="C326" s="128" t="s">
        <v>410</v>
      </c>
      <c r="D326" s="127" t="s">
        <v>76</v>
      </c>
      <c r="E326" s="127"/>
      <c r="F326" s="135" t="s">
        <v>418</v>
      </c>
      <c r="G326" s="128" t="s">
        <v>419</v>
      </c>
      <c r="H326" s="128" t="s">
        <v>413</v>
      </c>
      <c r="I326" s="129">
        <v>44714</v>
      </c>
      <c r="J326" s="128" t="s">
        <v>179</v>
      </c>
      <c r="K326" s="128" t="s">
        <v>111</v>
      </c>
      <c r="L326" s="133" t="str">
        <f>IFERROR(_xlfn.IFNA(VLOOKUP($K326,[34]коммент!$B:$C,2,0),""),"")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6" s="128" t="s">
        <v>130</v>
      </c>
      <c r="N326" s="128" t="s">
        <v>114</v>
      </c>
      <c r="O326" s="128"/>
      <c r="P326" s="128" t="s">
        <v>420</v>
      </c>
      <c r="Q326" s="13"/>
      <c r="R326" s="13"/>
    </row>
    <row r="327" spans="1:18" s="14" customFormat="1" ht="110.25" hidden="1" x14ac:dyDescent="0.25">
      <c r="A327" s="128">
        <v>325</v>
      </c>
      <c r="B327" s="129">
        <v>44715</v>
      </c>
      <c r="C327" s="138" t="s">
        <v>489</v>
      </c>
      <c r="D327" s="127" t="s">
        <v>76</v>
      </c>
      <c r="E327" s="127"/>
      <c r="F327" s="135" t="s">
        <v>492</v>
      </c>
      <c r="G327" s="128" t="s">
        <v>493</v>
      </c>
      <c r="H327" s="128"/>
      <c r="I327" s="128"/>
      <c r="J327" s="128" t="s">
        <v>180</v>
      </c>
      <c r="K327" s="128" t="s">
        <v>113</v>
      </c>
      <c r="L327" s="133" t="s">
        <v>143</v>
      </c>
      <c r="M327" s="128"/>
      <c r="N327" s="128"/>
      <c r="O327" s="128"/>
      <c r="P327" s="128" t="s">
        <v>494</v>
      </c>
      <c r="Q327" s="13"/>
      <c r="R327" s="13"/>
    </row>
    <row r="328" spans="1:18" s="14" customFormat="1" ht="78.75" hidden="1" x14ac:dyDescent="0.25">
      <c r="A328" s="128">
        <v>326</v>
      </c>
      <c r="B328" s="129">
        <v>44715</v>
      </c>
      <c r="C328" s="138" t="s">
        <v>489</v>
      </c>
      <c r="D328" s="127" t="s">
        <v>76</v>
      </c>
      <c r="E328" s="127"/>
      <c r="F328" s="135" t="s">
        <v>502</v>
      </c>
      <c r="G328" s="128">
        <v>9258889232</v>
      </c>
      <c r="H328" s="128" t="s">
        <v>503</v>
      </c>
      <c r="I328" s="129">
        <v>44606</v>
      </c>
      <c r="J328" s="128" t="s">
        <v>184</v>
      </c>
      <c r="K328" s="128" t="s">
        <v>36</v>
      </c>
      <c r="L328" s="133" t="s">
        <v>157</v>
      </c>
      <c r="M328" s="128"/>
      <c r="N328" s="128"/>
      <c r="O328" s="128"/>
      <c r="P328" s="128" t="s">
        <v>504</v>
      </c>
      <c r="Q328" s="13"/>
      <c r="R328" s="13"/>
    </row>
    <row r="329" spans="1:18" s="14" customFormat="1" ht="94.5" hidden="1" x14ac:dyDescent="0.25">
      <c r="A329" s="128">
        <v>327</v>
      </c>
      <c r="B329" s="129">
        <v>44715</v>
      </c>
      <c r="C329" s="138" t="s">
        <v>489</v>
      </c>
      <c r="D329" s="127" t="s">
        <v>76</v>
      </c>
      <c r="E329" s="127"/>
      <c r="F329" s="130" t="s">
        <v>518</v>
      </c>
      <c r="G329" s="128">
        <v>9254007811</v>
      </c>
      <c r="H329" s="128" t="s">
        <v>427</v>
      </c>
      <c r="I329" s="129">
        <v>44594</v>
      </c>
      <c r="J329" s="128" t="s">
        <v>184</v>
      </c>
      <c r="K329" s="128" t="s">
        <v>175</v>
      </c>
      <c r="L329" s="133" t="s">
        <v>176</v>
      </c>
      <c r="M329" s="128"/>
      <c r="N329" s="128"/>
      <c r="O329" s="128"/>
      <c r="P329" s="128" t="s">
        <v>519</v>
      </c>
      <c r="Q329" s="13"/>
      <c r="R329" s="13"/>
    </row>
    <row r="330" spans="1:18" s="14" customFormat="1" ht="47.25" hidden="1" x14ac:dyDescent="0.25">
      <c r="A330" s="128">
        <v>328</v>
      </c>
      <c r="B330" s="129">
        <v>44715</v>
      </c>
      <c r="C330" s="138" t="s">
        <v>489</v>
      </c>
      <c r="D330" s="127" t="s">
        <v>76</v>
      </c>
      <c r="E330" s="127"/>
      <c r="F330" s="135" t="s">
        <v>531</v>
      </c>
      <c r="G330" s="128" t="s">
        <v>532</v>
      </c>
      <c r="H330" s="128" t="s">
        <v>533</v>
      </c>
      <c r="I330" s="129">
        <v>44713</v>
      </c>
      <c r="J330" s="128" t="s">
        <v>180</v>
      </c>
      <c r="K330" s="128" t="s">
        <v>85</v>
      </c>
      <c r="L330" s="133" t="s">
        <v>148</v>
      </c>
      <c r="M330" s="128" t="s">
        <v>129</v>
      </c>
      <c r="N330" s="128"/>
      <c r="O330" s="128"/>
      <c r="P330" s="128"/>
      <c r="Q330" s="13"/>
      <c r="R330" s="13"/>
    </row>
    <row r="331" spans="1:18" s="14" customFormat="1" ht="94.5" hidden="1" x14ac:dyDescent="0.25">
      <c r="A331" s="128">
        <v>329</v>
      </c>
      <c r="B331" s="129">
        <v>44715</v>
      </c>
      <c r="C331" s="128" t="s">
        <v>748</v>
      </c>
      <c r="D331" s="127" t="s">
        <v>76</v>
      </c>
      <c r="E331" s="127"/>
      <c r="F331" s="130" t="s">
        <v>755</v>
      </c>
      <c r="G331" s="128" t="s">
        <v>756</v>
      </c>
      <c r="H331" s="128"/>
      <c r="I331" s="128"/>
      <c r="J331" s="128" t="s">
        <v>180</v>
      </c>
      <c r="K331" s="128" t="s">
        <v>6</v>
      </c>
      <c r="L331" s="133" t="s">
        <v>147</v>
      </c>
      <c r="M331" s="128"/>
      <c r="N331" s="128"/>
      <c r="O331" s="128"/>
      <c r="P331" s="128"/>
      <c r="Q331" s="13"/>
      <c r="R331" s="13"/>
    </row>
    <row r="332" spans="1:18" s="14" customFormat="1" ht="94.5" hidden="1" x14ac:dyDescent="0.25">
      <c r="A332" s="128">
        <v>330</v>
      </c>
      <c r="B332" s="129">
        <v>44715</v>
      </c>
      <c r="C332" s="128" t="s">
        <v>979</v>
      </c>
      <c r="D332" s="127" t="s">
        <v>76</v>
      </c>
      <c r="E332" s="127"/>
      <c r="F332" s="130" t="s">
        <v>988</v>
      </c>
      <c r="G332" s="128" t="s">
        <v>989</v>
      </c>
      <c r="H332" s="128"/>
      <c r="I332" s="129"/>
      <c r="J332" s="128" t="s">
        <v>180</v>
      </c>
      <c r="K332" s="128" t="s">
        <v>6</v>
      </c>
      <c r="L332" s="133" t="s">
        <v>147</v>
      </c>
      <c r="M332" s="128"/>
      <c r="N332" s="128"/>
      <c r="O332" s="128"/>
      <c r="P332" s="128"/>
      <c r="Q332" s="13"/>
      <c r="R332" s="13"/>
    </row>
    <row r="333" spans="1:18" s="14" customFormat="1" ht="94.5" hidden="1" x14ac:dyDescent="0.25">
      <c r="A333" s="128">
        <v>331</v>
      </c>
      <c r="B333" s="129">
        <v>44715</v>
      </c>
      <c r="C333" s="128" t="s">
        <v>1095</v>
      </c>
      <c r="D333" s="127" t="s">
        <v>76</v>
      </c>
      <c r="E333" s="127"/>
      <c r="F333" s="130" t="s">
        <v>1116</v>
      </c>
      <c r="G333" s="128">
        <v>9268636289</v>
      </c>
      <c r="H333" s="128" t="s">
        <v>1117</v>
      </c>
      <c r="I333" s="129">
        <v>44714</v>
      </c>
      <c r="J333" s="128" t="s">
        <v>180</v>
      </c>
      <c r="K333" s="128" t="s">
        <v>111</v>
      </c>
      <c r="L333" s="133" t="s">
        <v>165</v>
      </c>
      <c r="M333" s="128" t="s">
        <v>130</v>
      </c>
      <c r="N333" s="128" t="s">
        <v>190</v>
      </c>
      <c r="O333" s="128"/>
      <c r="P333" s="128" t="s">
        <v>388</v>
      </c>
      <c r="Q333" s="13"/>
      <c r="R333" s="13"/>
    </row>
    <row r="334" spans="1:18" s="14" customFormat="1" ht="94.5" hidden="1" x14ac:dyDescent="0.25">
      <c r="A334" s="128">
        <v>332</v>
      </c>
      <c r="B334" s="129">
        <v>44715</v>
      </c>
      <c r="C334" s="128" t="s">
        <v>1124</v>
      </c>
      <c r="D334" s="127" t="s">
        <v>76</v>
      </c>
      <c r="E334" s="127"/>
      <c r="F334" s="130" t="s">
        <v>1138</v>
      </c>
      <c r="G334" s="128">
        <v>9037828955</v>
      </c>
      <c r="H334" s="128"/>
      <c r="I334" s="129"/>
      <c r="J334" s="128" t="s">
        <v>184</v>
      </c>
      <c r="K334" s="128" t="s">
        <v>6</v>
      </c>
      <c r="L334" s="133" t="s">
        <v>147</v>
      </c>
      <c r="M334" s="128"/>
      <c r="N334" s="128"/>
      <c r="O334" s="128"/>
      <c r="P334" s="128"/>
      <c r="Q334" s="13"/>
      <c r="R334" s="13"/>
    </row>
    <row r="335" spans="1:18" s="14" customFormat="1" ht="110.25" hidden="1" x14ac:dyDescent="0.25">
      <c r="A335" s="128">
        <v>333</v>
      </c>
      <c r="B335" s="129">
        <v>44715</v>
      </c>
      <c r="C335" s="128" t="s">
        <v>1139</v>
      </c>
      <c r="D335" s="127" t="s">
        <v>76</v>
      </c>
      <c r="E335" s="127"/>
      <c r="F335" s="130" t="s">
        <v>1145</v>
      </c>
      <c r="G335" s="128">
        <v>9153662574</v>
      </c>
      <c r="H335" s="128" t="s">
        <v>965</v>
      </c>
      <c r="I335" s="129">
        <v>44705</v>
      </c>
      <c r="J335" s="128" t="s">
        <v>179</v>
      </c>
      <c r="K335" s="128" t="s">
        <v>113</v>
      </c>
      <c r="L335" s="133" t="s">
        <v>165</v>
      </c>
      <c r="M335" s="128"/>
      <c r="N335" s="128"/>
      <c r="O335" s="128"/>
      <c r="P335" s="128" t="s">
        <v>1146</v>
      </c>
      <c r="Q335" s="13"/>
      <c r="R335" s="13"/>
    </row>
    <row r="336" spans="1:18" s="14" customFormat="1" ht="94.5" hidden="1" x14ac:dyDescent="0.25">
      <c r="A336" s="128">
        <v>334</v>
      </c>
      <c r="B336" s="129">
        <v>44715</v>
      </c>
      <c r="C336" s="128" t="s">
        <v>1139</v>
      </c>
      <c r="D336" s="127" t="s">
        <v>76</v>
      </c>
      <c r="E336" s="127"/>
      <c r="F336" s="130" t="s">
        <v>1158</v>
      </c>
      <c r="G336" s="128">
        <v>9096364802</v>
      </c>
      <c r="H336" s="128"/>
      <c r="I336" s="129"/>
      <c r="J336" s="128" t="s">
        <v>179</v>
      </c>
      <c r="K336" s="128" t="s">
        <v>6</v>
      </c>
      <c r="L336" s="133" t="s">
        <v>147</v>
      </c>
      <c r="M336" s="128"/>
      <c r="N336" s="128"/>
      <c r="O336" s="128"/>
      <c r="P336" s="128"/>
      <c r="Q336" s="13"/>
      <c r="R336" s="13"/>
    </row>
    <row r="337" spans="1:18" s="14" customFormat="1" ht="47.25" hidden="1" x14ac:dyDescent="0.25">
      <c r="A337" s="128">
        <v>335</v>
      </c>
      <c r="B337" s="129">
        <v>44715</v>
      </c>
      <c r="C337" s="128" t="s">
        <v>362</v>
      </c>
      <c r="D337" s="127" t="s">
        <v>88</v>
      </c>
      <c r="E337" s="127"/>
      <c r="F337" s="130" t="s">
        <v>363</v>
      </c>
      <c r="G337" s="128">
        <v>9037112175</v>
      </c>
      <c r="H337" s="128" t="s">
        <v>364</v>
      </c>
      <c r="I337" s="129">
        <v>44706</v>
      </c>
      <c r="J337" s="128" t="s">
        <v>180</v>
      </c>
      <c r="K337" s="128" t="s">
        <v>85</v>
      </c>
      <c r="L337" s="133" t="str">
        <f>IFERROR(_xlfn.IFNA(VLOOKUP($K337,[2]коммент!$B:$C,2,0),""),"")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7" s="128" t="s">
        <v>129</v>
      </c>
      <c r="N337" s="128" t="s">
        <v>183</v>
      </c>
      <c r="O337" s="128" t="s">
        <v>87</v>
      </c>
      <c r="P337" s="128"/>
      <c r="Q337" s="13"/>
      <c r="R337" s="13"/>
    </row>
    <row r="338" spans="1:18" s="14" customFormat="1" ht="63" hidden="1" x14ac:dyDescent="0.25">
      <c r="A338" s="128">
        <v>336</v>
      </c>
      <c r="B338" s="129">
        <v>44715</v>
      </c>
      <c r="C338" s="128" t="s">
        <v>362</v>
      </c>
      <c r="D338" s="127" t="s">
        <v>88</v>
      </c>
      <c r="E338" s="127"/>
      <c r="F338" s="149" t="s">
        <v>368</v>
      </c>
      <c r="G338" s="137" t="s">
        <v>369</v>
      </c>
      <c r="H338" s="136" t="s">
        <v>370</v>
      </c>
      <c r="I338" s="136">
        <v>44705</v>
      </c>
      <c r="J338" s="137" t="s">
        <v>134</v>
      </c>
      <c r="K338" s="137" t="s">
        <v>149</v>
      </c>
      <c r="L338" s="153" t="str">
        <f>IFERROR(_xlfn.IFNA(VLOOKUP($K338,[2]коммент!$B:$C,2,0),""),"")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8" s="128"/>
      <c r="N338" s="128"/>
      <c r="O338" s="128"/>
      <c r="P338" s="128"/>
      <c r="Q338" s="13"/>
      <c r="R338" s="13"/>
    </row>
    <row r="339" spans="1:18" s="14" customFormat="1" ht="94.5" hidden="1" x14ac:dyDescent="0.25">
      <c r="A339" s="128">
        <v>337</v>
      </c>
      <c r="B339" s="129">
        <v>44715</v>
      </c>
      <c r="C339" s="137" t="s">
        <v>825</v>
      </c>
      <c r="D339" s="127" t="s">
        <v>88</v>
      </c>
      <c r="E339" s="127"/>
      <c r="F339" s="135" t="s">
        <v>829</v>
      </c>
      <c r="G339" s="128">
        <v>89036731090</v>
      </c>
      <c r="H339" s="128"/>
      <c r="I339" s="128"/>
      <c r="J339" s="128" t="s">
        <v>180</v>
      </c>
      <c r="K339" s="128" t="s">
        <v>6</v>
      </c>
      <c r="L339" s="133" t="str">
        <f>IFERROR(_xlfn.IFNA(VLOOKUP($K339,[41]коммент!$B:$C,2,0),""),"")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9" s="128"/>
      <c r="N339" s="128"/>
      <c r="O339" s="128"/>
      <c r="P339" s="128"/>
      <c r="Q339" s="13"/>
      <c r="R339" s="13"/>
    </row>
    <row r="340" spans="1:18" s="14" customFormat="1" ht="63" hidden="1" x14ac:dyDescent="0.25">
      <c r="A340" s="128">
        <v>338</v>
      </c>
      <c r="B340" s="129">
        <v>44715</v>
      </c>
      <c r="C340" s="128" t="s">
        <v>938</v>
      </c>
      <c r="D340" s="127" t="s">
        <v>88</v>
      </c>
      <c r="E340" s="127"/>
      <c r="F340" s="130" t="s">
        <v>939</v>
      </c>
      <c r="G340" s="128">
        <v>4992035397</v>
      </c>
      <c r="H340" s="128"/>
      <c r="I340" s="128"/>
      <c r="J340" s="128" t="s">
        <v>180</v>
      </c>
      <c r="K340" s="128" t="s">
        <v>149</v>
      </c>
      <c r="L340" s="133" t="s">
        <v>144</v>
      </c>
      <c r="M340" s="128"/>
      <c r="N340" s="128"/>
      <c r="O340" s="128"/>
      <c r="P340" s="128"/>
      <c r="Q340" s="13"/>
      <c r="R340" s="13"/>
    </row>
    <row r="341" spans="1:18" s="14" customFormat="1" ht="47.25" hidden="1" x14ac:dyDescent="0.25">
      <c r="A341" s="128">
        <v>339</v>
      </c>
      <c r="B341" s="129">
        <v>44715</v>
      </c>
      <c r="C341" s="128" t="s">
        <v>1159</v>
      </c>
      <c r="D341" s="127" t="s">
        <v>88</v>
      </c>
      <c r="E341" s="127"/>
      <c r="F341" s="130" t="s">
        <v>1164</v>
      </c>
      <c r="G341" s="128">
        <v>9057011417</v>
      </c>
      <c r="H341" s="128"/>
      <c r="I341" s="129"/>
      <c r="J341" s="128" t="s">
        <v>180</v>
      </c>
      <c r="K341" s="128" t="s">
        <v>85</v>
      </c>
      <c r="L341" s="133" t="str">
        <f>IFERROR(_xlfn.IFNA(VLOOKUP($K341,[42]коммент!$B:$C,2,0),""),"")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1" s="128" t="s">
        <v>129</v>
      </c>
      <c r="N341" s="128"/>
      <c r="O341" s="128"/>
      <c r="P341" s="128"/>
      <c r="Q341" s="13"/>
      <c r="R341" s="13"/>
    </row>
    <row r="342" spans="1:18" s="14" customFormat="1" ht="94.5" hidden="1" x14ac:dyDescent="0.25">
      <c r="A342" s="128">
        <v>340</v>
      </c>
      <c r="B342" s="129">
        <v>44715</v>
      </c>
      <c r="C342" s="128" t="s">
        <v>447</v>
      </c>
      <c r="D342" s="127" t="s">
        <v>29</v>
      </c>
      <c r="E342" s="127"/>
      <c r="F342" s="130" t="s">
        <v>453</v>
      </c>
      <c r="G342" s="128" t="s">
        <v>454</v>
      </c>
      <c r="H342" s="128" t="s">
        <v>455</v>
      </c>
      <c r="I342" s="129">
        <v>44623</v>
      </c>
      <c r="J342" s="128" t="s">
        <v>184</v>
      </c>
      <c r="K342" s="128" t="s">
        <v>175</v>
      </c>
      <c r="L342" s="133" t="s">
        <v>176</v>
      </c>
      <c r="M342" s="128"/>
      <c r="N342" s="128"/>
      <c r="O342" s="128"/>
      <c r="P342" s="128" t="s">
        <v>456</v>
      </c>
      <c r="Q342" s="13"/>
      <c r="R342" s="13"/>
    </row>
    <row r="343" spans="1:18" s="14" customFormat="1" ht="94.5" hidden="1" x14ac:dyDescent="0.25">
      <c r="A343" s="128">
        <v>341</v>
      </c>
      <c r="B343" s="129">
        <v>44715</v>
      </c>
      <c r="C343" s="128" t="s">
        <v>911</v>
      </c>
      <c r="D343" s="127" t="s">
        <v>29</v>
      </c>
      <c r="E343" s="127"/>
      <c r="F343" s="135" t="s">
        <v>912</v>
      </c>
      <c r="G343" s="128" t="s">
        <v>913</v>
      </c>
      <c r="H343" s="128"/>
      <c r="I343" s="129"/>
      <c r="J343" s="128" t="s">
        <v>179</v>
      </c>
      <c r="K343" s="128" t="s">
        <v>6</v>
      </c>
      <c r="L343" s="133" t="s">
        <v>147</v>
      </c>
      <c r="M343" s="128"/>
      <c r="N343" s="128"/>
      <c r="O343" s="128"/>
      <c r="P343" s="128"/>
      <c r="Q343" s="13"/>
      <c r="R343" s="13"/>
    </row>
    <row r="344" spans="1:18" s="14" customFormat="1" ht="94.5" hidden="1" x14ac:dyDescent="0.25">
      <c r="A344" s="128">
        <v>342</v>
      </c>
      <c r="B344" s="129">
        <v>44715</v>
      </c>
      <c r="C344" s="128" t="s">
        <v>911</v>
      </c>
      <c r="D344" s="127" t="s">
        <v>29</v>
      </c>
      <c r="E344" s="127"/>
      <c r="F344" s="147" t="s">
        <v>914</v>
      </c>
      <c r="G344" s="128" t="s">
        <v>915</v>
      </c>
      <c r="H344" s="128"/>
      <c r="I344" s="129"/>
      <c r="J344" s="128" t="s">
        <v>180</v>
      </c>
      <c r="K344" s="128" t="s">
        <v>6</v>
      </c>
      <c r="L344" s="133" t="s">
        <v>147</v>
      </c>
      <c r="M344" s="128"/>
      <c r="N344" s="128"/>
      <c r="O344" s="128"/>
      <c r="P344" s="128"/>
      <c r="Q344" s="13"/>
      <c r="R344" s="13"/>
    </row>
    <row r="345" spans="1:18" s="14" customFormat="1" ht="94.5" hidden="1" x14ac:dyDescent="0.25">
      <c r="A345" s="128">
        <v>343</v>
      </c>
      <c r="B345" s="129">
        <v>44715</v>
      </c>
      <c r="C345" s="128" t="s">
        <v>1278</v>
      </c>
      <c r="D345" s="127" t="s">
        <v>29</v>
      </c>
      <c r="E345" s="127"/>
      <c r="F345" s="140" t="s">
        <v>1281</v>
      </c>
      <c r="G345" s="140" t="s">
        <v>1282</v>
      </c>
      <c r="H345" s="128" t="s">
        <v>1283</v>
      </c>
      <c r="I345" s="129">
        <v>44539</v>
      </c>
      <c r="J345" s="128" t="s">
        <v>184</v>
      </c>
      <c r="K345" s="128" t="s">
        <v>175</v>
      </c>
      <c r="L345" s="133" t="str">
        <f>IFERROR(_xlfn.IFNA(VLOOKUP($K345,[13]коммент!$B:$C,2,0),""),"")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8"/>
      <c r="N345" s="128"/>
      <c r="O345" s="128"/>
      <c r="P345" s="128" t="s">
        <v>1284</v>
      </c>
      <c r="Q345" s="13"/>
      <c r="R345" s="13"/>
    </row>
    <row r="346" spans="1:18" s="14" customFormat="1" ht="47.25" hidden="1" x14ac:dyDescent="0.25">
      <c r="A346" s="128">
        <v>344</v>
      </c>
      <c r="B346" s="129">
        <v>44715</v>
      </c>
      <c r="C346" s="128" t="s">
        <v>1278</v>
      </c>
      <c r="D346" s="127" t="s">
        <v>29</v>
      </c>
      <c r="E346" s="127"/>
      <c r="F346" s="140" t="s">
        <v>1299</v>
      </c>
      <c r="G346" s="140" t="s">
        <v>1300</v>
      </c>
      <c r="H346" s="128"/>
      <c r="I346" s="128"/>
      <c r="J346" s="128" t="s">
        <v>184</v>
      </c>
      <c r="K346" s="128" t="s">
        <v>36</v>
      </c>
      <c r="L346" s="133" t="str">
        <f>IFERROR(_xlfn.IFNA(VLOOKUP($K346,[13]коммент!$B:$C,2,0),""),"")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46" s="128"/>
      <c r="N346" s="128"/>
      <c r="O346" s="128"/>
      <c r="P346" s="128" t="s">
        <v>1301</v>
      </c>
      <c r="Q346" s="13"/>
      <c r="R346" s="13"/>
    </row>
    <row r="347" spans="1:18" s="14" customFormat="1" ht="94.5" hidden="1" x14ac:dyDescent="0.25">
      <c r="A347" s="128">
        <v>345</v>
      </c>
      <c r="B347" s="129">
        <v>44715</v>
      </c>
      <c r="C347" s="128" t="s">
        <v>1278</v>
      </c>
      <c r="D347" s="127" t="s">
        <v>29</v>
      </c>
      <c r="E347" s="127"/>
      <c r="F347" s="140" t="s">
        <v>1302</v>
      </c>
      <c r="G347" s="140" t="s">
        <v>1303</v>
      </c>
      <c r="H347" s="128" t="s">
        <v>1304</v>
      </c>
      <c r="I347" s="129">
        <v>44714</v>
      </c>
      <c r="J347" s="128" t="s">
        <v>134</v>
      </c>
      <c r="K347" s="128" t="s">
        <v>111</v>
      </c>
      <c r="L347" s="133" t="str">
        <f>IFERROR(_xlfn.IFNA(VLOOKUP($K347,[13]коммент!$B:$C,2,0),""),"")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47" s="128" t="s">
        <v>130</v>
      </c>
      <c r="N347" s="128" t="s">
        <v>183</v>
      </c>
      <c r="O347" s="128" t="s">
        <v>27</v>
      </c>
      <c r="P347" s="128" t="s">
        <v>1305</v>
      </c>
      <c r="Q347" s="13"/>
      <c r="R347" s="13"/>
    </row>
    <row r="348" spans="1:18" s="14" customFormat="1" ht="94.5" hidden="1" x14ac:dyDescent="0.25">
      <c r="A348" s="128">
        <v>346</v>
      </c>
      <c r="B348" s="129">
        <v>44715</v>
      </c>
      <c r="C348" s="128" t="s">
        <v>258</v>
      </c>
      <c r="D348" s="127" t="s">
        <v>59</v>
      </c>
      <c r="E348" s="127"/>
      <c r="F348" s="135" t="s">
        <v>260</v>
      </c>
      <c r="G348" s="128">
        <v>9197268454</v>
      </c>
      <c r="H348" s="128"/>
      <c r="I348" s="128"/>
      <c r="J348" s="128" t="s">
        <v>180</v>
      </c>
      <c r="K348" s="128" t="s">
        <v>6</v>
      </c>
      <c r="L348" s="133" t="str">
        <f>IFERROR(_xlfn.IFNA(VLOOKUP($K348,[16]коммент!$B:$C,2,0),""),"")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8" s="128"/>
      <c r="N348" s="128"/>
      <c r="O348" s="128"/>
      <c r="P348" s="128"/>
      <c r="Q348" s="13"/>
      <c r="R348" s="13"/>
    </row>
    <row r="349" spans="1:18" s="14" customFormat="1" ht="47.25" hidden="1" x14ac:dyDescent="0.25">
      <c r="A349" s="128">
        <v>347</v>
      </c>
      <c r="B349" s="129">
        <v>44715</v>
      </c>
      <c r="C349" s="128" t="s">
        <v>258</v>
      </c>
      <c r="D349" s="127" t="s">
        <v>59</v>
      </c>
      <c r="E349" s="127"/>
      <c r="F349" s="135" t="s">
        <v>261</v>
      </c>
      <c r="G349" s="128">
        <v>9261683718</v>
      </c>
      <c r="H349" s="128"/>
      <c r="I349" s="128"/>
      <c r="J349" s="128" t="s">
        <v>179</v>
      </c>
      <c r="K349" s="128" t="s">
        <v>85</v>
      </c>
      <c r="L349" s="133" t="str">
        <f>IFERROR(_xlfn.IFNA(VLOOKUP($K349,[16]коммент!$B:$C,2,0),""),"")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9" s="128" t="s">
        <v>129</v>
      </c>
      <c r="N349" s="128"/>
      <c r="O349" s="128"/>
      <c r="P349" s="128" t="s">
        <v>262</v>
      </c>
      <c r="Q349" s="13"/>
      <c r="R349" s="13"/>
    </row>
    <row r="350" spans="1:18" s="14" customFormat="1" ht="94.5" hidden="1" x14ac:dyDescent="0.25">
      <c r="A350" s="128">
        <v>348</v>
      </c>
      <c r="B350" s="129">
        <v>44715</v>
      </c>
      <c r="C350" s="128" t="s">
        <v>327</v>
      </c>
      <c r="D350" s="127" t="s">
        <v>59</v>
      </c>
      <c r="E350" s="127"/>
      <c r="F350" s="151" t="s">
        <v>339</v>
      </c>
      <c r="G350" s="150">
        <v>9653043443</v>
      </c>
      <c r="H350" s="128"/>
      <c r="I350" s="128"/>
      <c r="J350" s="128" t="s">
        <v>180</v>
      </c>
      <c r="K350" s="128" t="s">
        <v>113</v>
      </c>
      <c r="L350" s="133" t="str">
        <f>IFERROR(_xlfn.IFNA(VLOOKUP($K350,[20]коммент!$B:$C,2,0),""),"")</f>
        <v>Формат уведомления. С целью проведения внутреннего контроля качества.</v>
      </c>
      <c r="M350" s="128"/>
      <c r="N350" s="128"/>
      <c r="O350" s="128"/>
      <c r="P350" s="128" t="s">
        <v>340</v>
      </c>
      <c r="Q350" s="13"/>
      <c r="R350" s="13"/>
    </row>
    <row r="351" spans="1:18" s="14" customFormat="1" ht="94.5" hidden="1" x14ac:dyDescent="0.25">
      <c r="A351" s="128">
        <v>349</v>
      </c>
      <c r="B351" s="129">
        <v>44715</v>
      </c>
      <c r="C351" s="128" t="s">
        <v>378</v>
      </c>
      <c r="D351" s="127" t="s">
        <v>59</v>
      </c>
      <c r="E351" s="127"/>
      <c r="F351" s="130" t="s">
        <v>385</v>
      </c>
      <c r="G351" s="128" t="s">
        <v>386</v>
      </c>
      <c r="H351" s="128"/>
      <c r="I351" s="128"/>
      <c r="J351" s="128" t="s">
        <v>180</v>
      </c>
      <c r="K351" s="128" t="s">
        <v>6</v>
      </c>
      <c r="L351" s="133" t="str">
        <f>IFERROR(_xlfn.IFNA(VLOOKUP($K351,[3]коммент!$B:$C,2,0),""),"")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1" s="128"/>
      <c r="N351" s="128"/>
      <c r="O351" s="128"/>
      <c r="P351" s="128"/>
      <c r="Q351" s="13"/>
      <c r="R351" s="13"/>
    </row>
    <row r="352" spans="1:18" s="14" customFormat="1" ht="94.5" hidden="1" x14ac:dyDescent="0.25">
      <c r="A352" s="128">
        <v>350</v>
      </c>
      <c r="B352" s="129">
        <v>44715</v>
      </c>
      <c r="C352" s="128" t="s">
        <v>597</v>
      </c>
      <c r="D352" s="127" t="s">
        <v>59</v>
      </c>
      <c r="E352" s="127"/>
      <c r="F352" s="135" t="s">
        <v>601</v>
      </c>
      <c r="G352" s="128">
        <v>84954343765</v>
      </c>
      <c r="H352" s="128"/>
      <c r="I352" s="128"/>
      <c r="J352" s="128" t="s">
        <v>180</v>
      </c>
      <c r="K352" s="128" t="s">
        <v>6</v>
      </c>
      <c r="L352" s="133" t="str">
        <f>IFERROR(_xlfn.IFNA(VLOOKUP($K352,[48]коммент!$B:$C,2,0),""),"")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28"/>
      <c r="N352" s="128"/>
      <c r="O352" s="128"/>
      <c r="P352" s="128"/>
      <c r="Q352" s="13"/>
      <c r="R352" s="13"/>
    </row>
    <row r="353" spans="1:18" s="14" customFormat="1" ht="94.5" hidden="1" x14ac:dyDescent="0.25">
      <c r="A353" s="128">
        <v>351</v>
      </c>
      <c r="B353" s="129">
        <v>44715</v>
      </c>
      <c r="C353" s="138" t="s">
        <v>633</v>
      </c>
      <c r="D353" s="127" t="s">
        <v>59</v>
      </c>
      <c r="E353" s="127"/>
      <c r="F353" s="130" t="s">
        <v>634</v>
      </c>
      <c r="G353" s="128" t="s">
        <v>635</v>
      </c>
      <c r="H353" s="128"/>
      <c r="I353" s="128"/>
      <c r="J353" s="128" t="s">
        <v>179</v>
      </c>
      <c r="K353" s="128" t="s">
        <v>6</v>
      </c>
      <c r="L353" s="133" t="str">
        <f>IFERROR(_xlfn.IFNA(VLOOKUP($K353,[38]коммент!$B:$C,2,0),""),"")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3" s="128"/>
      <c r="N353" s="128"/>
      <c r="O353" s="128"/>
      <c r="P353" s="128"/>
      <c r="Q353" s="13"/>
      <c r="R353" s="13"/>
    </row>
    <row r="354" spans="1:18" s="14" customFormat="1" ht="94.5" hidden="1" x14ac:dyDescent="0.25">
      <c r="A354" s="128">
        <v>352</v>
      </c>
      <c r="B354" s="129">
        <v>44715</v>
      </c>
      <c r="C354" s="128" t="s">
        <v>858</v>
      </c>
      <c r="D354" s="127" t="s">
        <v>67</v>
      </c>
      <c r="E354" s="127"/>
      <c r="F354" s="130" t="s">
        <v>865</v>
      </c>
      <c r="G354" s="128">
        <v>9817793227</v>
      </c>
      <c r="H354" s="128"/>
      <c r="I354" s="128"/>
      <c r="J354" s="128" t="s">
        <v>134</v>
      </c>
      <c r="K354" s="128" t="s">
        <v>6</v>
      </c>
      <c r="L354" s="133" t="str">
        <f>IFERROR(_xlfn.IFNA(VLOOKUP($K354,[11]коммент!$B:$C,2,0),""),"")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4" s="128"/>
      <c r="N354" s="128"/>
      <c r="O354" s="128"/>
      <c r="P354" s="128"/>
      <c r="Q354" s="13"/>
      <c r="R354" s="13"/>
    </row>
    <row r="355" spans="1:18" s="14" customFormat="1" ht="94.5" hidden="1" x14ac:dyDescent="0.25">
      <c r="A355" s="128">
        <v>353</v>
      </c>
      <c r="B355" s="129">
        <v>44715</v>
      </c>
      <c r="C355" s="128" t="s">
        <v>1262</v>
      </c>
      <c r="D355" s="127" t="s">
        <v>67</v>
      </c>
      <c r="E355" s="127"/>
      <c r="F355" s="130" t="s">
        <v>1267</v>
      </c>
      <c r="G355" s="128" t="s">
        <v>1268</v>
      </c>
      <c r="H355" s="128" t="s">
        <v>1269</v>
      </c>
      <c r="I355" s="129">
        <v>44617</v>
      </c>
      <c r="J355" s="128" t="s">
        <v>184</v>
      </c>
      <c r="K355" s="128" t="s">
        <v>175</v>
      </c>
      <c r="L355" s="133" t="str">
        <f>IFERROR(_xlfn.IFNA(VLOOKUP($K355,[31]коммент!$B:$C,2,0),""),"")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5" s="128"/>
      <c r="N355" s="128"/>
      <c r="O355" s="128"/>
      <c r="P355" s="128" t="s">
        <v>1270</v>
      </c>
      <c r="Q355" s="13"/>
      <c r="R355" s="13"/>
    </row>
    <row r="356" spans="1:18" s="14" customFormat="1" ht="94.5" hidden="1" x14ac:dyDescent="0.25">
      <c r="A356" s="128">
        <v>354</v>
      </c>
      <c r="B356" s="129">
        <v>44715</v>
      </c>
      <c r="C356" s="128" t="s">
        <v>534</v>
      </c>
      <c r="D356" s="127" t="s">
        <v>24</v>
      </c>
      <c r="E356" s="127"/>
      <c r="F356" s="130" t="s">
        <v>539</v>
      </c>
      <c r="G356" s="128" t="s">
        <v>540</v>
      </c>
      <c r="H356" s="128"/>
      <c r="I356" s="129"/>
      <c r="J356" s="128" t="s">
        <v>180</v>
      </c>
      <c r="K356" s="128" t="s">
        <v>6</v>
      </c>
      <c r="L356" s="133" t="str">
        <f>IFERROR(_xlfn.IFNA(VLOOKUP($K356,[49]коммент!$B:$C,2,0),""),"")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6" s="128"/>
      <c r="N356" s="128"/>
      <c r="O356" s="128"/>
      <c r="P356" s="128"/>
      <c r="Q356" s="13"/>
      <c r="R356" s="13"/>
    </row>
    <row r="357" spans="1:18" s="14" customFormat="1" ht="47.25" hidden="1" x14ac:dyDescent="0.25">
      <c r="A357" s="128">
        <v>355</v>
      </c>
      <c r="B357" s="129">
        <v>44715</v>
      </c>
      <c r="C357" s="128" t="s">
        <v>866</v>
      </c>
      <c r="D357" s="127" t="s">
        <v>24</v>
      </c>
      <c r="E357" s="127"/>
      <c r="F357" s="135" t="s">
        <v>876</v>
      </c>
      <c r="G357" s="128" t="s">
        <v>877</v>
      </c>
      <c r="H357" s="128"/>
      <c r="I357" s="128"/>
      <c r="J357" s="128" t="s">
        <v>179</v>
      </c>
      <c r="K357" s="128" t="s">
        <v>85</v>
      </c>
      <c r="L357" s="133" t="str">
        <f>IFERROR(_xlfn.IFNA(VLOOKUP($K357,[23]коммент!$B:$C,2,0),""),"")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7" s="128" t="s">
        <v>129</v>
      </c>
      <c r="N357" s="128"/>
      <c r="O357" s="128"/>
      <c r="P357" s="128"/>
      <c r="Q357" s="13"/>
      <c r="R357" s="13"/>
    </row>
    <row r="358" spans="1:18" s="14" customFormat="1" ht="94.5" hidden="1" x14ac:dyDescent="0.25">
      <c r="A358" s="128">
        <v>356</v>
      </c>
      <c r="B358" s="129">
        <v>44715</v>
      </c>
      <c r="C358" s="128" t="s">
        <v>893</v>
      </c>
      <c r="D358" s="127" t="s">
        <v>24</v>
      </c>
      <c r="E358" s="127"/>
      <c r="F358" s="135" t="s">
        <v>897</v>
      </c>
      <c r="G358" s="128">
        <v>9099468000</v>
      </c>
      <c r="H358" s="128" t="s">
        <v>898</v>
      </c>
      <c r="I358" s="129">
        <v>44699</v>
      </c>
      <c r="J358" s="128" t="s">
        <v>179</v>
      </c>
      <c r="K358" s="128" t="s">
        <v>111</v>
      </c>
      <c r="L358" s="133" t="str">
        <f>IFERROR(_xlfn.IFNA(VLOOKUP($K358,[50]коммент!$B:$C,2,0),""),"")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8" s="128" t="s">
        <v>130</v>
      </c>
      <c r="N358" s="128" t="s">
        <v>183</v>
      </c>
      <c r="O358" s="128" t="s">
        <v>24</v>
      </c>
      <c r="P358" s="128" t="s">
        <v>899</v>
      </c>
      <c r="Q358" s="13"/>
      <c r="R358" s="13"/>
    </row>
    <row r="359" spans="1:18" s="14" customFormat="1" ht="63" hidden="1" x14ac:dyDescent="0.25">
      <c r="A359" s="128">
        <v>357</v>
      </c>
      <c r="B359" s="129">
        <v>44715</v>
      </c>
      <c r="C359" s="128" t="s">
        <v>893</v>
      </c>
      <c r="D359" s="127" t="s">
        <v>24</v>
      </c>
      <c r="E359" s="127"/>
      <c r="F359" s="135" t="s">
        <v>903</v>
      </c>
      <c r="G359" s="128">
        <v>9166197087</v>
      </c>
      <c r="H359" s="128" t="s">
        <v>904</v>
      </c>
      <c r="I359" s="129">
        <v>44713</v>
      </c>
      <c r="J359" s="128" t="s">
        <v>180</v>
      </c>
      <c r="K359" s="128" t="s">
        <v>149</v>
      </c>
      <c r="L359" s="133" t="str">
        <f>IFERROR(_xlfn.IFNA(VLOOKUP($K359,[50]коммент!$B:$C,2,0),""),"")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59" s="128"/>
      <c r="N359" s="128"/>
      <c r="O359" s="128"/>
      <c r="P359" s="128"/>
      <c r="Q359" s="13"/>
      <c r="R359" s="13"/>
    </row>
    <row r="360" spans="1:18" s="14" customFormat="1" ht="94.5" hidden="1" x14ac:dyDescent="0.25">
      <c r="A360" s="128">
        <v>358</v>
      </c>
      <c r="B360" s="129">
        <v>44715</v>
      </c>
      <c r="C360" s="128" t="s">
        <v>997</v>
      </c>
      <c r="D360" s="127" t="s">
        <v>24</v>
      </c>
      <c r="E360" s="127"/>
      <c r="F360" s="130" t="s">
        <v>1006</v>
      </c>
      <c r="G360" s="128" t="s">
        <v>1007</v>
      </c>
      <c r="H360" s="128" t="s">
        <v>1008</v>
      </c>
      <c r="I360" s="129">
        <v>44538</v>
      </c>
      <c r="J360" s="128" t="s">
        <v>184</v>
      </c>
      <c r="K360" s="128" t="s">
        <v>175</v>
      </c>
      <c r="L360" s="133" t="s">
        <v>176</v>
      </c>
      <c r="M360" s="128"/>
      <c r="N360" s="128"/>
      <c r="O360" s="128"/>
      <c r="P360" s="128" t="s">
        <v>1009</v>
      </c>
      <c r="Q360" s="13"/>
      <c r="R360" s="13"/>
    </row>
    <row r="361" spans="1:18" s="14" customFormat="1" ht="94.5" hidden="1" x14ac:dyDescent="0.25">
      <c r="A361" s="128">
        <v>359</v>
      </c>
      <c r="B361" s="129">
        <v>44715</v>
      </c>
      <c r="C361" s="128" t="s">
        <v>1078</v>
      </c>
      <c r="D361" s="127" t="s">
        <v>24</v>
      </c>
      <c r="E361" s="127"/>
      <c r="F361" s="130" t="s">
        <v>1082</v>
      </c>
      <c r="G361" s="128">
        <v>9252451469</v>
      </c>
      <c r="H361" s="128" t="s">
        <v>332</v>
      </c>
      <c r="I361" s="129">
        <v>44693</v>
      </c>
      <c r="J361" s="128" t="s">
        <v>180</v>
      </c>
      <c r="K361" s="128" t="s">
        <v>6</v>
      </c>
      <c r="L361" s="133" t="s">
        <v>147</v>
      </c>
      <c r="M361" s="128"/>
      <c r="N361" s="128"/>
      <c r="O361" s="128"/>
      <c r="P361" s="128" t="s">
        <v>1083</v>
      </c>
      <c r="Q361" s="13"/>
      <c r="R361" s="13"/>
    </row>
    <row r="362" spans="1:18" s="14" customFormat="1" ht="94.5" hidden="1" x14ac:dyDescent="0.25">
      <c r="A362" s="128">
        <v>360</v>
      </c>
      <c r="B362" s="129">
        <v>44715</v>
      </c>
      <c r="C362" s="128" t="s">
        <v>1278</v>
      </c>
      <c r="D362" s="127" t="s">
        <v>24</v>
      </c>
      <c r="E362" s="127"/>
      <c r="F362" s="140" t="s">
        <v>1285</v>
      </c>
      <c r="G362" s="140" t="s">
        <v>1286</v>
      </c>
      <c r="H362" s="128"/>
      <c r="I362" s="128"/>
      <c r="J362" s="128" t="s">
        <v>180</v>
      </c>
      <c r="K362" s="128" t="s">
        <v>6</v>
      </c>
      <c r="L362" s="133" t="str">
        <f>IFERROR(_xlfn.IFNA(VLOOKUP($K362,[13]коммент!$B:$C,2,0),""),"")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8"/>
      <c r="N362" s="128"/>
      <c r="O362" s="128"/>
      <c r="P362" s="128"/>
      <c r="Q362" s="13"/>
      <c r="R362" s="13"/>
    </row>
    <row r="363" spans="1:18" s="14" customFormat="1" ht="94.5" hidden="1" x14ac:dyDescent="0.25">
      <c r="A363" s="128">
        <v>361</v>
      </c>
      <c r="B363" s="129">
        <v>44715</v>
      </c>
      <c r="C363" s="128" t="s">
        <v>1278</v>
      </c>
      <c r="D363" s="127" t="s">
        <v>24</v>
      </c>
      <c r="E363" s="127"/>
      <c r="F363" s="140" t="s">
        <v>1287</v>
      </c>
      <c r="G363" s="140" t="s">
        <v>1288</v>
      </c>
      <c r="H363" s="128" t="s">
        <v>1008</v>
      </c>
      <c r="I363" s="129">
        <v>44632</v>
      </c>
      <c r="J363" s="128" t="s">
        <v>184</v>
      </c>
      <c r="K363" s="128" t="s">
        <v>175</v>
      </c>
      <c r="L363" s="133" t="str">
        <f>IFERROR(_xlfn.IFNA(VLOOKUP($K363,[13]коммент!$B:$C,2,0),""),"")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8"/>
      <c r="N363" s="128"/>
      <c r="O363" s="128"/>
      <c r="P363" s="128" t="s">
        <v>1289</v>
      </c>
      <c r="Q363" s="13"/>
      <c r="R363" s="13"/>
    </row>
    <row r="364" spans="1:18" s="14" customFormat="1" ht="78.75" hidden="1" x14ac:dyDescent="0.25">
      <c r="A364" s="128">
        <v>362</v>
      </c>
      <c r="B364" s="129">
        <v>44715</v>
      </c>
      <c r="C364" s="128" t="s">
        <v>1278</v>
      </c>
      <c r="D364" s="127" t="s">
        <v>24</v>
      </c>
      <c r="E364" s="127"/>
      <c r="F364" s="140" t="s">
        <v>1309</v>
      </c>
      <c r="G364" s="128" t="s">
        <v>1310</v>
      </c>
      <c r="H364" s="128" t="s">
        <v>794</v>
      </c>
      <c r="I364" s="129">
        <v>44710</v>
      </c>
      <c r="J364" s="128" t="s">
        <v>134</v>
      </c>
      <c r="K364" s="128" t="s">
        <v>113</v>
      </c>
      <c r="L364" s="133" t="str">
        <f>IFERROR(_xlfn.IFNA(VLOOKUP($K364,[13]коммент!$B:$C,2,0),""),"")</f>
        <v>Формат уведомления. С целью проведения внутреннего контроля качества.</v>
      </c>
      <c r="M364" s="128"/>
      <c r="N364" s="128"/>
      <c r="O364" s="128"/>
      <c r="P364" s="128" t="s">
        <v>1311</v>
      </c>
      <c r="Q364" s="13"/>
      <c r="R364" s="13"/>
    </row>
    <row r="365" spans="1:18" s="14" customFormat="1" ht="94.5" hidden="1" x14ac:dyDescent="0.25">
      <c r="A365" s="128">
        <v>363</v>
      </c>
      <c r="B365" s="129">
        <v>44715</v>
      </c>
      <c r="C365" s="128" t="s">
        <v>534</v>
      </c>
      <c r="D365" s="127" t="s">
        <v>64</v>
      </c>
      <c r="E365" s="127"/>
      <c r="F365" s="130" t="s">
        <v>535</v>
      </c>
      <c r="G365" s="128" t="s">
        <v>536</v>
      </c>
      <c r="H365" s="128" t="s">
        <v>537</v>
      </c>
      <c r="I365" s="129">
        <v>44550</v>
      </c>
      <c r="J365" s="128" t="s">
        <v>184</v>
      </c>
      <c r="K365" s="128" t="s">
        <v>175</v>
      </c>
      <c r="L365" s="133" t="str">
        <f>IFERROR(_xlfn.IFNA(VLOOKUP($K365,[49]коммент!$B:$C,2,0),""),"")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28"/>
      <c r="N365" s="128"/>
      <c r="O365" s="128"/>
      <c r="P365" s="128" t="s">
        <v>538</v>
      </c>
      <c r="Q365" s="13"/>
      <c r="R365" s="13"/>
    </row>
    <row r="366" spans="1:18" s="14" customFormat="1" ht="94.5" hidden="1" x14ac:dyDescent="0.25">
      <c r="A366" s="128">
        <v>364</v>
      </c>
      <c r="B366" s="129">
        <v>44715</v>
      </c>
      <c r="C366" s="128" t="s">
        <v>831</v>
      </c>
      <c r="D366" s="127" t="s">
        <v>64</v>
      </c>
      <c r="E366" s="127"/>
      <c r="F366" s="130" t="s">
        <v>833</v>
      </c>
      <c r="G366" s="128">
        <v>9851999984</v>
      </c>
      <c r="H366" s="128" t="s">
        <v>834</v>
      </c>
      <c r="I366" s="129">
        <v>44648</v>
      </c>
      <c r="J366" s="128" t="s">
        <v>134</v>
      </c>
      <c r="K366" s="128" t="s">
        <v>6</v>
      </c>
      <c r="L366" s="133" t="str">
        <f>IFERROR(_xlfn.IFNA(VLOOKUP($K366,[46]коммент!$B:$C,2,0),""),"")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6" s="128"/>
      <c r="N366" s="128"/>
      <c r="O366" s="128"/>
      <c r="P366" s="128"/>
      <c r="Q366" s="13"/>
      <c r="R366" s="13"/>
    </row>
    <row r="367" spans="1:18" s="14" customFormat="1" ht="47.25" hidden="1" x14ac:dyDescent="0.25">
      <c r="A367" s="128">
        <v>365</v>
      </c>
      <c r="B367" s="129">
        <v>44715</v>
      </c>
      <c r="C367" s="128" t="s">
        <v>846</v>
      </c>
      <c r="D367" s="127" t="s">
        <v>64</v>
      </c>
      <c r="E367" s="127"/>
      <c r="F367" s="130" t="s">
        <v>849</v>
      </c>
      <c r="G367" s="128">
        <v>9165291427</v>
      </c>
      <c r="H367" s="128" t="s">
        <v>850</v>
      </c>
      <c r="I367" s="129">
        <v>44448</v>
      </c>
      <c r="J367" s="128" t="s">
        <v>184</v>
      </c>
      <c r="K367" s="128" t="s">
        <v>85</v>
      </c>
      <c r="L367" s="133" t="str">
        <f>IFERROR(_xlfn.IFNA(VLOOKUP($K367,[30]коммент!$B:$C,2,0),""),"")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7" s="128" t="s">
        <v>129</v>
      </c>
      <c r="N367" s="128"/>
      <c r="O367" s="128"/>
      <c r="P367" s="128"/>
      <c r="Q367" s="13"/>
      <c r="R367" s="13"/>
    </row>
    <row r="368" spans="1:18" s="14" customFormat="1" ht="94.5" hidden="1" x14ac:dyDescent="0.25">
      <c r="A368" s="128">
        <v>366</v>
      </c>
      <c r="B368" s="129">
        <v>44715</v>
      </c>
      <c r="C368" s="128" t="s">
        <v>866</v>
      </c>
      <c r="D368" s="127" t="s">
        <v>64</v>
      </c>
      <c r="E368" s="127"/>
      <c r="F368" s="135" t="s">
        <v>878</v>
      </c>
      <c r="G368" s="128" t="s">
        <v>879</v>
      </c>
      <c r="H368" s="128"/>
      <c r="I368" s="128"/>
      <c r="J368" s="128" t="s">
        <v>180</v>
      </c>
      <c r="K368" s="128" t="s">
        <v>6</v>
      </c>
      <c r="L368" s="133" t="str">
        <f>IFERROR(_xlfn.IFNA(VLOOKUP($K368,[23]коммент!$B:$C,2,0),""),"")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8" s="128"/>
      <c r="N368" s="128"/>
      <c r="O368" s="128"/>
      <c r="P368" s="128"/>
      <c r="Q368" s="13"/>
      <c r="R368" s="13"/>
    </row>
    <row r="369" spans="1:19" s="14" customFormat="1" ht="94.5" hidden="1" x14ac:dyDescent="0.25">
      <c r="A369" s="128">
        <v>367</v>
      </c>
      <c r="B369" s="129">
        <v>44715</v>
      </c>
      <c r="C369" s="128" t="s">
        <v>866</v>
      </c>
      <c r="D369" s="127" t="s">
        <v>64</v>
      </c>
      <c r="E369" s="127"/>
      <c r="F369" s="135" t="s">
        <v>890</v>
      </c>
      <c r="G369" s="128">
        <v>89261167887</v>
      </c>
      <c r="H369" s="128"/>
      <c r="I369" s="128"/>
      <c r="J369" s="128" t="s">
        <v>180</v>
      </c>
      <c r="K369" s="128" t="s">
        <v>6</v>
      </c>
      <c r="L369" s="133" t="str">
        <f>IFERROR(_xlfn.IFNA(VLOOKUP($K369,[23]коммент!$B:$C,2,0),""),"")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9" s="128"/>
      <c r="N369" s="128"/>
      <c r="O369" s="128"/>
      <c r="P369" s="128"/>
      <c r="Q369" s="13"/>
      <c r="R369" s="13"/>
    </row>
    <row r="370" spans="1:19" s="14" customFormat="1" ht="47.25" hidden="1" x14ac:dyDescent="0.25">
      <c r="A370" s="128">
        <v>368</v>
      </c>
      <c r="B370" s="129">
        <v>44715</v>
      </c>
      <c r="C370" s="128" t="s">
        <v>866</v>
      </c>
      <c r="D370" s="127" t="s">
        <v>64</v>
      </c>
      <c r="E370" s="127"/>
      <c r="F370" s="140" t="s">
        <v>892</v>
      </c>
      <c r="G370" s="128">
        <v>89151103600</v>
      </c>
      <c r="H370" s="128"/>
      <c r="I370" s="128"/>
      <c r="J370" s="128" t="s">
        <v>134</v>
      </c>
      <c r="K370" s="128" t="s">
        <v>85</v>
      </c>
      <c r="L370" s="133" t="str">
        <f>IFERROR(_xlfn.IFNA(VLOOKUP($K370,[23]коммент!$B:$C,2,0),""),"")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0" s="128" t="s">
        <v>129</v>
      </c>
      <c r="N370" s="128"/>
      <c r="O370" s="128"/>
      <c r="P370" s="128"/>
      <c r="Q370" s="13"/>
      <c r="R370" s="13"/>
    </row>
    <row r="371" spans="1:19" s="14" customFormat="1" ht="94.5" hidden="1" x14ac:dyDescent="0.25">
      <c r="A371" s="128">
        <v>369</v>
      </c>
      <c r="B371" s="129">
        <v>44715</v>
      </c>
      <c r="C371" s="128" t="s">
        <v>866</v>
      </c>
      <c r="D371" s="127" t="s">
        <v>64</v>
      </c>
      <c r="E371" s="127"/>
      <c r="F371" s="135" t="s">
        <v>869</v>
      </c>
      <c r="G371" s="128" t="s">
        <v>870</v>
      </c>
      <c r="H371" s="128"/>
      <c r="I371" s="128"/>
      <c r="J371" s="128" t="s">
        <v>179</v>
      </c>
      <c r="K371" s="128" t="s">
        <v>6</v>
      </c>
      <c r="L371" s="133" t="str">
        <f>IFERROR(_xlfn.IFNA(VLOOKUP($K371,[23]коммент!$B:$C,2,0),""),"")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1" s="128"/>
      <c r="N371" s="128"/>
      <c r="O371" s="128"/>
      <c r="P371" s="128"/>
      <c r="Q371" s="13"/>
      <c r="R371" s="13"/>
    </row>
    <row r="372" spans="1:19" s="14" customFormat="1" ht="47.25" hidden="1" x14ac:dyDescent="0.25">
      <c r="A372" s="128">
        <v>370</v>
      </c>
      <c r="B372" s="129">
        <v>44715</v>
      </c>
      <c r="C372" s="128" t="s">
        <v>597</v>
      </c>
      <c r="D372" s="127" t="s">
        <v>63</v>
      </c>
      <c r="E372" s="127"/>
      <c r="F372" s="135" t="s">
        <v>613</v>
      </c>
      <c r="G372" s="128">
        <v>89852203835</v>
      </c>
      <c r="H372" s="128" t="s">
        <v>336</v>
      </c>
      <c r="I372" s="129">
        <v>44574</v>
      </c>
      <c r="J372" s="128" t="s">
        <v>184</v>
      </c>
      <c r="K372" s="128" t="s">
        <v>113</v>
      </c>
      <c r="L372" s="133" t="str">
        <f>IFERROR(_xlfn.IFNA(VLOOKUP($K372,[51]коммент!$B:$C,2,0),""),"")</f>
        <v>Формат уведомления. С целью проведения внутреннего контроля качества.</v>
      </c>
      <c r="M372" s="128"/>
      <c r="N372" s="128"/>
      <c r="O372" s="128"/>
      <c r="P372" s="128" t="s">
        <v>614</v>
      </c>
      <c r="Q372" s="13"/>
      <c r="R372" s="13"/>
    </row>
    <row r="373" spans="1:19" s="14" customFormat="1" ht="126" hidden="1" x14ac:dyDescent="0.25">
      <c r="A373" s="128">
        <v>371</v>
      </c>
      <c r="B373" s="129">
        <v>44715</v>
      </c>
      <c r="C373" s="138" t="s">
        <v>633</v>
      </c>
      <c r="D373" s="127" t="s">
        <v>63</v>
      </c>
      <c r="E373" s="127"/>
      <c r="F373" s="130" t="s">
        <v>636</v>
      </c>
      <c r="G373" s="128" t="s">
        <v>637</v>
      </c>
      <c r="H373" s="128" t="s">
        <v>638</v>
      </c>
      <c r="I373" s="129">
        <v>44711</v>
      </c>
      <c r="J373" s="128" t="s">
        <v>180</v>
      </c>
      <c r="K373" s="128" t="s">
        <v>113</v>
      </c>
      <c r="L373" s="133" t="str">
        <f>IFERROR(_xlfn.IFNA(VLOOKUP($K373,[38]коммент!$B:$C,2,0),""),"")</f>
        <v>Формат уведомления. С целью проведения внутреннего контроля качества.</v>
      </c>
      <c r="M373" s="128"/>
      <c r="N373" s="128"/>
      <c r="O373" s="128"/>
      <c r="P373" s="128" t="s">
        <v>639</v>
      </c>
      <c r="Q373" s="13"/>
      <c r="R373" s="13"/>
    </row>
    <row r="374" spans="1:19" s="14" customFormat="1" ht="63" hidden="1" x14ac:dyDescent="0.25">
      <c r="A374" s="128">
        <v>372</v>
      </c>
      <c r="B374" s="129">
        <v>44715</v>
      </c>
      <c r="C374" s="128" t="s">
        <v>1322</v>
      </c>
      <c r="D374" s="127" t="s">
        <v>63</v>
      </c>
      <c r="E374" s="127"/>
      <c r="F374" s="130" t="s">
        <v>1328</v>
      </c>
      <c r="G374" s="128">
        <v>9268918417</v>
      </c>
      <c r="H374" s="141" t="s">
        <v>840</v>
      </c>
      <c r="I374" s="134">
        <v>44710</v>
      </c>
      <c r="J374" s="128" t="s">
        <v>134</v>
      </c>
      <c r="K374" s="128" t="s">
        <v>121</v>
      </c>
      <c r="L374" s="133" t="str">
        <f>IFERROR(_xlfn.IFNA(VLOOKUP($K374,[32]коммент!$B:$C,2,0),""),"")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374" s="128"/>
      <c r="N374" s="128"/>
      <c r="O374" s="128"/>
      <c r="P374" s="128"/>
      <c r="Q374" s="13"/>
      <c r="R374" s="13"/>
    </row>
    <row r="375" spans="1:19" s="14" customFormat="1" ht="47.25" hidden="1" x14ac:dyDescent="0.25">
      <c r="A375" s="128">
        <v>373</v>
      </c>
      <c r="B375" s="129">
        <v>44715</v>
      </c>
      <c r="C375" s="128" t="s">
        <v>1342</v>
      </c>
      <c r="D375" s="127" t="s">
        <v>63</v>
      </c>
      <c r="E375" s="127"/>
      <c r="F375" s="130" t="s">
        <v>1354</v>
      </c>
      <c r="G375" s="128">
        <v>9778810061</v>
      </c>
      <c r="H375" s="128" t="s">
        <v>1355</v>
      </c>
      <c r="I375" s="129">
        <v>44645</v>
      </c>
      <c r="J375" s="128" t="s">
        <v>180</v>
      </c>
      <c r="K375" s="128" t="s">
        <v>85</v>
      </c>
      <c r="L375" s="133" t="s">
        <v>148</v>
      </c>
      <c r="M375" s="128" t="s">
        <v>129</v>
      </c>
      <c r="N375" s="128"/>
      <c r="O375" s="128"/>
      <c r="P375" s="128"/>
      <c r="Q375" s="13"/>
      <c r="R375" s="13"/>
    </row>
    <row r="376" spans="1:19" s="14" customFormat="1" ht="110.25" hidden="1" x14ac:dyDescent="0.25">
      <c r="A376" s="128">
        <v>374</v>
      </c>
      <c r="B376" s="129">
        <v>44715</v>
      </c>
      <c r="C376" s="128" t="s">
        <v>229</v>
      </c>
      <c r="D376" s="127" t="s">
        <v>21</v>
      </c>
      <c r="E376" s="127"/>
      <c r="F376" s="130" t="s">
        <v>252</v>
      </c>
      <c r="G376" s="128">
        <v>9055049716</v>
      </c>
      <c r="H376" s="128" t="s">
        <v>253</v>
      </c>
      <c r="I376" s="129">
        <v>44664</v>
      </c>
      <c r="J376" s="128" t="s">
        <v>180</v>
      </c>
      <c r="K376" s="128" t="s">
        <v>36</v>
      </c>
      <c r="L376" s="133" t="str">
        <f>IFERROR(_xlfn.IFNA(VLOOKUP($K376,[15]коммент!$B:$C,2,0),""),"")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76" s="128"/>
      <c r="N376" s="128"/>
      <c r="O376" s="128"/>
      <c r="P376" s="128" t="s">
        <v>254</v>
      </c>
      <c r="Q376" s="13"/>
      <c r="R376" s="13"/>
    </row>
    <row r="377" spans="1:19" s="14" customFormat="1" ht="94.5" hidden="1" x14ac:dyDescent="0.25">
      <c r="A377" s="128">
        <v>375</v>
      </c>
      <c r="B377" s="129">
        <v>44715</v>
      </c>
      <c r="C377" s="128" t="s">
        <v>272</v>
      </c>
      <c r="D377" s="127" t="s">
        <v>21</v>
      </c>
      <c r="E377" s="127"/>
      <c r="F377" s="130" t="s">
        <v>280</v>
      </c>
      <c r="G377" s="128">
        <v>89151002509</v>
      </c>
      <c r="H377" s="128" t="s">
        <v>281</v>
      </c>
      <c r="I377" s="129">
        <v>44637</v>
      </c>
      <c r="J377" s="128" t="s">
        <v>179</v>
      </c>
      <c r="K377" s="161" t="s">
        <v>175</v>
      </c>
      <c r="L377" s="162" t="str">
        <f>IFERROR(_xlfn.IFNA(VLOOKUP($K377,[52]коммент!$B:$C,2,0),""),"")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7" s="128"/>
      <c r="N377" s="128"/>
      <c r="O377" s="128"/>
      <c r="P377" s="128" t="s">
        <v>282</v>
      </c>
      <c r="Q377" s="13"/>
      <c r="R377" s="13"/>
    </row>
    <row r="378" spans="1:19" s="14" customFormat="1" ht="94.5" hidden="1" x14ac:dyDescent="0.25">
      <c r="A378" s="128">
        <v>376</v>
      </c>
      <c r="B378" s="129">
        <v>44715</v>
      </c>
      <c r="C378" s="128" t="s">
        <v>272</v>
      </c>
      <c r="D378" s="127" t="s">
        <v>21</v>
      </c>
      <c r="E378" s="127"/>
      <c r="F378" s="130" t="s">
        <v>284</v>
      </c>
      <c r="G378" s="128">
        <v>89686662274</v>
      </c>
      <c r="H378" s="128" t="s">
        <v>285</v>
      </c>
      <c r="I378" s="129">
        <v>44537</v>
      </c>
      <c r="J378" s="128" t="s">
        <v>184</v>
      </c>
      <c r="K378" s="128" t="s">
        <v>111</v>
      </c>
      <c r="L378" s="133" t="str">
        <f>IFERROR(_xlfn.IFNA(VLOOKUP($K378,[39]коммент!$B:$C,2,0),""),"")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8" s="128" t="s">
        <v>130</v>
      </c>
      <c r="N378" s="128" t="s">
        <v>183</v>
      </c>
      <c r="O378" s="128" t="s">
        <v>21</v>
      </c>
      <c r="P378" s="163" t="s">
        <v>286</v>
      </c>
      <c r="Q378" s="13"/>
      <c r="R378" s="13"/>
    </row>
    <row r="379" spans="1:19" s="14" customFormat="1" ht="63" hidden="1" x14ac:dyDescent="0.25">
      <c r="A379" s="128">
        <v>377</v>
      </c>
      <c r="B379" s="129">
        <v>44715</v>
      </c>
      <c r="C379" s="128" t="s">
        <v>272</v>
      </c>
      <c r="D379" s="127" t="s">
        <v>21</v>
      </c>
      <c r="E379" s="127"/>
      <c r="F379" s="130" t="s">
        <v>292</v>
      </c>
      <c r="G379" s="128">
        <v>89267244399</v>
      </c>
      <c r="H379" s="128"/>
      <c r="I379" s="128"/>
      <c r="J379" s="128" t="s">
        <v>184</v>
      </c>
      <c r="K379" s="128" t="s">
        <v>149</v>
      </c>
      <c r="L379" s="133" t="str">
        <f>IFERROR(_xlfn.IFNA(VLOOKUP($K379,[39]коммент!$B:$C,2,0),""),"")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9" s="128"/>
      <c r="N379" s="128"/>
      <c r="O379" s="128"/>
      <c r="P379" s="128"/>
      <c r="Q379" s="13"/>
      <c r="R379" s="13"/>
    </row>
    <row r="380" spans="1:19" s="14" customFormat="1" ht="94.5" hidden="1" x14ac:dyDescent="0.25">
      <c r="A380" s="128">
        <v>378</v>
      </c>
      <c r="B380" s="129">
        <v>44715</v>
      </c>
      <c r="C380" s="128" t="s">
        <v>893</v>
      </c>
      <c r="D380" s="127" t="s">
        <v>21</v>
      </c>
      <c r="E380" s="127"/>
      <c r="F380" s="135" t="s">
        <v>900</v>
      </c>
      <c r="G380" s="128">
        <v>9142559763</v>
      </c>
      <c r="H380" s="128" t="s">
        <v>898</v>
      </c>
      <c r="I380" s="129">
        <v>44663</v>
      </c>
      <c r="J380" s="128" t="s">
        <v>180</v>
      </c>
      <c r="K380" s="131" t="s">
        <v>6</v>
      </c>
      <c r="L380" s="132" t="str">
        <f>IFERROR(_xlfn.IFNA(VLOOKUP($K380,[50]коммент!$B:$C,2,0),""),"")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8"/>
      <c r="N380" s="128"/>
      <c r="O380" s="128"/>
      <c r="P380" s="128"/>
      <c r="Q380" s="13"/>
      <c r="R380" s="13"/>
    </row>
    <row r="381" spans="1:19" s="14" customFormat="1" ht="94.5" x14ac:dyDescent="0.25">
      <c r="A381" s="128">
        <v>379</v>
      </c>
      <c r="B381" s="129">
        <v>44715</v>
      </c>
      <c r="C381" s="128" t="s">
        <v>442</v>
      </c>
      <c r="D381" s="127" t="s">
        <v>54</v>
      </c>
      <c r="E381" s="127"/>
      <c r="F381" s="130" t="s">
        <v>445</v>
      </c>
      <c r="G381" s="128">
        <v>9019171974</v>
      </c>
      <c r="H381" s="128"/>
      <c r="I381" s="129"/>
      <c r="J381" s="128" t="s">
        <v>180</v>
      </c>
      <c r="K381" s="128" t="s">
        <v>6</v>
      </c>
      <c r="L381" s="133" t="s">
        <v>147</v>
      </c>
      <c r="M381" s="128"/>
      <c r="N381" s="128"/>
      <c r="O381" s="128"/>
      <c r="P381" s="128" t="s">
        <v>446</v>
      </c>
      <c r="Q381" s="171">
        <v>44718</v>
      </c>
      <c r="R381" s="172" t="s">
        <v>1404</v>
      </c>
      <c r="S381" s="14" t="s">
        <v>1398</v>
      </c>
    </row>
    <row r="382" spans="1:19" s="14" customFormat="1" ht="63" x14ac:dyDescent="0.25">
      <c r="A382" s="128">
        <v>380</v>
      </c>
      <c r="B382" s="129">
        <v>44715</v>
      </c>
      <c r="C382" s="128" t="s">
        <v>938</v>
      </c>
      <c r="D382" s="127" t="s">
        <v>54</v>
      </c>
      <c r="E382" s="127"/>
      <c r="F382" s="130" t="s">
        <v>940</v>
      </c>
      <c r="G382" s="128">
        <v>9104200149</v>
      </c>
      <c r="H382" s="128"/>
      <c r="I382" s="128"/>
      <c r="J382" s="128" t="s">
        <v>180</v>
      </c>
      <c r="K382" s="128" t="s">
        <v>149</v>
      </c>
      <c r="L382" s="133" t="s">
        <v>144</v>
      </c>
      <c r="M382" s="128"/>
      <c r="N382" s="128"/>
      <c r="O382" s="128"/>
      <c r="P382" s="128"/>
      <c r="Q382" s="171">
        <v>44718</v>
      </c>
      <c r="R382" s="170" t="s">
        <v>1401</v>
      </c>
      <c r="S382" s="14" t="s">
        <v>1399</v>
      </c>
    </row>
    <row r="383" spans="1:19" s="14" customFormat="1" ht="126" x14ac:dyDescent="0.25">
      <c r="A383" s="128">
        <v>381</v>
      </c>
      <c r="B383" s="129">
        <v>44715</v>
      </c>
      <c r="C383" s="128" t="s">
        <v>938</v>
      </c>
      <c r="D383" s="127" t="s">
        <v>54</v>
      </c>
      <c r="E383" s="127"/>
      <c r="F383" s="135" t="s">
        <v>947</v>
      </c>
      <c r="G383" s="128" t="s">
        <v>948</v>
      </c>
      <c r="H383" s="128"/>
      <c r="I383" s="128"/>
      <c r="J383" s="128" t="s">
        <v>179</v>
      </c>
      <c r="K383" s="128" t="s">
        <v>149</v>
      </c>
      <c r="L383" s="133" t="s">
        <v>144</v>
      </c>
      <c r="M383" s="128"/>
      <c r="N383" s="128"/>
      <c r="O383" s="128"/>
      <c r="P383" s="128"/>
      <c r="Q383" s="171">
        <v>44718</v>
      </c>
      <c r="R383" s="170" t="s">
        <v>1402</v>
      </c>
      <c r="S383" s="14" t="s">
        <v>1400</v>
      </c>
    </row>
    <row r="384" spans="1:19" s="14" customFormat="1" ht="94.5" x14ac:dyDescent="0.25">
      <c r="A384" s="128">
        <v>382</v>
      </c>
      <c r="B384" s="129">
        <v>44715</v>
      </c>
      <c r="C384" s="128" t="s">
        <v>1322</v>
      </c>
      <c r="D384" s="127" t="s">
        <v>54</v>
      </c>
      <c r="E384" s="127"/>
      <c r="F384" s="130" t="s">
        <v>1323</v>
      </c>
      <c r="G384" s="128">
        <v>9099089477</v>
      </c>
      <c r="H384" s="128"/>
      <c r="I384" s="128"/>
      <c r="J384" s="128" t="s">
        <v>180</v>
      </c>
      <c r="K384" s="128" t="s">
        <v>111</v>
      </c>
      <c r="L384" s="133" t="str">
        <f>IFERROR(_xlfn.IFNA(VLOOKUP($K384,[32]коммент!$B:$C,2,0),""),"")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84" s="128" t="s">
        <v>130</v>
      </c>
      <c r="N384" s="128"/>
      <c r="O384" s="128"/>
      <c r="P384" s="128" t="s">
        <v>1324</v>
      </c>
      <c r="Q384" s="171">
        <v>44718</v>
      </c>
      <c r="R384" s="172" t="s">
        <v>1405</v>
      </c>
      <c r="S384" s="14" t="s">
        <v>1398</v>
      </c>
    </row>
    <row r="385" spans="1:19" s="14" customFormat="1" ht="252" x14ac:dyDescent="0.25">
      <c r="A385" s="128">
        <v>383</v>
      </c>
      <c r="B385" s="129">
        <v>44715</v>
      </c>
      <c r="C385" s="128" t="s">
        <v>1322</v>
      </c>
      <c r="D385" s="127" t="s">
        <v>54</v>
      </c>
      <c r="E385" s="127"/>
      <c r="F385" s="130" t="s">
        <v>1332</v>
      </c>
      <c r="G385" s="128">
        <v>9164337381</v>
      </c>
      <c r="H385" s="128"/>
      <c r="I385" s="128"/>
      <c r="J385" s="128" t="s">
        <v>134</v>
      </c>
      <c r="K385" s="128" t="s">
        <v>6</v>
      </c>
      <c r="L385" s="133" t="str">
        <f>IFERROR(_xlfn.IFNA(VLOOKUP($K385,[32]коммент!$B:$C,2,0),""),"")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5" s="128"/>
      <c r="N385" s="128"/>
      <c r="O385" s="128"/>
      <c r="P385" s="128"/>
      <c r="Q385" s="171">
        <v>44718</v>
      </c>
      <c r="R385" s="170" t="s">
        <v>1403</v>
      </c>
      <c r="S385" s="14" t="s">
        <v>1400</v>
      </c>
    </row>
    <row r="386" spans="1:19" s="14" customFormat="1" ht="63" hidden="1" x14ac:dyDescent="0.25">
      <c r="A386" s="128">
        <v>384</v>
      </c>
      <c r="B386" s="129">
        <v>44715</v>
      </c>
      <c r="C386" s="128" t="s">
        <v>460</v>
      </c>
      <c r="D386" s="127" t="s">
        <v>52</v>
      </c>
      <c r="E386" s="127"/>
      <c r="F386" s="135" t="s">
        <v>461</v>
      </c>
      <c r="G386" s="128">
        <v>9163241387</v>
      </c>
      <c r="H386" s="128" t="s">
        <v>462</v>
      </c>
      <c r="I386" s="129">
        <v>44474</v>
      </c>
      <c r="J386" s="128" t="s">
        <v>184</v>
      </c>
      <c r="K386" s="128" t="s">
        <v>36</v>
      </c>
      <c r="L386" s="133" t="s">
        <v>157</v>
      </c>
      <c r="M386" s="128"/>
      <c r="N386" s="128"/>
      <c r="O386" s="128"/>
      <c r="P386" s="128" t="s">
        <v>463</v>
      </c>
      <c r="Q386" s="13"/>
      <c r="R386" s="13"/>
    </row>
    <row r="387" spans="1:19" s="14" customFormat="1" ht="94.5" hidden="1" x14ac:dyDescent="0.25">
      <c r="A387" s="128">
        <v>385</v>
      </c>
      <c r="B387" s="129">
        <v>44715</v>
      </c>
      <c r="C387" s="128" t="s">
        <v>460</v>
      </c>
      <c r="D387" s="127" t="s">
        <v>52</v>
      </c>
      <c r="E387" s="127"/>
      <c r="F387" s="135" t="s">
        <v>464</v>
      </c>
      <c r="G387" s="128">
        <v>9777964262</v>
      </c>
      <c r="H387" s="128"/>
      <c r="I387" s="128"/>
      <c r="J387" s="128" t="s">
        <v>180</v>
      </c>
      <c r="K387" s="128" t="s">
        <v>6</v>
      </c>
      <c r="L387" s="133" t="s">
        <v>147</v>
      </c>
      <c r="M387" s="128"/>
      <c r="N387" s="128"/>
      <c r="O387" s="128"/>
      <c r="P387" s="128"/>
      <c r="Q387" s="13"/>
      <c r="R387" s="13"/>
    </row>
    <row r="388" spans="1:19" s="14" customFormat="1" ht="94.5" hidden="1" x14ac:dyDescent="0.25">
      <c r="A388" s="128">
        <v>386</v>
      </c>
      <c r="B388" s="129">
        <v>44715</v>
      </c>
      <c r="C388" s="128" t="s">
        <v>597</v>
      </c>
      <c r="D388" s="127" t="s">
        <v>52</v>
      </c>
      <c r="E388" s="127"/>
      <c r="F388" s="135" t="s">
        <v>598</v>
      </c>
      <c r="G388" s="128">
        <v>89167918590</v>
      </c>
      <c r="H388" s="128" t="s">
        <v>599</v>
      </c>
      <c r="I388" s="129">
        <v>44545</v>
      </c>
      <c r="J388" s="128" t="s">
        <v>184</v>
      </c>
      <c r="K388" s="128" t="s">
        <v>175</v>
      </c>
      <c r="L388" s="133" t="str">
        <f>IFERROR(_xlfn.IFNA(VLOOKUP($K388,[28]коммент!$B:$C,2,0),""),"")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8" s="128"/>
      <c r="N388" s="128"/>
      <c r="O388" s="128"/>
      <c r="P388" s="128" t="s">
        <v>600</v>
      </c>
      <c r="Q388" s="13"/>
      <c r="R388" s="13"/>
    </row>
    <row r="389" spans="1:19" s="14" customFormat="1" ht="94.5" hidden="1" x14ac:dyDescent="0.25">
      <c r="A389" s="128">
        <v>387</v>
      </c>
      <c r="B389" s="129">
        <v>44715</v>
      </c>
      <c r="C389" s="128" t="s">
        <v>1322</v>
      </c>
      <c r="D389" s="127" t="s">
        <v>52</v>
      </c>
      <c r="E389" s="127"/>
      <c r="F389" s="130" t="s">
        <v>1336</v>
      </c>
      <c r="G389" s="128">
        <v>9152021162</v>
      </c>
      <c r="H389" s="128"/>
      <c r="I389" s="128"/>
      <c r="J389" s="128" t="s">
        <v>184</v>
      </c>
      <c r="K389" s="128" t="s">
        <v>6</v>
      </c>
      <c r="L389" s="133" t="str">
        <f>IFERROR(_xlfn.IFNA(VLOOKUP($K389,[53]коммент!$B:$C,2,0),""),"")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9" s="128"/>
      <c r="N389" s="128"/>
      <c r="O389" s="128"/>
      <c r="P389" s="128"/>
      <c r="Q389" s="13"/>
      <c r="R389" s="13"/>
    </row>
    <row r="390" spans="1:19" s="14" customFormat="1" ht="94.5" hidden="1" x14ac:dyDescent="0.25">
      <c r="A390" s="128">
        <v>388</v>
      </c>
      <c r="B390" s="129">
        <v>44715</v>
      </c>
      <c r="C390" s="128" t="s">
        <v>298</v>
      </c>
      <c r="D390" s="127" t="s">
        <v>51</v>
      </c>
      <c r="E390" s="127"/>
      <c r="F390" s="130" t="s">
        <v>316</v>
      </c>
      <c r="G390" s="128">
        <v>9653261155</v>
      </c>
      <c r="H390" s="128"/>
      <c r="I390" s="129"/>
      <c r="J390" s="128" t="s">
        <v>134</v>
      </c>
      <c r="K390" s="128" t="s">
        <v>6</v>
      </c>
      <c r="L390" s="133" t="str">
        <f>IFERROR(_xlfn.IFNA(VLOOKUP($K390,[18]коммент!$B:$C,2,0),""),"")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0" s="128"/>
      <c r="N390" s="128"/>
      <c r="O390" s="128"/>
      <c r="P390" s="128"/>
      <c r="Q390" s="13"/>
      <c r="R390" s="13"/>
    </row>
    <row r="391" spans="1:19" s="14" customFormat="1" ht="47.25" hidden="1" x14ac:dyDescent="0.25">
      <c r="A391" s="128">
        <v>389</v>
      </c>
      <c r="B391" s="129">
        <v>44715</v>
      </c>
      <c r="C391" s="128" t="s">
        <v>298</v>
      </c>
      <c r="D391" s="127" t="s">
        <v>51</v>
      </c>
      <c r="E391" s="127"/>
      <c r="F391" s="130" t="s">
        <v>317</v>
      </c>
      <c r="G391" s="128">
        <v>9778218332</v>
      </c>
      <c r="H391" s="128"/>
      <c r="I391" s="129"/>
      <c r="J391" s="128" t="s">
        <v>180</v>
      </c>
      <c r="K391" s="128" t="s">
        <v>85</v>
      </c>
      <c r="L391" s="133" t="str">
        <f>IFERROR(_xlfn.IFNA(VLOOKUP($K391,[18]коммент!$B:$C,2,0),""),"")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28" t="s">
        <v>129</v>
      </c>
      <c r="N391" s="128"/>
      <c r="O391" s="128"/>
      <c r="P391" s="128"/>
      <c r="Q391" s="13"/>
      <c r="R391" s="13"/>
    </row>
    <row r="392" spans="1:19" s="14" customFormat="1" ht="94.5" hidden="1" x14ac:dyDescent="0.25">
      <c r="A392" s="128">
        <v>390</v>
      </c>
      <c r="B392" s="129">
        <v>44715</v>
      </c>
      <c r="C392" s="128" t="s">
        <v>298</v>
      </c>
      <c r="D392" s="127" t="s">
        <v>51</v>
      </c>
      <c r="E392" s="127"/>
      <c r="F392" s="130" t="s">
        <v>318</v>
      </c>
      <c r="G392" s="128">
        <v>4999782167</v>
      </c>
      <c r="H392" s="128"/>
      <c r="I392" s="129"/>
      <c r="J392" s="128" t="s">
        <v>180</v>
      </c>
      <c r="K392" s="128" t="s">
        <v>6</v>
      </c>
      <c r="L392" s="133" t="str">
        <f>IFERROR(_xlfn.IFNA(VLOOKUP($K392,[18]коммент!$B:$C,2,0),""),"")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28"/>
      <c r="N392" s="128"/>
      <c r="O392" s="128"/>
      <c r="P392" s="128"/>
      <c r="Q392" s="13"/>
      <c r="R392" s="13"/>
    </row>
    <row r="393" spans="1:19" s="14" customFormat="1" ht="94.5" hidden="1" x14ac:dyDescent="0.25">
      <c r="A393" s="128">
        <v>391</v>
      </c>
      <c r="B393" s="129">
        <v>44715</v>
      </c>
      <c r="C393" s="128" t="s">
        <v>911</v>
      </c>
      <c r="D393" s="127" t="s">
        <v>51</v>
      </c>
      <c r="E393" s="127"/>
      <c r="F393" s="135" t="s">
        <v>936</v>
      </c>
      <c r="G393" s="128" t="s">
        <v>937</v>
      </c>
      <c r="H393" s="128"/>
      <c r="I393" s="129"/>
      <c r="J393" s="128" t="s">
        <v>179</v>
      </c>
      <c r="K393" s="128" t="s">
        <v>6</v>
      </c>
      <c r="L393" s="133" t="s">
        <v>147</v>
      </c>
      <c r="M393" s="128"/>
      <c r="N393" s="128"/>
      <c r="O393" s="128"/>
      <c r="P393" s="128"/>
      <c r="Q393" s="13"/>
      <c r="R393" s="13"/>
    </row>
    <row r="394" spans="1:19" s="14" customFormat="1" ht="94.5" hidden="1" x14ac:dyDescent="0.25">
      <c r="A394" s="128">
        <v>392</v>
      </c>
      <c r="B394" s="129">
        <v>44715</v>
      </c>
      <c r="C394" s="128" t="s">
        <v>1168</v>
      </c>
      <c r="D394" s="127" t="s">
        <v>51</v>
      </c>
      <c r="E394" s="127"/>
      <c r="F394" s="130" t="s">
        <v>1175</v>
      </c>
      <c r="G394" s="128">
        <v>9057083787</v>
      </c>
      <c r="H394" s="128" t="s">
        <v>1176</v>
      </c>
      <c r="I394" s="129">
        <v>44705</v>
      </c>
      <c r="J394" s="128" t="s">
        <v>179</v>
      </c>
      <c r="K394" s="128" t="s">
        <v>6</v>
      </c>
      <c r="L394" s="133" t="s">
        <v>147</v>
      </c>
      <c r="M394" s="128"/>
      <c r="N394" s="128" t="s">
        <v>114</v>
      </c>
      <c r="O394" s="128"/>
      <c r="P394" s="128"/>
      <c r="Q394" s="13"/>
      <c r="R394" s="13"/>
    </row>
    <row r="395" spans="1:19" s="14" customFormat="1" ht="47.25" hidden="1" x14ac:dyDescent="0.25">
      <c r="A395" s="128">
        <v>393</v>
      </c>
      <c r="B395" s="129">
        <v>44715</v>
      </c>
      <c r="C395" s="128" t="s">
        <v>460</v>
      </c>
      <c r="D395" s="127" t="s">
        <v>27</v>
      </c>
      <c r="E395" s="127"/>
      <c r="F395" s="135" t="s">
        <v>469</v>
      </c>
      <c r="G395" s="128">
        <v>9162109597</v>
      </c>
      <c r="H395" s="128" t="s">
        <v>470</v>
      </c>
      <c r="I395" s="129">
        <v>44638</v>
      </c>
      <c r="J395" s="128" t="s">
        <v>184</v>
      </c>
      <c r="K395" s="128" t="s">
        <v>85</v>
      </c>
      <c r="L395" s="133" t="s">
        <v>148</v>
      </c>
      <c r="M395" s="128" t="s">
        <v>130</v>
      </c>
      <c r="N395" s="128"/>
      <c r="O395" s="128"/>
      <c r="P395" s="128" t="s">
        <v>471</v>
      </c>
      <c r="Q395" s="13"/>
      <c r="R395" s="13"/>
    </row>
    <row r="396" spans="1:19" s="14" customFormat="1" ht="110.25" hidden="1" x14ac:dyDescent="0.25">
      <c r="A396" s="128">
        <v>394</v>
      </c>
      <c r="B396" s="129">
        <v>44715</v>
      </c>
      <c r="C396" s="141" t="s">
        <v>554</v>
      </c>
      <c r="D396" s="142" t="s">
        <v>27</v>
      </c>
      <c r="E396" s="142"/>
      <c r="F396" s="143" t="s">
        <v>555</v>
      </c>
      <c r="G396" s="144" t="s">
        <v>556</v>
      </c>
      <c r="H396" s="141" t="s">
        <v>544</v>
      </c>
      <c r="I396" s="134">
        <v>44699</v>
      </c>
      <c r="J396" s="141" t="s">
        <v>134</v>
      </c>
      <c r="K396" s="141" t="s">
        <v>111</v>
      </c>
      <c r="L396" s="133" t="str">
        <f>IFERROR(_xlfn.IFNA(VLOOKUP($K396,[9]коммент!$B:$C,2,0),""),"")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6" s="141" t="s">
        <v>130</v>
      </c>
      <c r="N396" s="141" t="s">
        <v>183</v>
      </c>
      <c r="O396" s="141" t="s">
        <v>27</v>
      </c>
      <c r="P396" s="141" t="s">
        <v>557</v>
      </c>
      <c r="Q396" s="13"/>
      <c r="R396" s="13"/>
    </row>
    <row r="397" spans="1:19" s="14" customFormat="1" ht="94.5" hidden="1" x14ac:dyDescent="0.25">
      <c r="A397" s="128">
        <v>395</v>
      </c>
      <c r="B397" s="129">
        <v>44715</v>
      </c>
      <c r="C397" s="141" t="s">
        <v>554</v>
      </c>
      <c r="D397" s="142" t="s">
        <v>27</v>
      </c>
      <c r="E397" s="142"/>
      <c r="F397" s="145" t="s">
        <v>566</v>
      </c>
      <c r="G397" s="141" t="s">
        <v>567</v>
      </c>
      <c r="H397" s="141"/>
      <c r="I397" s="141"/>
      <c r="J397" s="141" t="s">
        <v>179</v>
      </c>
      <c r="K397" s="141" t="s">
        <v>6</v>
      </c>
      <c r="L397" s="133" t="str">
        <f>IFERROR(_xlfn.IFNA(VLOOKUP($K397,[9]коммент!$B:$C,2,0),""),"")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7" s="141"/>
      <c r="N397" s="141"/>
      <c r="O397" s="141"/>
      <c r="P397" s="141"/>
      <c r="Q397" s="13"/>
      <c r="R397" s="13"/>
    </row>
    <row r="398" spans="1:19" s="14" customFormat="1" ht="94.5" hidden="1" x14ac:dyDescent="0.25">
      <c r="A398" s="128">
        <v>396</v>
      </c>
      <c r="B398" s="129">
        <v>44715</v>
      </c>
      <c r="C398" s="128" t="s">
        <v>1095</v>
      </c>
      <c r="D398" s="127" t="s">
        <v>27</v>
      </c>
      <c r="E398" s="127"/>
      <c r="F398" s="130" t="s">
        <v>1098</v>
      </c>
      <c r="G398" s="128" t="s">
        <v>1099</v>
      </c>
      <c r="H398" s="128"/>
      <c r="I398" s="129"/>
      <c r="J398" s="128" t="s">
        <v>180</v>
      </c>
      <c r="K398" s="128" t="s">
        <v>6</v>
      </c>
      <c r="L398" s="133" t="s">
        <v>147</v>
      </c>
      <c r="M398" s="128"/>
      <c r="N398" s="128"/>
      <c r="O398" s="128"/>
      <c r="P398" s="128"/>
      <c r="Q398" s="13"/>
      <c r="R398" s="13"/>
    </row>
    <row r="399" spans="1:19" s="14" customFormat="1" ht="94.5" hidden="1" x14ac:dyDescent="0.25">
      <c r="A399" s="128">
        <v>397</v>
      </c>
      <c r="B399" s="129">
        <v>44715</v>
      </c>
      <c r="C399" s="128" t="s">
        <v>1359</v>
      </c>
      <c r="D399" s="127" t="s">
        <v>27</v>
      </c>
      <c r="E399" s="127"/>
      <c r="F399" s="130" t="s">
        <v>1362</v>
      </c>
      <c r="G399" s="128" t="s">
        <v>1363</v>
      </c>
      <c r="H399" s="128" t="s">
        <v>1364</v>
      </c>
      <c r="I399" s="129">
        <v>44707</v>
      </c>
      <c r="J399" s="128" t="s">
        <v>180</v>
      </c>
      <c r="K399" s="128" t="s">
        <v>6</v>
      </c>
      <c r="L399" s="133" t="str">
        <f>IFERROR(_xlfn.IFNA(VLOOKUP($K399,[14]коммент!$B:$C,2,0),""),"")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28"/>
      <c r="N399" s="128"/>
      <c r="O399" s="128"/>
      <c r="P399" s="156" t="s">
        <v>1365</v>
      </c>
      <c r="Q399" s="13"/>
      <c r="R399" s="13"/>
    </row>
    <row r="400" spans="1:19" s="14" customFormat="1" ht="63" hidden="1" x14ac:dyDescent="0.25">
      <c r="A400" s="128">
        <v>398</v>
      </c>
      <c r="B400" s="129">
        <v>44715</v>
      </c>
      <c r="C400" s="128" t="s">
        <v>1359</v>
      </c>
      <c r="D400" s="127" t="s">
        <v>27</v>
      </c>
      <c r="E400" s="127"/>
      <c r="F400" s="130" t="s">
        <v>1372</v>
      </c>
      <c r="G400" s="128" t="s">
        <v>1373</v>
      </c>
      <c r="H400" s="128"/>
      <c r="I400" s="128"/>
      <c r="J400" s="128" t="s">
        <v>180</v>
      </c>
      <c r="K400" s="128" t="s">
        <v>121</v>
      </c>
      <c r="L400" s="133" t="str">
        <f>IFERROR(_xlfn.IFNA(VLOOKUP($K400,[14]коммент!$B:$C,2,0),""),"")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400" s="128"/>
      <c r="N400" s="128"/>
      <c r="O400" s="128"/>
      <c r="P400" s="128"/>
      <c r="Q400" s="13"/>
      <c r="R400" s="13"/>
    </row>
    <row r="401" spans="1:18" s="14" customFormat="1" ht="94.5" hidden="1" x14ac:dyDescent="0.25">
      <c r="A401" s="128">
        <v>399</v>
      </c>
      <c r="B401" s="129">
        <v>44715</v>
      </c>
      <c r="C401" s="128" t="s">
        <v>327</v>
      </c>
      <c r="D401" s="127" t="s">
        <v>50</v>
      </c>
      <c r="E401" s="127"/>
      <c r="F401" s="151" t="s">
        <v>350</v>
      </c>
      <c r="G401" s="150">
        <v>9166412807</v>
      </c>
      <c r="H401" s="128" t="s">
        <v>351</v>
      </c>
      <c r="I401" s="129">
        <v>44526</v>
      </c>
      <c r="J401" s="128" t="s">
        <v>184</v>
      </c>
      <c r="K401" s="128" t="s">
        <v>175</v>
      </c>
      <c r="L401" s="133" t="str">
        <f>IFERROR(_xlfn.IFNA(VLOOKUP($K401,[20]коммент!$B:$C,2,0),""),"")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1" s="128"/>
      <c r="N401" s="128"/>
      <c r="O401" s="128"/>
      <c r="P401" s="128" t="s">
        <v>352</v>
      </c>
      <c r="Q401" s="13"/>
      <c r="R401" s="13"/>
    </row>
    <row r="402" spans="1:18" s="14" customFormat="1" ht="94.5" hidden="1" x14ac:dyDescent="0.25">
      <c r="A402" s="128">
        <v>400</v>
      </c>
      <c r="B402" s="129">
        <v>44715</v>
      </c>
      <c r="C402" s="141" t="s">
        <v>554</v>
      </c>
      <c r="D402" s="142" t="s">
        <v>50</v>
      </c>
      <c r="E402" s="142"/>
      <c r="F402" s="143" t="s">
        <v>561</v>
      </c>
      <c r="G402" s="144" t="s">
        <v>562</v>
      </c>
      <c r="H402" s="141"/>
      <c r="I402" s="141"/>
      <c r="J402" s="141" t="s">
        <v>180</v>
      </c>
      <c r="K402" s="141" t="s">
        <v>6</v>
      </c>
      <c r="L402" s="133" t="str">
        <f>IFERROR(_xlfn.IFNA(VLOOKUP($K402,[9]коммент!$B:$C,2,0),""),"")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41"/>
      <c r="N402" s="141"/>
      <c r="O402" s="141"/>
      <c r="P402" s="141"/>
      <c r="Q402" s="13"/>
      <c r="R402" s="13"/>
    </row>
    <row r="403" spans="1:18" s="14" customFormat="1" ht="47.25" hidden="1" x14ac:dyDescent="0.25">
      <c r="A403" s="128">
        <v>401</v>
      </c>
      <c r="B403" s="129">
        <v>44715</v>
      </c>
      <c r="C403" s="128" t="s">
        <v>581</v>
      </c>
      <c r="D403" s="127" t="s">
        <v>50</v>
      </c>
      <c r="E403" s="127"/>
      <c r="F403" s="130" t="s">
        <v>590</v>
      </c>
      <c r="G403" s="128">
        <v>89268179390</v>
      </c>
      <c r="H403" s="128" t="s">
        <v>591</v>
      </c>
      <c r="I403" s="129">
        <v>44550</v>
      </c>
      <c r="J403" s="128" t="s">
        <v>184</v>
      </c>
      <c r="K403" s="128" t="s">
        <v>85</v>
      </c>
      <c r="L403" s="133" t="str">
        <f>IFERROR(_xlfn.IFNA(VLOOKUP($K403,[4]коммент!$B:$C,2,0),""),"")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3" s="128" t="s">
        <v>130</v>
      </c>
      <c r="N403" s="128"/>
      <c r="O403" s="128"/>
      <c r="P403" s="128" t="s">
        <v>592</v>
      </c>
      <c r="Q403" s="13"/>
      <c r="R403" s="13"/>
    </row>
    <row r="404" spans="1:18" s="14" customFormat="1" ht="94.5" hidden="1" x14ac:dyDescent="0.25">
      <c r="A404" s="128">
        <v>402</v>
      </c>
      <c r="B404" s="129">
        <v>44715</v>
      </c>
      <c r="C404" s="128" t="s">
        <v>581</v>
      </c>
      <c r="D404" s="127" t="s">
        <v>50</v>
      </c>
      <c r="E404" s="127"/>
      <c r="F404" s="130" t="s">
        <v>593</v>
      </c>
      <c r="G404" s="128">
        <v>89067506366</v>
      </c>
      <c r="H404" s="128"/>
      <c r="I404" s="128"/>
      <c r="J404" s="128" t="s">
        <v>184</v>
      </c>
      <c r="K404" s="128" t="s">
        <v>6</v>
      </c>
      <c r="L404" s="133" t="str">
        <f>IFERROR(_xlfn.IFNA(VLOOKUP($K404,[4]коммент!$B:$C,2,0),""),"")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4" s="128"/>
      <c r="N404" s="128"/>
      <c r="O404" s="128"/>
      <c r="P404" s="128"/>
      <c r="Q404" s="13"/>
      <c r="R404" s="13"/>
    </row>
    <row r="405" spans="1:18" s="14" customFormat="1" ht="94.5" hidden="1" x14ac:dyDescent="0.25">
      <c r="A405" s="128">
        <v>403</v>
      </c>
      <c r="B405" s="129">
        <v>44715</v>
      </c>
      <c r="C405" s="128" t="s">
        <v>617</v>
      </c>
      <c r="D405" s="127" t="s">
        <v>50</v>
      </c>
      <c r="E405" s="127"/>
      <c r="F405" s="130" t="s">
        <v>621</v>
      </c>
      <c r="G405" s="128" t="s">
        <v>622</v>
      </c>
      <c r="H405" s="128"/>
      <c r="I405" s="128"/>
      <c r="J405" s="128" t="s">
        <v>179</v>
      </c>
      <c r="K405" s="128" t="s">
        <v>6</v>
      </c>
      <c r="L405" s="133" t="str">
        <f>IFERROR(_xlfn.IFNA(VLOOKUP($K405,[5]коммент!$B:$C,2,0),""),"")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5" s="128"/>
      <c r="N405" s="128"/>
      <c r="O405" s="128"/>
      <c r="P405" s="128"/>
      <c r="Q405" s="13"/>
      <c r="R405" s="13"/>
    </row>
    <row r="406" spans="1:18" s="14" customFormat="1" ht="94.5" hidden="1" x14ac:dyDescent="0.25">
      <c r="A406" s="128">
        <v>404</v>
      </c>
      <c r="B406" s="129">
        <v>44715</v>
      </c>
      <c r="C406" s="128" t="s">
        <v>208</v>
      </c>
      <c r="D406" s="127" t="s">
        <v>43</v>
      </c>
      <c r="E406" s="127"/>
      <c r="F406" s="130" t="s">
        <v>226</v>
      </c>
      <c r="G406" s="128">
        <v>9035610792</v>
      </c>
      <c r="H406" s="128" t="s">
        <v>227</v>
      </c>
      <c r="I406" s="129">
        <v>44687</v>
      </c>
      <c r="J406" s="128" t="s">
        <v>179</v>
      </c>
      <c r="K406" s="128" t="s">
        <v>175</v>
      </c>
      <c r="L406" s="133" t="str">
        <f>IFERROR(_xlfn.IFNA(VLOOKUP($K406,[33]коммент!$B:$C,2,0),""),"")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6" s="128"/>
      <c r="N406" s="128"/>
      <c r="O406" s="128"/>
      <c r="P406" s="128" t="s">
        <v>228</v>
      </c>
      <c r="Q406" s="13"/>
      <c r="R406" s="13"/>
    </row>
    <row r="407" spans="1:18" s="14" customFormat="1" ht="47.25" hidden="1" x14ac:dyDescent="0.25">
      <c r="A407" s="128">
        <v>405</v>
      </c>
      <c r="B407" s="129">
        <v>44715</v>
      </c>
      <c r="C407" s="128" t="s">
        <v>799</v>
      </c>
      <c r="D407" s="127" t="s">
        <v>43</v>
      </c>
      <c r="E407" s="127"/>
      <c r="F407" s="130" t="s">
        <v>807</v>
      </c>
      <c r="G407" s="128">
        <v>89166112553</v>
      </c>
      <c r="H407" s="128"/>
      <c r="I407" s="129"/>
      <c r="J407" s="128" t="s">
        <v>179</v>
      </c>
      <c r="K407" s="128" t="s">
        <v>85</v>
      </c>
      <c r="L407" s="133" t="str">
        <f>IFERROR(_xlfn.IFNA(VLOOKUP($K407,[6]коммент!$B:$C,2,0),""),"")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7" s="128" t="s">
        <v>129</v>
      </c>
      <c r="N407" s="128"/>
      <c r="O407" s="128"/>
      <c r="P407" s="128"/>
      <c r="Q407" s="13"/>
      <c r="R407" s="13"/>
    </row>
    <row r="408" spans="1:18" s="14" customFormat="1" ht="94.5" hidden="1" x14ac:dyDescent="0.25">
      <c r="A408" s="128">
        <v>406</v>
      </c>
      <c r="B408" s="129">
        <v>44715</v>
      </c>
      <c r="C408" s="128" t="s">
        <v>866</v>
      </c>
      <c r="D408" s="127" t="s">
        <v>43</v>
      </c>
      <c r="E408" s="127"/>
      <c r="F408" s="135" t="s">
        <v>867</v>
      </c>
      <c r="G408" s="128">
        <v>9652746418</v>
      </c>
      <c r="H408" s="128"/>
      <c r="I408" s="128"/>
      <c r="J408" s="128" t="s">
        <v>179</v>
      </c>
      <c r="K408" s="128" t="s">
        <v>6</v>
      </c>
      <c r="L408" s="133" t="str">
        <f>IFERROR(_xlfn.IFNA(VLOOKUP($K408,[23]коммент!$B:$C,2,0),""),"")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8" s="128"/>
      <c r="N408" s="128"/>
      <c r="O408" s="128"/>
      <c r="P408" s="128"/>
      <c r="Q408" s="13"/>
      <c r="R408" s="13"/>
    </row>
    <row r="409" spans="1:18" s="14" customFormat="1" ht="94.5" hidden="1" x14ac:dyDescent="0.25">
      <c r="A409" s="128">
        <v>407</v>
      </c>
      <c r="B409" s="129">
        <v>44715</v>
      </c>
      <c r="C409" s="128" t="s">
        <v>866</v>
      </c>
      <c r="D409" s="127" t="s">
        <v>43</v>
      </c>
      <c r="E409" s="127"/>
      <c r="F409" s="135" t="s">
        <v>871</v>
      </c>
      <c r="G409" s="128" t="s">
        <v>872</v>
      </c>
      <c r="H409" s="128"/>
      <c r="I409" s="128"/>
      <c r="J409" s="128" t="s">
        <v>184</v>
      </c>
      <c r="K409" s="128" t="s">
        <v>6</v>
      </c>
      <c r="L409" s="133" t="str">
        <f>IFERROR(_xlfn.IFNA(VLOOKUP($K409,[23]коммент!$B:$C,2,0),""),"")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9" s="128"/>
      <c r="N409" s="128"/>
      <c r="O409" s="128"/>
      <c r="P409" s="128"/>
      <c r="Q409" s="13"/>
      <c r="R409" s="13"/>
    </row>
    <row r="410" spans="1:18" s="14" customFormat="1" ht="94.5" hidden="1" x14ac:dyDescent="0.25">
      <c r="A410" s="128">
        <v>408</v>
      </c>
      <c r="B410" s="129">
        <v>44715</v>
      </c>
      <c r="C410" s="128" t="s">
        <v>866</v>
      </c>
      <c r="D410" s="127" t="s">
        <v>43</v>
      </c>
      <c r="E410" s="127"/>
      <c r="F410" s="135" t="s">
        <v>873</v>
      </c>
      <c r="G410" s="128">
        <v>89164331998</v>
      </c>
      <c r="H410" s="128"/>
      <c r="I410" s="128"/>
      <c r="J410" s="128" t="s">
        <v>179</v>
      </c>
      <c r="K410" s="128" t="s">
        <v>6</v>
      </c>
      <c r="L410" s="133" t="str">
        <f>IFERROR(_xlfn.IFNA(VLOOKUP($K410,[23]коммент!$B:$C,2,0),""),"")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8"/>
      <c r="N410" s="128"/>
      <c r="O410" s="128"/>
      <c r="P410" s="128"/>
      <c r="Q410" s="13"/>
      <c r="R410" s="13"/>
    </row>
    <row r="411" spans="1:18" s="14" customFormat="1" ht="94.5" hidden="1" x14ac:dyDescent="0.25">
      <c r="A411" s="128">
        <v>409</v>
      </c>
      <c r="B411" s="129">
        <v>44715</v>
      </c>
      <c r="C411" s="128" t="s">
        <v>893</v>
      </c>
      <c r="D411" s="127" t="s">
        <v>43</v>
      </c>
      <c r="E411" s="127"/>
      <c r="F411" s="135" t="s">
        <v>905</v>
      </c>
      <c r="G411" s="128">
        <v>9162989797</v>
      </c>
      <c r="H411" s="128" t="s">
        <v>902</v>
      </c>
      <c r="I411" s="129">
        <v>44641</v>
      </c>
      <c r="J411" s="128" t="s">
        <v>184</v>
      </c>
      <c r="K411" s="128" t="s">
        <v>175</v>
      </c>
      <c r="L411" s="133" t="str">
        <f>IFERROR(_xlfn.IFNA(VLOOKUP($K411,[50]коммент!$B:$C,2,0),""),"")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1" s="128"/>
      <c r="N411" s="128" t="s">
        <v>114</v>
      </c>
      <c r="O411" s="128"/>
      <c r="P411" s="128" t="s">
        <v>863</v>
      </c>
      <c r="Q411" s="13"/>
      <c r="R411" s="13"/>
    </row>
    <row r="412" spans="1:18" s="14" customFormat="1" ht="94.5" hidden="1" x14ac:dyDescent="0.25">
      <c r="A412" s="128">
        <v>410</v>
      </c>
      <c r="B412" s="129">
        <v>44715</v>
      </c>
      <c r="C412" s="128" t="s">
        <v>1238</v>
      </c>
      <c r="D412" s="127" t="s">
        <v>43</v>
      </c>
      <c r="E412" s="127"/>
      <c r="F412" s="135" t="s">
        <v>1252</v>
      </c>
      <c r="G412" s="128">
        <v>9104390756</v>
      </c>
      <c r="H412" s="128"/>
      <c r="I412" s="128"/>
      <c r="J412" s="128" t="s">
        <v>180</v>
      </c>
      <c r="K412" s="128" t="s">
        <v>6</v>
      </c>
      <c r="L412" s="133" t="str">
        <f>IFERROR(_xlfn.IFNA(VLOOKUP($K412,[7]коммент!$B:$C,2,0),""),"")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2" s="128"/>
      <c r="N412" s="128"/>
      <c r="O412" s="128"/>
      <c r="P412" s="128"/>
      <c r="Q412" s="13"/>
      <c r="R412" s="13"/>
    </row>
    <row r="413" spans="1:18" s="14" customFormat="1" ht="94.5" hidden="1" x14ac:dyDescent="0.25">
      <c r="A413" s="128">
        <v>411</v>
      </c>
      <c r="B413" s="129">
        <v>44715</v>
      </c>
      <c r="C413" s="128" t="s">
        <v>775</v>
      </c>
      <c r="D413" s="127" t="s">
        <v>22</v>
      </c>
      <c r="E413" s="127"/>
      <c r="F413" s="135" t="s">
        <v>791</v>
      </c>
      <c r="G413" s="140" t="s">
        <v>792</v>
      </c>
      <c r="H413" s="128"/>
      <c r="I413" s="129"/>
      <c r="J413" s="128" t="s">
        <v>134</v>
      </c>
      <c r="K413" s="128" t="s">
        <v>6</v>
      </c>
      <c r="L413" s="133" t="str">
        <f>IFERROR(_xlfn.IFNA(VLOOKUP($K413,[22]коммент!$B:$C,2,0),""),"")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3" s="128"/>
      <c r="N413" s="128"/>
      <c r="O413" s="128"/>
      <c r="P413" s="128"/>
      <c r="Q413" s="13"/>
      <c r="R413" s="13"/>
    </row>
    <row r="414" spans="1:18" s="14" customFormat="1" ht="94.5" hidden="1" x14ac:dyDescent="0.25">
      <c r="A414" s="128">
        <v>412</v>
      </c>
      <c r="B414" s="129">
        <v>44715</v>
      </c>
      <c r="C414" s="128" t="s">
        <v>1194</v>
      </c>
      <c r="D414" s="127" t="s">
        <v>22</v>
      </c>
      <c r="E414" s="127"/>
      <c r="F414" s="140" t="s">
        <v>1198</v>
      </c>
      <c r="G414" s="140" t="s">
        <v>1199</v>
      </c>
      <c r="H414" s="128" t="s">
        <v>281</v>
      </c>
      <c r="I414" s="129">
        <v>44518</v>
      </c>
      <c r="J414" s="128" t="s">
        <v>180</v>
      </c>
      <c r="K414" s="137" t="s">
        <v>175</v>
      </c>
      <c r="L414" s="133" t="s">
        <v>176</v>
      </c>
      <c r="M414" s="128"/>
      <c r="N414" s="128"/>
      <c r="O414" s="128"/>
      <c r="P414" s="128" t="s">
        <v>1200</v>
      </c>
      <c r="Q414" s="13"/>
      <c r="R414" s="13"/>
    </row>
    <row r="415" spans="1:18" s="14" customFormat="1" ht="94.5" hidden="1" x14ac:dyDescent="0.25">
      <c r="A415" s="128">
        <v>413</v>
      </c>
      <c r="B415" s="129">
        <v>44715</v>
      </c>
      <c r="C415" s="128" t="s">
        <v>1194</v>
      </c>
      <c r="D415" s="127" t="s">
        <v>22</v>
      </c>
      <c r="E415" s="127"/>
      <c r="F415" s="140" t="s">
        <v>1212</v>
      </c>
      <c r="G415" s="140" t="s">
        <v>1213</v>
      </c>
      <c r="H415" s="128" t="s">
        <v>862</v>
      </c>
      <c r="I415" s="129">
        <v>44537</v>
      </c>
      <c r="J415" s="128" t="s">
        <v>180</v>
      </c>
      <c r="K415" s="137" t="s">
        <v>175</v>
      </c>
      <c r="L415" s="133" t="s">
        <v>176</v>
      </c>
      <c r="M415" s="128"/>
      <c r="N415" s="128"/>
      <c r="O415" s="128"/>
      <c r="P415" s="128" t="s">
        <v>1214</v>
      </c>
      <c r="Q415" s="13"/>
      <c r="R415" s="13"/>
    </row>
    <row r="416" spans="1:18" s="14" customFormat="1" ht="47.25" hidden="1" x14ac:dyDescent="0.25">
      <c r="A416" s="128">
        <v>414</v>
      </c>
      <c r="B416" s="129">
        <v>44715</v>
      </c>
      <c r="C416" s="128" t="s">
        <v>258</v>
      </c>
      <c r="D416" s="127" t="s">
        <v>58</v>
      </c>
      <c r="E416" s="127"/>
      <c r="F416" s="135" t="s">
        <v>268</v>
      </c>
      <c r="G416" s="128">
        <v>9671150135</v>
      </c>
      <c r="H416" s="128"/>
      <c r="I416" s="128"/>
      <c r="J416" s="128" t="s">
        <v>134</v>
      </c>
      <c r="K416" s="128" t="s">
        <v>85</v>
      </c>
      <c r="L416" s="133" t="str">
        <f>IFERROR(_xlfn.IFNA(VLOOKUP($K416,[16]коммент!$B:$C,2,0),""),"")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6" s="128" t="s">
        <v>129</v>
      </c>
      <c r="N416" s="128"/>
      <c r="O416" s="128"/>
      <c r="P416" s="128" t="s">
        <v>269</v>
      </c>
      <c r="Q416" s="13"/>
      <c r="R416" s="13"/>
    </row>
    <row r="417" spans="1:18" s="14" customFormat="1" ht="94.5" hidden="1" x14ac:dyDescent="0.25">
      <c r="A417" s="128">
        <v>415</v>
      </c>
      <c r="B417" s="129">
        <v>44715</v>
      </c>
      <c r="C417" s="129" t="s">
        <v>623</v>
      </c>
      <c r="D417" s="127" t="s">
        <v>20</v>
      </c>
      <c r="E417" s="127"/>
      <c r="F417" s="130" t="s">
        <v>628</v>
      </c>
      <c r="G417" s="128">
        <v>9099414944</v>
      </c>
      <c r="H417" s="128"/>
      <c r="I417" s="128"/>
      <c r="J417" s="128" t="s">
        <v>180</v>
      </c>
      <c r="K417" s="128" t="s">
        <v>6</v>
      </c>
      <c r="L417" s="133" t="str">
        <f>IFERROR(_xlfn.IFNA(VLOOKUP($K417,[40]коммент!$B:$C,2,0),""),"")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28"/>
      <c r="N417" s="128"/>
      <c r="O417" s="128"/>
      <c r="P417" s="128"/>
      <c r="Q417" s="13"/>
      <c r="R417" s="13"/>
    </row>
    <row r="418" spans="1:18" s="14" customFormat="1" ht="94.5" hidden="1" x14ac:dyDescent="0.25">
      <c r="A418" s="128">
        <v>416</v>
      </c>
      <c r="B418" s="129">
        <v>44715</v>
      </c>
      <c r="C418" s="128" t="s">
        <v>893</v>
      </c>
      <c r="D418" s="127" t="s">
        <v>20</v>
      </c>
      <c r="E418" s="127"/>
      <c r="F418" s="135" t="s">
        <v>894</v>
      </c>
      <c r="G418" s="128">
        <v>9036751277</v>
      </c>
      <c r="H418" s="128" t="s">
        <v>895</v>
      </c>
      <c r="I418" s="129">
        <v>44714</v>
      </c>
      <c r="J418" s="128" t="s">
        <v>134</v>
      </c>
      <c r="K418" s="128" t="s">
        <v>111</v>
      </c>
      <c r="L418" s="133" t="str">
        <f>IFERROR(_xlfn.IFNA(VLOOKUP($K418,[50]коммент!$B:$C,2,0),""),"")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8" s="128" t="s">
        <v>130</v>
      </c>
      <c r="N418" s="128" t="s">
        <v>183</v>
      </c>
      <c r="O418" s="128" t="s">
        <v>20</v>
      </c>
      <c r="P418" s="128" t="s">
        <v>896</v>
      </c>
      <c r="Q418" s="13"/>
      <c r="R418" s="13"/>
    </row>
    <row r="419" spans="1:18" s="14" customFormat="1" ht="63" hidden="1" x14ac:dyDescent="0.25">
      <c r="A419" s="128">
        <v>417</v>
      </c>
      <c r="B419" s="129">
        <v>44715</v>
      </c>
      <c r="C419" s="128" t="s">
        <v>258</v>
      </c>
      <c r="D419" s="127" t="s">
        <v>57</v>
      </c>
      <c r="E419" s="127"/>
      <c r="F419" s="135" t="s">
        <v>263</v>
      </c>
      <c r="G419" s="128">
        <v>9264550820</v>
      </c>
      <c r="H419" s="128"/>
      <c r="I419" s="128"/>
      <c r="J419" s="128" t="s">
        <v>134</v>
      </c>
      <c r="K419" s="128" t="s">
        <v>121</v>
      </c>
      <c r="L419" s="133" t="str">
        <f>IFERROR(_xlfn.IFNA(VLOOKUP($K419,[16]коммент!$B:$C,2,0),""),"")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419" s="128"/>
      <c r="N419" s="128"/>
      <c r="O419" s="128"/>
      <c r="P419" s="128"/>
      <c r="Q419" s="13"/>
      <c r="R419" s="13"/>
    </row>
    <row r="420" spans="1:18" s="14" customFormat="1" ht="47.25" hidden="1" x14ac:dyDescent="0.25">
      <c r="A420" s="128">
        <v>418</v>
      </c>
      <c r="B420" s="129">
        <v>44715</v>
      </c>
      <c r="C420" s="128" t="s">
        <v>258</v>
      </c>
      <c r="D420" s="127" t="s">
        <v>57</v>
      </c>
      <c r="E420" s="127"/>
      <c r="F420" s="135" t="s">
        <v>270</v>
      </c>
      <c r="G420" s="128">
        <v>9178231518</v>
      </c>
      <c r="H420" s="128"/>
      <c r="I420" s="128"/>
      <c r="J420" s="128" t="s">
        <v>180</v>
      </c>
      <c r="K420" s="128" t="s">
        <v>85</v>
      </c>
      <c r="L420" s="133" t="str">
        <f>IFERROR(_xlfn.IFNA(VLOOKUP($K420,[54]коммент!$B:$C,2,0),""),"")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0" s="128" t="s">
        <v>129</v>
      </c>
      <c r="N420" s="128"/>
      <c r="O420" s="128"/>
      <c r="P420" s="128" t="s">
        <v>271</v>
      </c>
      <c r="Q420" s="13"/>
      <c r="R420" s="13"/>
    </row>
    <row r="421" spans="1:18" s="14" customFormat="1" ht="94.5" hidden="1" x14ac:dyDescent="0.25">
      <c r="A421" s="128">
        <v>419</v>
      </c>
      <c r="B421" s="129">
        <v>44715</v>
      </c>
      <c r="C421" s="128" t="s">
        <v>793</v>
      </c>
      <c r="D421" s="127" t="s">
        <v>57</v>
      </c>
      <c r="E421" s="127"/>
      <c r="F421" s="140" t="s">
        <v>797</v>
      </c>
      <c r="G421" s="140" t="s">
        <v>798</v>
      </c>
      <c r="H421" s="128"/>
      <c r="I421" s="128"/>
      <c r="J421" s="128" t="s">
        <v>134</v>
      </c>
      <c r="K421" s="128" t="s">
        <v>111</v>
      </c>
      <c r="L421" s="133" t="str">
        <f>IFERROR(_xlfn.IFNA(VLOOKUP($K421,[22]коммент!$B:$C,2,0),""),"")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21" s="128" t="s">
        <v>130</v>
      </c>
      <c r="N421" s="128" t="s">
        <v>183</v>
      </c>
      <c r="O421" s="128" t="s">
        <v>57</v>
      </c>
      <c r="P421" s="128" t="s">
        <v>401</v>
      </c>
      <c r="Q421" s="13"/>
      <c r="R421" s="13"/>
    </row>
    <row r="422" spans="1:18" s="14" customFormat="1" ht="94.5" hidden="1" x14ac:dyDescent="0.25">
      <c r="A422" s="128">
        <v>420</v>
      </c>
      <c r="B422" s="129">
        <v>44715</v>
      </c>
      <c r="C422" s="128" t="s">
        <v>647</v>
      </c>
      <c r="D422" s="127" t="s">
        <v>40</v>
      </c>
      <c r="E422" s="127"/>
      <c r="F422" s="130" t="s">
        <v>653</v>
      </c>
      <c r="G422" s="128">
        <v>4953117078</v>
      </c>
      <c r="H422" s="128" t="s">
        <v>631</v>
      </c>
      <c r="I422" s="129">
        <v>44715</v>
      </c>
      <c r="J422" s="128" t="s">
        <v>134</v>
      </c>
      <c r="K422" s="128" t="s">
        <v>111</v>
      </c>
      <c r="L422" s="133" t="s">
        <v>165</v>
      </c>
      <c r="M422" s="128" t="s">
        <v>130</v>
      </c>
      <c r="N422" s="128" t="s">
        <v>114</v>
      </c>
      <c r="O422" s="128"/>
      <c r="P422" s="128" t="s">
        <v>654</v>
      </c>
      <c r="Q422" s="13"/>
      <c r="R422" s="13"/>
    </row>
    <row r="423" spans="1:18" s="14" customFormat="1" ht="94.5" hidden="1" x14ac:dyDescent="0.25">
      <c r="A423" s="128">
        <v>421</v>
      </c>
      <c r="B423" s="129">
        <v>44715</v>
      </c>
      <c r="C423" s="128" t="s">
        <v>647</v>
      </c>
      <c r="D423" s="127" t="s">
        <v>40</v>
      </c>
      <c r="E423" s="127"/>
      <c r="F423" s="147" t="s">
        <v>660</v>
      </c>
      <c r="G423" s="135">
        <v>9057941182</v>
      </c>
      <c r="H423" s="128"/>
      <c r="I423" s="129"/>
      <c r="J423" s="128" t="s">
        <v>179</v>
      </c>
      <c r="K423" s="128" t="s">
        <v>6</v>
      </c>
      <c r="L423" s="133" t="s">
        <v>147</v>
      </c>
      <c r="M423" s="128"/>
      <c r="N423" s="128"/>
      <c r="O423" s="128"/>
      <c r="P423" s="128"/>
      <c r="Q423" s="13"/>
      <c r="R423" s="13"/>
    </row>
    <row r="424" spans="1:18" s="14" customFormat="1" ht="94.5" hidden="1" x14ac:dyDescent="0.25">
      <c r="A424" s="128">
        <v>422</v>
      </c>
      <c r="B424" s="129">
        <v>44715</v>
      </c>
      <c r="C424" s="128" t="s">
        <v>858</v>
      </c>
      <c r="D424" s="127" t="s">
        <v>40</v>
      </c>
      <c r="E424" s="127"/>
      <c r="F424" s="130" t="s">
        <v>861</v>
      </c>
      <c r="G424" s="128">
        <v>4953147032</v>
      </c>
      <c r="H424" s="128" t="s">
        <v>862</v>
      </c>
      <c r="I424" s="129">
        <v>44547</v>
      </c>
      <c r="J424" s="128" t="s">
        <v>184</v>
      </c>
      <c r="K424" s="128" t="s">
        <v>175</v>
      </c>
      <c r="L424" s="133" t="str">
        <f>IFERROR(_xlfn.IFNA(VLOOKUP($K424,[11]коммент!$B:$C,2,0),""),"")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24" s="128"/>
      <c r="N424" s="128"/>
      <c r="O424" s="128"/>
      <c r="P424" s="128" t="s">
        <v>863</v>
      </c>
      <c r="Q424" s="13"/>
      <c r="R424" s="13"/>
    </row>
    <row r="425" spans="1:18" s="14" customFormat="1" ht="94.5" hidden="1" x14ac:dyDescent="0.25">
      <c r="A425" s="128">
        <v>423</v>
      </c>
      <c r="B425" s="129">
        <v>44715</v>
      </c>
      <c r="C425" s="128" t="s">
        <v>1183</v>
      </c>
      <c r="D425" s="127" t="s">
        <v>40</v>
      </c>
      <c r="E425" s="127"/>
      <c r="F425" s="130" t="s">
        <v>1186</v>
      </c>
      <c r="G425" s="128">
        <v>9857680009</v>
      </c>
      <c r="H425" s="128" t="s">
        <v>1187</v>
      </c>
      <c r="I425" s="129">
        <v>44642</v>
      </c>
      <c r="J425" s="128" t="s">
        <v>184</v>
      </c>
      <c r="K425" s="128" t="s">
        <v>175</v>
      </c>
      <c r="L425" s="133" t="s">
        <v>176</v>
      </c>
      <c r="M425" s="128"/>
      <c r="N425" s="128"/>
      <c r="O425" s="128"/>
      <c r="P425" s="128" t="s">
        <v>1188</v>
      </c>
      <c r="Q425" s="13"/>
      <c r="R425" s="13"/>
    </row>
    <row r="426" spans="1:18" s="14" customFormat="1" ht="47.25" hidden="1" x14ac:dyDescent="0.25">
      <c r="A426" s="128">
        <v>424</v>
      </c>
      <c r="B426" s="129">
        <v>44715</v>
      </c>
      <c r="C426" s="128" t="s">
        <v>1222</v>
      </c>
      <c r="D426" s="127" t="s">
        <v>40</v>
      </c>
      <c r="E426" s="127"/>
      <c r="F426" s="130" t="s">
        <v>1234</v>
      </c>
      <c r="G426" s="128" t="s">
        <v>1235</v>
      </c>
      <c r="H426" s="128" t="s">
        <v>902</v>
      </c>
      <c r="I426" s="129">
        <v>44701</v>
      </c>
      <c r="J426" s="128" t="s">
        <v>180</v>
      </c>
      <c r="K426" s="128" t="s">
        <v>85</v>
      </c>
      <c r="L426" s="133" t="s">
        <v>148</v>
      </c>
      <c r="M426" s="128" t="s">
        <v>129</v>
      </c>
      <c r="N426" s="128"/>
      <c r="O426" s="128"/>
      <c r="P426" s="128"/>
      <c r="Q426" s="13"/>
      <c r="R426" s="13"/>
    </row>
    <row r="427" spans="1:18" s="14" customFormat="1" ht="94.5" hidden="1" x14ac:dyDescent="0.25">
      <c r="A427" s="128">
        <v>425</v>
      </c>
      <c r="B427" s="129">
        <v>44715</v>
      </c>
      <c r="C427" s="128" t="s">
        <v>258</v>
      </c>
      <c r="D427" s="127" t="s">
        <v>56</v>
      </c>
      <c r="E427" s="127"/>
      <c r="F427" s="135" t="s">
        <v>259</v>
      </c>
      <c r="G427" s="128">
        <v>9104359252</v>
      </c>
      <c r="H427" s="128"/>
      <c r="I427" s="128"/>
      <c r="J427" s="128" t="s">
        <v>180</v>
      </c>
      <c r="K427" s="128" t="s">
        <v>6</v>
      </c>
      <c r="L427" s="133" t="str">
        <f>IFERROR(_xlfn.IFNA(VLOOKUP($K427,[16]коммент!$B:$C,2,0),""),"")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7" s="128"/>
      <c r="N427" s="128"/>
      <c r="O427" s="128"/>
      <c r="P427" s="128"/>
      <c r="Q427" s="13"/>
      <c r="R427" s="13"/>
    </row>
    <row r="428" spans="1:18" s="14" customFormat="1" ht="63" hidden="1" x14ac:dyDescent="0.25">
      <c r="A428" s="128">
        <v>426</v>
      </c>
      <c r="B428" s="129">
        <v>44715</v>
      </c>
      <c r="C428" s="128" t="s">
        <v>272</v>
      </c>
      <c r="D428" s="127" t="s">
        <v>56</v>
      </c>
      <c r="E428" s="127"/>
      <c r="F428" s="130" t="s">
        <v>283</v>
      </c>
      <c r="G428" s="128">
        <v>89164519110</v>
      </c>
      <c r="H428" s="128"/>
      <c r="I428" s="128"/>
      <c r="J428" s="128" t="s">
        <v>180</v>
      </c>
      <c r="K428" s="128" t="s">
        <v>149</v>
      </c>
      <c r="L428" s="133" t="str">
        <f>IFERROR(_xlfn.IFNA(VLOOKUP($K428,[39]коммент!$B:$C,2,0),""),"")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8" s="128"/>
      <c r="N428" s="128"/>
      <c r="O428" s="128"/>
      <c r="P428" s="128"/>
      <c r="Q428" s="13"/>
      <c r="R428" s="13"/>
    </row>
    <row r="429" spans="1:18" s="14" customFormat="1" ht="94.5" hidden="1" x14ac:dyDescent="0.25">
      <c r="A429" s="128">
        <v>427</v>
      </c>
      <c r="B429" s="129">
        <v>44715</v>
      </c>
      <c r="C429" s="128" t="s">
        <v>272</v>
      </c>
      <c r="D429" s="127" t="s">
        <v>56</v>
      </c>
      <c r="E429" s="127"/>
      <c r="F429" s="130" t="s">
        <v>287</v>
      </c>
      <c r="G429" s="128">
        <v>89162020436</v>
      </c>
      <c r="H429" s="128" t="s">
        <v>288</v>
      </c>
      <c r="I429" s="129">
        <v>44668</v>
      </c>
      <c r="J429" s="128" t="s">
        <v>179</v>
      </c>
      <c r="K429" s="161" t="s">
        <v>175</v>
      </c>
      <c r="L429" s="162" t="str">
        <f>IFERROR(_xlfn.IFNA(VLOOKUP($K429,[55]коммент!$B:$C,2,0),""),"")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29" s="128"/>
      <c r="N429" s="128" t="s">
        <v>114</v>
      </c>
      <c r="O429" s="128" t="s">
        <v>56</v>
      </c>
      <c r="P429" s="128" t="s">
        <v>289</v>
      </c>
      <c r="Q429" s="13"/>
      <c r="R429" s="13"/>
    </row>
    <row r="430" spans="1:18" s="14" customFormat="1" ht="94.5" hidden="1" x14ac:dyDescent="0.25">
      <c r="A430" s="128">
        <v>428</v>
      </c>
      <c r="B430" s="129">
        <v>44715</v>
      </c>
      <c r="C430" s="128" t="s">
        <v>447</v>
      </c>
      <c r="D430" s="127" t="s">
        <v>56</v>
      </c>
      <c r="E430" s="127"/>
      <c r="F430" s="130" t="s">
        <v>451</v>
      </c>
      <c r="G430" s="128">
        <v>81234567890</v>
      </c>
      <c r="H430" s="128"/>
      <c r="I430" s="128"/>
      <c r="J430" s="128" t="s">
        <v>180</v>
      </c>
      <c r="K430" s="128" t="s">
        <v>6</v>
      </c>
      <c r="L430" s="133" t="s">
        <v>147</v>
      </c>
      <c r="M430" s="128"/>
      <c r="N430" s="128"/>
      <c r="O430" s="128"/>
      <c r="P430" s="128" t="s">
        <v>452</v>
      </c>
      <c r="Q430" s="13"/>
      <c r="R430" s="13"/>
    </row>
    <row r="431" spans="1:18" s="14" customFormat="1" ht="94.5" hidden="1" x14ac:dyDescent="0.25">
      <c r="A431" s="128">
        <v>429</v>
      </c>
      <c r="B431" s="129">
        <v>44715</v>
      </c>
      <c r="C431" s="128" t="s">
        <v>447</v>
      </c>
      <c r="D431" s="127" t="s">
        <v>56</v>
      </c>
      <c r="E431" s="127"/>
      <c r="F431" s="130" t="s">
        <v>457</v>
      </c>
      <c r="G431" s="128">
        <v>89257310796</v>
      </c>
      <c r="H431" s="128" t="s">
        <v>458</v>
      </c>
      <c r="I431" s="129">
        <v>44626</v>
      </c>
      <c r="J431" s="128" t="s">
        <v>184</v>
      </c>
      <c r="K431" s="128" t="s">
        <v>175</v>
      </c>
      <c r="L431" s="133" t="s">
        <v>176</v>
      </c>
      <c r="M431" s="128"/>
      <c r="N431" s="128"/>
      <c r="O431" s="128"/>
      <c r="P431" s="128" t="s">
        <v>275</v>
      </c>
      <c r="Q431" s="13"/>
      <c r="R431" s="13"/>
    </row>
    <row r="432" spans="1:18" s="14" customFormat="1" ht="94.5" hidden="1" x14ac:dyDescent="0.25">
      <c r="A432" s="128">
        <v>430</v>
      </c>
      <c r="B432" s="129">
        <v>44715</v>
      </c>
      <c r="C432" s="128" t="s">
        <v>597</v>
      </c>
      <c r="D432" s="127" t="s">
        <v>56</v>
      </c>
      <c r="E432" s="127"/>
      <c r="F432" s="135" t="s">
        <v>604</v>
      </c>
      <c r="G432" s="128">
        <v>89773793001</v>
      </c>
      <c r="H432" s="128"/>
      <c r="I432" s="128"/>
      <c r="J432" s="128" t="s">
        <v>179</v>
      </c>
      <c r="K432" s="128" t="s">
        <v>6</v>
      </c>
      <c r="L432" s="133" t="str">
        <f>IFERROR(_xlfn.IFNA(VLOOKUP($K432,[28]коммент!$B:$C,2,0),""),"")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32" s="128"/>
      <c r="N432" s="128"/>
      <c r="O432" s="128"/>
      <c r="P432" s="128"/>
      <c r="Q432" s="13"/>
      <c r="R432" s="13"/>
    </row>
    <row r="433" spans="1:18" s="14" customFormat="1" ht="94.5" hidden="1" x14ac:dyDescent="0.25">
      <c r="A433" s="128">
        <v>431</v>
      </c>
      <c r="B433" s="129">
        <v>44715</v>
      </c>
      <c r="C433" s="128" t="s">
        <v>809</v>
      </c>
      <c r="D433" s="127" t="s">
        <v>56</v>
      </c>
      <c r="E433" s="127"/>
      <c r="F433" s="130" t="s">
        <v>823</v>
      </c>
      <c r="G433" s="128" t="s">
        <v>824</v>
      </c>
      <c r="H433" s="128"/>
      <c r="I433" s="128"/>
      <c r="J433" s="128" t="s">
        <v>180</v>
      </c>
      <c r="K433" s="128" t="s">
        <v>6</v>
      </c>
      <c r="L433" s="133" t="str">
        <f>IFERROR(_xlfn.IFNA(VLOOKUP($K433,[10]коммент!$B:$C,2,0),""),"")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33" s="128"/>
      <c r="N433" s="128"/>
      <c r="O433" s="128"/>
      <c r="P433" s="128"/>
      <c r="Q433" s="13"/>
      <c r="R433" s="13"/>
    </row>
    <row r="434" spans="1:18" s="14" customFormat="1" ht="78.75" hidden="1" x14ac:dyDescent="0.25">
      <c r="A434" s="128">
        <v>432</v>
      </c>
      <c r="B434" s="129">
        <v>44715</v>
      </c>
      <c r="C434" s="128" t="s">
        <v>298</v>
      </c>
      <c r="D434" s="127" t="s">
        <v>62</v>
      </c>
      <c r="E434" s="127"/>
      <c r="F434" s="130" t="s">
        <v>302</v>
      </c>
      <c r="G434" s="128">
        <v>9652498500</v>
      </c>
      <c r="H434" s="128" t="s">
        <v>303</v>
      </c>
      <c r="I434" s="129">
        <v>44898</v>
      </c>
      <c r="J434" s="128" t="s">
        <v>184</v>
      </c>
      <c r="K434" s="128" t="s">
        <v>36</v>
      </c>
      <c r="L434" s="133" t="str">
        <f>IFERROR(_xlfn.IFNA(VLOOKUP($K434,[18]коммент!$B:$C,2,0),""),"")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434" s="128"/>
      <c r="N434" s="128"/>
      <c r="O434" s="128"/>
      <c r="P434" s="128" t="s">
        <v>304</v>
      </c>
      <c r="Q434" s="13"/>
      <c r="R434" s="13"/>
    </row>
    <row r="435" spans="1:18" s="14" customFormat="1" ht="94.5" hidden="1" x14ac:dyDescent="0.25">
      <c r="A435" s="128">
        <v>433</v>
      </c>
      <c r="B435" s="129">
        <v>44715</v>
      </c>
      <c r="C435" s="128" t="s">
        <v>298</v>
      </c>
      <c r="D435" s="127" t="s">
        <v>62</v>
      </c>
      <c r="E435" s="127"/>
      <c r="F435" s="169" t="s">
        <v>305</v>
      </c>
      <c r="G435" s="154" t="s">
        <v>306</v>
      </c>
      <c r="H435" s="154" t="s">
        <v>307</v>
      </c>
      <c r="I435" s="168">
        <v>44536</v>
      </c>
      <c r="J435" s="154" t="s">
        <v>184</v>
      </c>
      <c r="K435" s="154" t="s">
        <v>175</v>
      </c>
      <c r="L435" s="133" t="str">
        <f>IFERROR(_xlfn.IFNA(VLOOKUP($K435,[56]коммент!$B:$C,2,0),""),"")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35" s="128"/>
      <c r="N435" s="128"/>
      <c r="O435" s="128"/>
      <c r="P435" s="128" t="s">
        <v>308</v>
      </c>
      <c r="Q435" s="13"/>
      <c r="R435" s="13"/>
    </row>
    <row r="436" spans="1:18" s="14" customFormat="1" ht="78.75" hidden="1" x14ac:dyDescent="0.25">
      <c r="A436" s="128">
        <v>434</v>
      </c>
      <c r="B436" s="129">
        <v>44715</v>
      </c>
      <c r="C436" s="128" t="s">
        <v>298</v>
      </c>
      <c r="D436" s="127" t="s">
        <v>62</v>
      </c>
      <c r="E436" s="127"/>
      <c r="F436" s="130" t="s">
        <v>309</v>
      </c>
      <c r="G436" s="128">
        <v>9262303558</v>
      </c>
      <c r="H436" s="128" t="s">
        <v>310</v>
      </c>
      <c r="I436" s="129">
        <v>44518</v>
      </c>
      <c r="J436" s="128" t="s">
        <v>184</v>
      </c>
      <c r="K436" s="128" t="s">
        <v>36</v>
      </c>
      <c r="L436" s="133" t="str">
        <f>IFERROR(_xlfn.IFNA(VLOOKUP($K436,[18]коммент!$B:$C,2,0),""),"")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436" s="128"/>
      <c r="N436" s="128"/>
      <c r="O436" s="128"/>
      <c r="P436" s="128" t="s">
        <v>311</v>
      </c>
      <c r="Q436" s="13"/>
      <c r="R436" s="13"/>
    </row>
    <row r="437" spans="1:18" s="14" customFormat="1" ht="78.75" hidden="1" x14ac:dyDescent="0.25">
      <c r="A437" s="128">
        <v>435</v>
      </c>
      <c r="B437" s="129">
        <v>44715</v>
      </c>
      <c r="C437" s="128" t="s">
        <v>327</v>
      </c>
      <c r="D437" s="127" t="s">
        <v>62</v>
      </c>
      <c r="E437" s="127"/>
      <c r="F437" s="151" t="s">
        <v>328</v>
      </c>
      <c r="G437" s="150">
        <v>9165671066</v>
      </c>
      <c r="H437" s="128"/>
      <c r="I437" s="128"/>
      <c r="J437" s="128" t="s">
        <v>179</v>
      </c>
      <c r="K437" s="128" t="s">
        <v>149</v>
      </c>
      <c r="L437" s="133" t="str">
        <f>IFERROR(_xlfn.IFNA(VLOOKUP($K437,[20]коммент!$B:$C,2,0),""),"")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37" s="128"/>
      <c r="N437" s="128"/>
      <c r="O437" s="128"/>
      <c r="P437" s="128" t="s">
        <v>329</v>
      </c>
      <c r="Q437" s="13"/>
      <c r="R437" s="13"/>
    </row>
    <row r="438" spans="1:18" s="14" customFormat="1" ht="47.25" hidden="1" x14ac:dyDescent="0.25">
      <c r="A438" s="128">
        <v>436</v>
      </c>
      <c r="B438" s="129">
        <v>44715</v>
      </c>
      <c r="C438" s="128" t="s">
        <v>327</v>
      </c>
      <c r="D438" s="127" t="s">
        <v>62</v>
      </c>
      <c r="E438" s="127"/>
      <c r="F438" s="151" t="s">
        <v>341</v>
      </c>
      <c r="G438" s="150" t="s">
        <v>342</v>
      </c>
      <c r="H438" s="128"/>
      <c r="I438" s="128"/>
      <c r="J438" s="128" t="s">
        <v>180</v>
      </c>
      <c r="K438" s="128" t="s">
        <v>85</v>
      </c>
      <c r="L438" s="133" t="str">
        <f>IFERROR(_xlfn.IFNA(VLOOKUP($K438,[20]коммент!$B:$C,2,0),""),"")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38" s="128" t="s">
        <v>129</v>
      </c>
      <c r="N438" s="128"/>
      <c r="O438" s="128"/>
      <c r="P438" s="128" t="s">
        <v>343</v>
      </c>
      <c r="Q438" s="13"/>
      <c r="R438" s="13"/>
    </row>
    <row r="439" spans="1:18" s="14" customFormat="1" ht="94.5" hidden="1" x14ac:dyDescent="0.25">
      <c r="A439" s="128">
        <v>437</v>
      </c>
      <c r="B439" s="129">
        <v>44715</v>
      </c>
      <c r="C439" s="128" t="s">
        <v>327</v>
      </c>
      <c r="D439" s="127" t="s">
        <v>62</v>
      </c>
      <c r="E439" s="127"/>
      <c r="F439" s="140" t="s">
        <v>347</v>
      </c>
      <c r="G439" s="152" t="s">
        <v>348</v>
      </c>
      <c r="H439" s="128"/>
      <c r="I439" s="128"/>
      <c r="J439" s="128" t="s">
        <v>180</v>
      </c>
      <c r="K439" s="128" t="s">
        <v>6</v>
      </c>
      <c r="L439" s="133" t="str">
        <f>IFERROR(_xlfn.IFNA(VLOOKUP($K439,[20]коммент!$B:$C,2,0),""),"")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39" s="128"/>
      <c r="N439" s="128"/>
      <c r="O439" s="128"/>
      <c r="P439" s="128"/>
      <c r="Q439" s="13"/>
      <c r="R439" s="13"/>
    </row>
    <row r="440" spans="1:18" s="14" customFormat="1" ht="94.5" hidden="1" x14ac:dyDescent="0.25">
      <c r="A440" s="128">
        <v>438</v>
      </c>
      <c r="B440" s="129">
        <v>44715</v>
      </c>
      <c r="C440" s="128" t="s">
        <v>327</v>
      </c>
      <c r="D440" s="127" t="s">
        <v>62</v>
      </c>
      <c r="E440" s="127"/>
      <c r="F440" s="140" t="s">
        <v>349</v>
      </c>
      <c r="G440" s="152">
        <v>9266956326</v>
      </c>
      <c r="H440" s="128"/>
      <c r="I440" s="128"/>
      <c r="J440" s="128" t="s">
        <v>180</v>
      </c>
      <c r="K440" s="128" t="s">
        <v>6</v>
      </c>
      <c r="L440" s="133" t="str">
        <f>IFERROR(_xlfn.IFNA(VLOOKUP($K440,[20]коммент!$B:$C,2,0),""),"")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40" s="128"/>
      <c r="N440" s="128"/>
      <c r="O440" s="128"/>
      <c r="P440" s="128"/>
      <c r="Q440" s="13"/>
      <c r="R440" s="13"/>
    </row>
    <row r="441" spans="1:18" s="14" customFormat="1" ht="94.5" hidden="1" x14ac:dyDescent="0.25">
      <c r="A441" s="128">
        <v>439</v>
      </c>
      <c r="B441" s="129">
        <v>44715</v>
      </c>
      <c r="C441" s="128" t="s">
        <v>866</v>
      </c>
      <c r="D441" s="127" t="s">
        <v>62</v>
      </c>
      <c r="E441" s="127"/>
      <c r="F441" s="135" t="s">
        <v>868</v>
      </c>
      <c r="G441" s="128">
        <v>89057903117</v>
      </c>
      <c r="H441" s="128"/>
      <c r="I441" s="128"/>
      <c r="J441" s="128" t="s">
        <v>184</v>
      </c>
      <c r="K441" s="128" t="s">
        <v>6</v>
      </c>
      <c r="L441" s="133" t="str">
        <f>IFERROR(_xlfn.IFNA(VLOOKUP($K441,[23]коммент!$B:$C,2,0),""),"")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41" s="128"/>
      <c r="N441" s="128"/>
      <c r="O441" s="128"/>
      <c r="P441" s="128"/>
      <c r="Q441" s="13"/>
      <c r="R441" s="13"/>
    </row>
    <row r="442" spans="1:18" s="14" customFormat="1" ht="63" hidden="1" x14ac:dyDescent="0.25">
      <c r="A442" s="128">
        <v>440</v>
      </c>
      <c r="B442" s="129">
        <v>44715</v>
      </c>
      <c r="C442" s="128" t="s">
        <v>1262</v>
      </c>
      <c r="D442" s="127" t="s">
        <v>62</v>
      </c>
      <c r="E442" s="127"/>
      <c r="F442" s="130" t="s">
        <v>1263</v>
      </c>
      <c r="G442" s="128" t="s">
        <v>1264</v>
      </c>
      <c r="H442" s="128" t="s">
        <v>1265</v>
      </c>
      <c r="I442" s="129">
        <v>44545</v>
      </c>
      <c r="J442" s="128" t="s">
        <v>184</v>
      </c>
      <c r="K442" s="128" t="s">
        <v>149</v>
      </c>
      <c r="L442" s="133" t="str">
        <f>IFERROR(_xlfn.IFNA(VLOOKUP($K442,[31]коммент!$B:$C,2,0),""),"")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42" s="128"/>
      <c r="N442" s="128"/>
      <c r="O442" s="128"/>
      <c r="P442" s="128" t="s">
        <v>1266</v>
      </c>
      <c r="Q442" s="13"/>
      <c r="R442" s="13"/>
    </row>
    <row r="443" spans="1:18" s="14" customFormat="1" ht="78.75" hidden="1" x14ac:dyDescent="0.25">
      <c r="A443" s="128">
        <v>441</v>
      </c>
      <c r="B443" s="129">
        <v>44715</v>
      </c>
      <c r="C443" s="138" t="s">
        <v>489</v>
      </c>
      <c r="D443" s="127" t="s">
        <v>26</v>
      </c>
      <c r="E443" s="127"/>
      <c r="F443" s="135" t="s">
        <v>499</v>
      </c>
      <c r="G443" s="128">
        <v>9773301078</v>
      </c>
      <c r="H443" s="128" t="s">
        <v>500</v>
      </c>
      <c r="I443" s="129">
        <v>44676</v>
      </c>
      <c r="J443" s="128" t="s">
        <v>180</v>
      </c>
      <c r="K443" s="128" t="s">
        <v>85</v>
      </c>
      <c r="L443" s="133" t="s">
        <v>148</v>
      </c>
      <c r="M443" s="128" t="s">
        <v>129</v>
      </c>
      <c r="N443" s="128"/>
      <c r="O443" s="128"/>
      <c r="P443" s="128" t="s">
        <v>501</v>
      </c>
      <c r="Q443" s="13"/>
      <c r="R443" s="13"/>
    </row>
    <row r="444" spans="1:18" s="14" customFormat="1" ht="47.25" hidden="1" x14ac:dyDescent="0.25">
      <c r="A444" s="128">
        <v>442</v>
      </c>
      <c r="B444" s="129">
        <v>44715</v>
      </c>
      <c r="C444" s="128" t="s">
        <v>541</v>
      </c>
      <c r="D444" s="127" t="s">
        <v>26</v>
      </c>
      <c r="E444" s="127"/>
      <c r="F444" s="130" t="s">
        <v>542</v>
      </c>
      <c r="G444" s="128" t="s">
        <v>543</v>
      </c>
      <c r="H444" s="128"/>
      <c r="I444" s="129"/>
      <c r="J444" s="128" t="s">
        <v>180</v>
      </c>
      <c r="K444" s="138" t="s">
        <v>85</v>
      </c>
      <c r="L444" s="139" t="str">
        <f>IFERROR(_xlfn.IFNA(VLOOKUP($K444,[8]коммент!$B:$C,2,0),""),"")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44" s="128" t="s">
        <v>129</v>
      </c>
      <c r="N444" s="128"/>
      <c r="O444" s="128"/>
      <c r="P444" s="128"/>
      <c r="Q444" s="13"/>
      <c r="R444" s="13"/>
    </row>
    <row r="445" spans="1:18" s="14" customFormat="1" ht="63" hidden="1" x14ac:dyDescent="0.25">
      <c r="A445" s="128">
        <v>443</v>
      </c>
      <c r="B445" s="129">
        <v>44715</v>
      </c>
      <c r="C445" s="128" t="s">
        <v>858</v>
      </c>
      <c r="D445" s="127" t="s">
        <v>26</v>
      </c>
      <c r="E445" s="127"/>
      <c r="F445" s="130" t="s">
        <v>864</v>
      </c>
      <c r="G445" s="128">
        <v>9168294546</v>
      </c>
      <c r="H445" s="128"/>
      <c r="I445" s="128"/>
      <c r="J445" s="128" t="s">
        <v>180</v>
      </c>
      <c r="K445" s="128" t="s">
        <v>149</v>
      </c>
      <c r="L445" s="133" t="str">
        <f>IFERROR(_xlfn.IFNA(VLOOKUP($K445,[11]коммент!$B:$C,2,0),""),"")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45" s="128"/>
      <c r="N445" s="128"/>
      <c r="O445" s="128"/>
      <c r="P445" s="128"/>
      <c r="Q445" s="13"/>
      <c r="R445" s="13"/>
    </row>
    <row r="446" spans="1:18" s="14" customFormat="1" ht="63" hidden="1" x14ac:dyDescent="0.25">
      <c r="A446" s="128">
        <v>444</v>
      </c>
      <c r="B446" s="129">
        <v>44715</v>
      </c>
      <c r="C446" s="128" t="s">
        <v>893</v>
      </c>
      <c r="D446" s="127" t="s">
        <v>26</v>
      </c>
      <c r="E446" s="127"/>
      <c r="F446" s="135" t="s">
        <v>901</v>
      </c>
      <c r="G446" s="128">
        <v>9104292694</v>
      </c>
      <c r="H446" s="128" t="s">
        <v>570</v>
      </c>
      <c r="I446" s="129">
        <v>44306</v>
      </c>
      <c r="J446" s="128" t="s">
        <v>184</v>
      </c>
      <c r="K446" s="128" t="s">
        <v>149</v>
      </c>
      <c r="L446" s="133" t="str">
        <f>IFERROR(_xlfn.IFNA(VLOOKUP($K446,[50]коммент!$B:$C,2,0),""),"")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46" s="128"/>
      <c r="N446" s="128"/>
      <c r="O446" s="128"/>
      <c r="P446" s="128"/>
      <c r="Q446" s="13"/>
      <c r="R446" s="13"/>
    </row>
    <row r="447" spans="1:18" s="14" customFormat="1" ht="78.75" hidden="1" x14ac:dyDescent="0.25">
      <c r="A447" s="128">
        <v>445</v>
      </c>
      <c r="B447" s="129">
        <v>44715</v>
      </c>
      <c r="C447" s="128" t="s">
        <v>1139</v>
      </c>
      <c r="D447" s="127" t="s">
        <v>26</v>
      </c>
      <c r="E447" s="127"/>
      <c r="F447" s="130" t="s">
        <v>1153</v>
      </c>
      <c r="G447" s="128">
        <v>9060935453</v>
      </c>
      <c r="H447" s="128" t="s">
        <v>1154</v>
      </c>
      <c r="I447" s="129">
        <v>44713</v>
      </c>
      <c r="J447" s="128" t="s">
        <v>180</v>
      </c>
      <c r="K447" s="128" t="s">
        <v>113</v>
      </c>
      <c r="L447" s="133" t="s">
        <v>143</v>
      </c>
      <c r="M447" s="128"/>
      <c r="N447" s="128"/>
      <c r="O447" s="128"/>
      <c r="P447" s="128" t="s">
        <v>1155</v>
      </c>
      <c r="Q447" s="13"/>
      <c r="R447" s="13"/>
    </row>
    <row r="448" spans="1:18" s="14" customFormat="1" ht="47.25" hidden="1" x14ac:dyDescent="0.25">
      <c r="A448" s="128">
        <v>446</v>
      </c>
      <c r="B448" s="129">
        <v>44715</v>
      </c>
      <c r="C448" s="128" t="s">
        <v>1359</v>
      </c>
      <c r="D448" s="127" t="s">
        <v>19</v>
      </c>
      <c r="E448" s="127"/>
      <c r="F448" s="130" t="s">
        <v>1395</v>
      </c>
      <c r="G448" s="128" t="s">
        <v>1396</v>
      </c>
      <c r="H448" s="128" t="s">
        <v>1233</v>
      </c>
      <c r="I448" s="129">
        <v>44567</v>
      </c>
      <c r="J448" s="128" t="s">
        <v>180</v>
      </c>
      <c r="K448" s="128" t="s">
        <v>85</v>
      </c>
      <c r="L448" s="133" t="str">
        <f>IFERROR(_xlfn.IFNA(VLOOKUP($K448,[14]коммент!$B:$C,2,0),""),"")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48" s="128" t="s">
        <v>129</v>
      </c>
      <c r="N448" s="128" t="s">
        <v>114</v>
      </c>
      <c r="O448" s="128"/>
      <c r="P448" s="128"/>
      <c r="Q448" s="13"/>
      <c r="R448" s="13"/>
    </row>
    <row r="449" spans="1:18" s="14" customFormat="1" ht="94.5" hidden="1" x14ac:dyDescent="0.25">
      <c r="A449" s="128">
        <v>447</v>
      </c>
      <c r="B449" s="129">
        <v>44715</v>
      </c>
      <c r="C449" s="129" t="s">
        <v>623</v>
      </c>
      <c r="D449" s="127" t="s">
        <v>23</v>
      </c>
      <c r="E449" s="127"/>
      <c r="F449" s="130" t="s">
        <v>627</v>
      </c>
      <c r="G449" s="128">
        <v>9253194703</v>
      </c>
      <c r="H449" s="128"/>
      <c r="I449" s="128"/>
      <c r="J449" s="128" t="s">
        <v>134</v>
      </c>
      <c r="K449" s="128" t="s">
        <v>6</v>
      </c>
      <c r="L449" s="133" t="str">
        <f>IFERROR(_xlfn.IFNA(VLOOKUP($K449,[40]коммент!$B:$C,2,0),""),"")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49" s="128"/>
      <c r="N449" s="128"/>
      <c r="O449" s="128"/>
      <c r="P449" s="128"/>
      <c r="Q449" s="13"/>
      <c r="R449" s="13"/>
    </row>
    <row r="450" spans="1:18" s="14" customFormat="1" ht="94.5" hidden="1" x14ac:dyDescent="0.25">
      <c r="A450" s="128">
        <v>448</v>
      </c>
      <c r="B450" s="129">
        <v>44715</v>
      </c>
      <c r="C450" s="128" t="s">
        <v>647</v>
      </c>
      <c r="D450" s="142" t="s">
        <v>23</v>
      </c>
      <c r="E450" s="127"/>
      <c r="F450" s="130" t="s">
        <v>661</v>
      </c>
      <c r="G450" s="128">
        <v>9036782126</v>
      </c>
      <c r="H450" s="128" t="s">
        <v>662</v>
      </c>
      <c r="I450" s="129">
        <v>44641</v>
      </c>
      <c r="J450" s="128" t="s">
        <v>184</v>
      </c>
      <c r="K450" s="128" t="s">
        <v>175</v>
      </c>
      <c r="L450" s="133" t="s">
        <v>176</v>
      </c>
      <c r="M450" s="128"/>
      <c r="N450" s="128"/>
      <c r="O450" s="128"/>
      <c r="P450" s="128" t="s">
        <v>663</v>
      </c>
      <c r="Q450" s="13"/>
      <c r="R450" s="13"/>
    </row>
    <row r="451" spans="1:18" s="14" customFormat="1" ht="94.5" hidden="1" x14ac:dyDescent="0.25">
      <c r="A451" s="128">
        <v>449</v>
      </c>
      <c r="B451" s="129">
        <v>44715</v>
      </c>
      <c r="C451" s="128" t="s">
        <v>858</v>
      </c>
      <c r="D451" s="127" t="s">
        <v>23</v>
      </c>
      <c r="E451" s="127"/>
      <c r="F451" s="130" t="s">
        <v>860</v>
      </c>
      <c r="G451" s="128">
        <v>9162164539</v>
      </c>
      <c r="H451" s="128"/>
      <c r="I451" s="128"/>
      <c r="J451" s="128" t="s">
        <v>184</v>
      </c>
      <c r="K451" s="128" t="s">
        <v>6</v>
      </c>
      <c r="L451" s="133" t="str">
        <f>IFERROR(_xlfn.IFNA(VLOOKUP($K451,[11]коммент!$B:$C,2,0),""),"")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51" s="128"/>
      <c r="N451" s="128"/>
      <c r="O451" s="128"/>
      <c r="P451" s="128"/>
      <c r="Q451" s="13"/>
      <c r="R451" s="13"/>
    </row>
    <row r="452" spans="1:18" s="14" customFormat="1" ht="94.5" hidden="1" x14ac:dyDescent="0.25">
      <c r="A452" s="128">
        <v>450</v>
      </c>
      <c r="B452" s="129">
        <v>44715</v>
      </c>
      <c r="C452" s="128" t="s">
        <v>1078</v>
      </c>
      <c r="D452" s="127" t="s">
        <v>23</v>
      </c>
      <c r="E452" s="127"/>
      <c r="F452" s="130" t="s">
        <v>1084</v>
      </c>
      <c r="G452" s="128">
        <v>9876948176</v>
      </c>
      <c r="H452" s="128" t="s">
        <v>652</v>
      </c>
      <c r="I452" s="129">
        <v>44714</v>
      </c>
      <c r="J452" s="128" t="s">
        <v>180</v>
      </c>
      <c r="K452" s="128" t="s">
        <v>6</v>
      </c>
      <c r="L452" s="133" t="s">
        <v>147</v>
      </c>
      <c r="M452" s="128"/>
      <c r="N452" s="128"/>
      <c r="O452" s="128"/>
      <c r="P452" s="128" t="s">
        <v>1085</v>
      </c>
      <c r="Q452" s="13"/>
      <c r="R452" s="13"/>
    </row>
    <row r="453" spans="1:18" s="14" customFormat="1" ht="78.75" hidden="1" x14ac:dyDescent="0.25">
      <c r="A453" s="128">
        <v>451</v>
      </c>
      <c r="B453" s="129">
        <v>44715</v>
      </c>
      <c r="C453" s="128" t="s">
        <v>1359</v>
      </c>
      <c r="D453" s="127" t="s">
        <v>23</v>
      </c>
      <c r="E453" s="127"/>
      <c r="F453" s="130" t="s">
        <v>1366</v>
      </c>
      <c r="G453" s="128" t="s">
        <v>1367</v>
      </c>
      <c r="H453" s="128" t="s">
        <v>1368</v>
      </c>
      <c r="I453" s="129">
        <v>44713</v>
      </c>
      <c r="J453" s="128" t="s">
        <v>180</v>
      </c>
      <c r="K453" s="128" t="s">
        <v>113</v>
      </c>
      <c r="L453" s="133" t="str">
        <f>IFERROR(_xlfn.IFNA(VLOOKUP($K453,[14]коммент!$B:$C,2,0),""),"")</f>
        <v>Формат уведомления. С целью проведения внутреннего контроля качества.</v>
      </c>
      <c r="M453" s="128"/>
      <c r="N453" s="128" t="s">
        <v>183</v>
      </c>
      <c r="O453" s="128" t="s">
        <v>207</v>
      </c>
      <c r="P453" s="128" t="s">
        <v>1369</v>
      </c>
      <c r="Q453" s="13"/>
      <c r="R453" s="13"/>
    </row>
    <row r="454" spans="1:18" s="14" customFormat="1" ht="126" hidden="1" x14ac:dyDescent="0.25">
      <c r="A454" s="128">
        <v>452</v>
      </c>
      <c r="B454" s="129">
        <v>44715</v>
      </c>
      <c r="C454" s="128" t="s">
        <v>1359</v>
      </c>
      <c r="D454" s="127" t="s">
        <v>23</v>
      </c>
      <c r="E454" s="127"/>
      <c r="F454" s="130" t="s">
        <v>1366</v>
      </c>
      <c r="G454" s="128" t="s">
        <v>1367</v>
      </c>
      <c r="H454" s="128" t="s">
        <v>1370</v>
      </c>
      <c r="I454" s="129">
        <v>44274</v>
      </c>
      <c r="J454" s="128" t="s">
        <v>180</v>
      </c>
      <c r="K454" s="128" t="s">
        <v>85</v>
      </c>
      <c r="L454" s="133" t="str">
        <f>IFERROR(_xlfn.IFNA(VLOOKUP($K454,[14]коммент!$B:$C,2,0),""),"")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54" s="128" t="s">
        <v>129</v>
      </c>
      <c r="N454" s="128" t="s">
        <v>114</v>
      </c>
      <c r="O454" s="128"/>
      <c r="P454" s="156" t="s">
        <v>1371</v>
      </c>
      <c r="Q454" s="13"/>
      <c r="R454" s="13"/>
    </row>
    <row r="455" spans="1:18" s="14" customFormat="1" ht="47.25" hidden="1" x14ac:dyDescent="0.25">
      <c r="A455" s="128">
        <v>453</v>
      </c>
      <c r="B455" s="129">
        <v>44715</v>
      </c>
      <c r="C455" s="128" t="s">
        <v>846</v>
      </c>
      <c r="D455" s="127" t="s">
        <v>44</v>
      </c>
      <c r="E455" s="127"/>
      <c r="F455" s="130" t="s">
        <v>848</v>
      </c>
      <c r="G455" s="128">
        <v>9057050930</v>
      </c>
      <c r="H455" s="128" t="s">
        <v>795</v>
      </c>
      <c r="I455" s="129">
        <v>44713</v>
      </c>
      <c r="J455" s="128" t="s">
        <v>134</v>
      </c>
      <c r="K455" s="128" t="s">
        <v>85</v>
      </c>
      <c r="L455" s="133" t="str">
        <f>IFERROR(_xlfn.IFNA(VLOOKUP($K455,[30]коммент!$B:$C,2,0),""),"")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55" s="128" t="s">
        <v>129</v>
      </c>
      <c r="N455" s="128"/>
      <c r="O455" s="128"/>
      <c r="P455" s="128"/>
      <c r="Q455" s="13"/>
      <c r="R455" s="13"/>
    </row>
    <row r="456" spans="1:18" s="14" customFormat="1" ht="47.25" hidden="1" x14ac:dyDescent="0.25">
      <c r="A456" s="128">
        <v>454</v>
      </c>
      <c r="B456" s="129">
        <v>44715</v>
      </c>
      <c r="C456" s="137" t="s">
        <v>825</v>
      </c>
      <c r="D456" s="127" t="s">
        <v>42</v>
      </c>
      <c r="E456" s="127"/>
      <c r="F456" s="135" t="s">
        <v>830</v>
      </c>
      <c r="G456" s="128">
        <v>89162176834</v>
      </c>
      <c r="H456" s="128"/>
      <c r="I456" s="128"/>
      <c r="J456" s="128" t="s">
        <v>180</v>
      </c>
      <c r="K456" s="128" t="s">
        <v>85</v>
      </c>
      <c r="L456" s="133" t="str">
        <f>IFERROR(_xlfn.IFNA(VLOOKUP($K456,[41]коммент!$B:$C,2,0),""),"")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56" s="128" t="s">
        <v>129</v>
      </c>
      <c r="N456" s="128"/>
      <c r="O456" s="128"/>
      <c r="P456" s="128"/>
      <c r="Q456" s="13"/>
      <c r="R456" s="13"/>
    </row>
    <row r="457" spans="1:18" s="14" customFormat="1" ht="94.5" hidden="1" x14ac:dyDescent="0.25">
      <c r="A457" s="128">
        <v>455</v>
      </c>
      <c r="B457" s="129">
        <v>44715</v>
      </c>
      <c r="C457" s="128" t="s">
        <v>846</v>
      </c>
      <c r="D457" s="127" t="s">
        <v>42</v>
      </c>
      <c r="E457" s="127"/>
      <c r="F457" s="130" t="s">
        <v>854</v>
      </c>
      <c r="G457" s="128">
        <v>9168249128</v>
      </c>
      <c r="H457" s="128" t="s">
        <v>855</v>
      </c>
      <c r="I457" s="129">
        <v>44650</v>
      </c>
      <c r="J457" s="128" t="s">
        <v>179</v>
      </c>
      <c r="K457" s="128" t="s">
        <v>6</v>
      </c>
      <c r="L457" s="133" t="str">
        <f>IFERROR(_xlfn.IFNA(VLOOKUP($K457,[30]коммент!$B:$C,2,0),""),"")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57" s="128"/>
      <c r="N457" s="128"/>
      <c r="O457" s="128"/>
      <c r="P457" s="128"/>
      <c r="Q457" s="13"/>
      <c r="R457" s="13"/>
    </row>
    <row r="458" spans="1:18" s="14" customFormat="1" ht="78.75" hidden="1" x14ac:dyDescent="0.25">
      <c r="A458" s="128">
        <v>456</v>
      </c>
      <c r="B458" s="129">
        <v>44715</v>
      </c>
      <c r="C458" s="128" t="s">
        <v>997</v>
      </c>
      <c r="D458" s="127" t="s">
        <v>42</v>
      </c>
      <c r="E458" s="127"/>
      <c r="F458" s="130" t="s">
        <v>1002</v>
      </c>
      <c r="G458" s="128" t="s">
        <v>1003</v>
      </c>
      <c r="H458" s="128" t="s">
        <v>1004</v>
      </c>
      <c r="I458" s="129">
        <v>44411</v>
      </c>
      <c r="J458" s="128" t="s">
        <v>184</v>
      </c>
      <c r="K458" s="128" t="s">
        <v>36</v>
      </c>
      <c r="L458" s="133" t="s">
        <v>157</v>
      </c>
      <c r="M458" s="128"/>
      <c r="N458" s="128"/>
      <c r="O458" s="128"/>
      <c r="P458" s="128" t="s">
        <v>1005</v>
      </c>
      <c r="Q458" s="13"/>
      <c r="R458" s="13"/>
    </row>
    <row r="459" spans="1:18" s="14" customFormat="1" ht="94.5" hidden="1" x14ac:dyDescent="0.25">
      <c r="A459" s="128">
        <v>457</v>
      </c>
      <c r="B459" s="129">
        <v>44715</v>
      </c>
      <c r="C459" s="128" t="s">
        <v>1159</v>
      </c>
      <c r="D459" s="127" t="s">
        <v>42</v>
      </c>
      <c r="E459" s="127"/>
      <c r="F459" s="130" t="s">
        <v>1163</v>
      </c>
      <c r="G459" s="128">
        <v>9651930682</v>
      </c>
      <c r="H459" s="128"/>
      <c r="I459" s="129"/>
      <c r="J459" s="128" t="s">
        <v>180</v>
      </c>
      <c r="K459" s="128" t="s">
        <v>6</v>
      </c>
      <c r="L459" s="133" t="str">
        <f>IFERROR(_xlfn.IFNA(VLOOKUP($K459,[42]коммент!$B:$C,2,0),""),"")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59" s="128"/>
      <c r="N459" s="128"/>
      <c r="O459" s="128"/>
      <c r="P459" s="128"/>
      <c r="Q459" s="13"/>
      <c r="R459" s="13"/>
    </row>
    <row r="460" spans="1:18" s="14" customFormat="1" ht="63" hidden="1" x14ac:dyDescent="0.25">
      <c r="A460" s="128">
        <v>458</v>
      </c>
      <c r="B460" s="129">
        <v>44715</v>
      </c>
      <c r="C460" s="128" t="s">
        <v>1238</v>
      </c>
      <c r="D460" s="127" t="s">
        <v>42</v>
      </c>
      <c r="E460" s="127"/>
      <c r="F460" s="130" t="s">
        <v>1243</v>
      </c>
      <c r="G460" s="128" t="s">
        <v>1244</v>
      </c>
      <c r="H460" s="128"/>
      <c r="I460" s="128"/>
      <c r="J460" s="128" t="s">
        <v>180</v>
      </c>
      <c r="K460" s="128" t="s">
        <v>149</v>
      </c>
      <c r="L460" s="133" t="str">
        <f>IFERROR(_xlfn.IFNA(VLOOKUP($K460,[7]коммент!$B:$C,2,0),""),"")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60" s="128"/>
      <c r="N460" s="128"/>
      <c r="O460" s="128"/>
      <c r="P460" s="128"/>
      <c r="Q460" s="13"/>
      <c r="R460" s="13"/>
    </row>
    <row r="461" spans="1:18" s="14" customFormat="1" ht="94.5" hidden="1" x14ac:dyDescent="0.25">
      <c r="A461" s="128">
        <v>459</v>
      </c>
      <c r="B461" s="129">
        <v>44715</v>
      </c>
      <c r="C461" s="128" t="s">
        <v>460</v>
      </c>
      <c r="D461" s="127" t="s">
        <v>25</v>
      </c>
      <c r="E461" s="127"/>
      <c r="F461" s="135" t="s">
        <v>475</v>
      </c>
      <c r="G461" s="128">
        <v>9165845348</v>
      </c>
      <c r="H461" s="128"/>
      <c r="I461" s="128"/>
      <c r="J461" s="128" t="s">
        <v>180</v>
      </c>
      <c r="K461" s="128" t="s">
        <v>6</v>
      </c>
      <c r="L461" s="133" t="s">
        <v>147</v>
      </c>
      <c r="M461" s="128"/>
      <c r="N461" s="128"/>
      <c r="O461" s="128"/>
      <c r="P461" s="128"/>
      <c r="Q461" s="13"/>
      <c r="R461" s="13"/>
    </row>
    <row r="462" spans="1:18" s="14" customFormat="1" ht="94.5" hidden="1" x14ac:dyDescent="0.25">
      <c r="A462" s="128">
        <v>460</v>
      </c>
      <c r="B462" s="129">
        <v>44715</v>
      </c>
      <c r="C462" s="141" t="s">
        <v>554</v>
      </c>
      <c r="D462" s="142" t="s">
        <v>25</v>
      </c>
      <c r="E462" s="142"/>
      <c r="F462" s="143" t="s">
        <v>564</v>
      </c>
      <c r="G462" s="144" t="s">
        <v>565</v>
      </c>
      <c r="H462" s="141"/>
      <c r="I462" s="141"/>
      <c r="J462" s="141" t="s">
        <v>134</v>
      </c>
      <c r="K462" s="141" t="s">
        <v>6</v>
      </c>
      <c r="L462" s="133" t="str">
        <f>IFERROR(_xlfn.IFNA(VLOOKUP($K462,[9]коммент!$B:$C,2,0),""),"")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62" s="141"/>
      <c r="N462" s="141"/>
      <c r="O462" s="141"/>
      <c r="P462" s="141"/>
      <c r="Q462" s="13"/>
      <c r="R462" s="13"/>
    </row>
    <row r="463" spans="1:18" s="14" customFormat="1" ht="63" hidden="1" x14ac:dyDescent="0.25">
      <c r="A463" s="128">
        <v>461</v>
      </c>
      <c r="B463" s="129">
        <v>44715</v>
      </c>
      <c r="C463" s="128" t="s">
        <v>670</v>
      </c>
      <c r="D463" s="127" t="s">
        <v>92</v>
      </c>
      <c r="E463" s="127"/>
      <c r="F463" s="130" t="s">
        <v>682</v>
      </c>
      <c r="G463" s="128">
        <v>84997293285</v>
      </c>
      <c r="H463" s="128"/>
      <c r="I463" s="129"/>
      <c r="J463" s="128" t="s">
        <v>180</v>
      </c>
      <c r="K463" s="137" t="s">
        <v>149</v>
      </c>
      <c r="L463" s="133" t="s">
        <v>144</v>
      </c>
      <c r="M463" s="128"/>
      <c r="N463" s="128"/>
      <c r="O463" s="128"/>
      <c r="P463" s="128"/>
      <c r="Q463" s="13"/>
      <c r="R463" s="13"/>
    </row>
    <row r="464" spans="1:18" s="14" customFormat="1" ht="94.5" hidden="1" x14ac:dyDescent="0.25">
      <c r="A464" s="128">
        <v>462</v>
      </c>
      <c r="B464" s="129">
        <v>44715</v>
      </c>
      <c r="C464" s="128" t="s">
        <v>691</v>
      </c>
      <c r="D464" s="127" t="s">
        <v>92</v>
      </c>
      <c r="E464" s="127"/>
      <c r="F464" s="130" t="s">
        <v>710</v>
      </c>
      <c r="G464" s="128" t="s">
        <v>711</v>
      </c>
      <c r="H464" s="128" t="s">
        <v>712</v>
      </c>
      <c r="I464" s="129">
        <v>44581</v>
      </c>
      <c r="J464" s="128" t="s">
        <v>184</v>
      </c>
      <c r="K464" s="128" t="s">
        <v>175</v>
      </c>
      <c r="L464" s="133" t="s">
        <v>176</v>
      </c>
      <c r="M464" s="128"/>
      <c r="N464" s="128"/>
      <c r="O464" s="128"/>
      <c r="P464" s="128" t="s">
        <v>713</v>
      </c>
      <c r="Q464" s="13"/>
      <c r="R464" s="13"/>
    </row>
    <row r="465" spans="1:18" s="14" customFormat="1" ht="94.5" hidden="1" x14ac:dyDescent="0.25">
      <c r="A465" s="128">
        <v>463</v>
      </c>
      <c r="B465" s="129">
        <v>44715</v>
      </c>
      <c r="C465" s="128" t="s">
        <v>691</v>
      </c>
      <c r="D465" s="127" t="s">
        <v>92</v>
      </c>
      <c r="E465" s="127"/>
      <c r="F465" s="130" t="s">
        <v>717</v>
      </c>
      <c r="G465" s="128">
        <v>89032158892</v>
      </c>
      <c r="H465" s="128" t="s">
        <v>718</v>
      </c>
      <c r="I465" s="129">
        <v>44711</v>
      </c>
      <c r="J465" s="128" t="s">
        <v>180</v>
      </c>
      <c r="K465" s="128" t="s">
        <v>111</v>
      </c>
      <c r="L465" s="133" t="s">
        <v>165</v>
      </c>
      <c r="M465" s="128" t="s">
        <v>130</v>
      </c>
      <c r="N465" s="128" t="s">
        <v>183</v>
      </c>
      <c r="O465" s="128" t="s">
        <v>92</v>
      </c>
      <c r="P465" s="128" t="s">
        <v>719</v>
      </c>
      <c r="Q465" s="13"/>
      <c r="R465" s="13"/>
    </row>
    <row r="466" spans="1:18" s="14" customFormat="1" ht="94.5" hidden="1" x14ac:dyDescent="0.25">
      <c r="A466" s="128">
        <v>464</v>
      </c>
      <c r="B466" s="129">
        <v>44715</v>
      </c>
      <c r="C466" s="128" t="s">
        <v>691</v>
      </c>
      <c r="D466" s="127" t="s">
        <v>92</v>
      </c>
      <c r="E466" s="127"/>
      <c r="F466" s="130" t="s">
        <v>720</v>
      </c>
      <c r="G466" s="128">
        <v>89163949310</v>
      </c>
      <c r="H466" s="128" t="s">
        <v>721</v>
      </c>
      <c r="I466" s="129">
        <v>44712</v>
      </c>
      <c r="J466" s="128" t="s">
        <v>180</v>
      </c>
      <c r="K466" s="154" t="s">
        <v>111</v>
      </c>
      <c r="L466" s="155" t="s">
        <v>165</v>
      </c>
      <c r="M466" s="128" t="s">
        <v>130</v>
      </c>
      <c r="N466" s="128" t="s">
        <v>114</v>
      </c>
      <c r="O466" s="128"/>
      <c r="P466" s="128" t="s">
        <v>722</v>
      </c>
      <c r="Q466" s="13"/>
      <c r="R466" s="13"/>
    </row>
    <row r="467" spans="1:18" s="14" customFormat="1" ht="94.5" hidden="1" x14ac:dyDescent="0.25">
      <c r="A467" s="128">
        <v>465</v>
      </c>
      <c r="B467" s="129">
        <v>44715</v>
      </c>
      <c r="C467" s="128" t="s">
        <v>691</v>
      </c>
      <c r="D467" s="127" t="s">
        <v>92</v>
      </c>
      <c r="E467" s="127"/>
      <c r="F467" s="130" t="s">
        <v>723</v>
      </c>
      <c r="G467" s="128">
        <v>89031540502</v>
      </c>
      <c r="H467" s="128" t="s">
        <v>718</v>
      </c>
      <c r="I467" s="129">
        <v>44712</v>
      </c>
      <c r="J467" s="128" t="s">
        <v>180</v>
      </c>
      <c r="K467" s="128" t="s">
        <v>111</v>
      </c>
      <c r="L467" s="133" t="s">
        <v>165</v>
      </c>
      <c r="M467" s="128" t="s">
        <v>130</v>
      </c>
      <c r="N467" s="128" t="s">
        <v>114</v>
      </c>
      <c r="O467" s="128"/>
      <c r="P467" s="128" t="s">
        <v>724</v>
      </c>
      <c r="Q467" s="13"/>
      <c r="R467" s="13"/>
    </row>
    <row r="468" spans="1:18" s="14" customFormat="1" ht="110.25" hidden="1" x14ac:dyDescent="0.25">
      <c r="A468" s="128">
        <v>466</v>
      </c>
      <c r="B468" s="129">
        <v>44715</v>
      </c>
      <c r="C468" s="128" t="s">
        <v>979</v>
      </c>
      <c r="D468" s="127" t="s">
        <v>92</v>
      </c>
      <c r="E468" s="127"/>
      <c r="F468" s="130" t="s">
        <v>990</v>
      </c>
      <c r="G468" s="128" t="s">
        <v>991</v>
      </c>
      <c r="H468" s="128" t="s">
        <v>721</v>
      </c>
      <c r="I468" s="129">
        <v>44696</v>
      </c>
      <c r="J468" s="128" t="s">
        <v>134</v>
      </c>
      <c r="K468" s="128" t="s">
        <v>121</v>
      </c>
      <c r="L468" s="133" t="s">
        <v>146</v>
      </c>
      <c r="M468" s="128"/>
      <c r="N468" s="128"/>
      <c r="O468" s="128"/>
      <c r="P468" s="128" t="s">
        <v>992</v>
      </c>
      <c r="Q468" s="13"/>
      <c r="R468" s="13"/>
    </row>
    <row r="469" spans="1:18" s="14" customFormat="1" ht="78.75" hidden="1" x14ac:dyDescent="0.25">
      <c r="A469" s="128">
        <v>467</v>
      </c>
      <c r="B469" s="129">
        <v>44715</v>
      </c>
      <c r="C469" s="137" t="s">
        <v>433</v>
      </c>
      <c r="D469" s="127" t="s">
        <v>66</v>
      </c>
      <c r="E469" s="127"/>
      <c r="F469" s="130" t="s">
        <v>438</v>
      </c>
      <c r="G469" s="128" t="s">
        <v>439</v>
      </c>
      <c r="H469" s="136" t="s">
        <v>440</v>
      </c>
      <c r="I469" s="136">
        <v>44714</v>
      </c>
      <c r="J469" s="137" t="s">
        <v>180</v>
      </c>
      <c r="K469" s="128" t="s">
        <v>85</v>
      </c>
      <c r="L469" s="133" t="s">
        <v>148</v>
      </c>
      <c r="M469" s="128" t="s">
        <v>130</v>
      </c>
      <c r="N469" s="128"/>
      <c r="O469" s="128"/>
      <c r="P469" s="128" t="s">
        <v>441</v>
      </c>
      <c r="Q469" s="13"/>
      <c r="R469" s="13"/>
    </row>
    <row r="470" spans="1:18" s="14" customFormat="1" ht="63" hidden="1" x14ac:dyDescent="0.25">
      <c r="A470" s="128">
        <v>468</v>
      </c>
      <c r="B470" s="129">
        <v>44715</v>
      </c>
      <c r="C470" s="128" t="s">
        <v>1253</v>
      </c>
      <c r="D470" s="127" t="s">
        <v>66</v>
      </c>
      <c r="E470" s="127"/>
      <c r="F470" s="130" t="s">
        <v>1254</v>
      </c>
      <c r="G470" s="128" t="s">
        <v>1255</v>
      </c>
      <c r="H470" s="128"/>
      <c r="I470" s="129"/>
      <c r="J470" s="128"/>
      <c r="K470" s="128" t="s">
        <v>121</v>
      </c>
      <c r="L470" s="133" t="str">
        <f>IFERROR(_xlfn.IFNA(VLOOKUP($K470,[24]коммент!$B:$C,2,0),""),"")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470" s="128"/>
      <c r="N470" s="128"/>
      <c r="O470" s="128"/>
      <c r="P470" s="128" t="s">
        <v>1257</v>
      </c>
      <c r="Q470" s="13"/>
      <c r="R470" s="13"/>
    </row>
    <row r="471" spans="1:18" s="14" customFormat="1" ht="94.5" hidden="1" x14ac:dyDescent="0.25">
      <c r="A471" s="128">
        <v>469</v>
      </c>
      <c r="B471" s="129">
        <v>44715</v>
      </c>
      <c r="C471" s="128" t="s">
        <v>1322</v>
      </c>
      <c r="D471" s="127" t="s">
        <v>66</v>
      </c>
      <c r="E471" s="127"/>
      <c r="F471" s="130" t="s">
        <v>1335</v>
      </c>
      <c r="G471" s="128">
        <v>4953017946</v>
      </c>
      <c r="H471" s="128"/>
      <c r="I471" s="128"/>
      <c r="J471" s="128" t="s">
        <v>180</v>
      </c>
      <c r="K471" s="128" t="s">
        <v>6</v>
      </c>
      <c r="L471" s="133" t="str">
        <f>IFERROR(_xlfn.IFNA(VLOOKUP($K471,[25]коммент!$B:$C,2,0),""),"")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71" s="128"/>
      <c r="N471" s="128"/>
      <c r="O471" s="128"/>
      <c r="P471" s="128"/>
      <c r="Q471" s="13"/>
      <c r="R471" s="13"/>
    </row>
    <row r="472" spans="1:18" s="14" customFormat="1" ht="94.5" hidden="1" x14ac:dyDescent="0.25">
      <c r="A472" s="128">
        <v>470</v>
      </c>
      <c r="B472" s="129">
        <v>44715</v>
      </c>
      <c r="C472" s="128" t="s">
        <v>647</v>
      </c>
      <c r="D472" s="127" t="s">
        <v>47</v>
      </c>
      <c r="E472" s="127"/>
      <c r="F472" s="147" t="s">
        <v>664</v>
      </c>
      <c r="G472" s="135">
        <v>4991788823</v>
      </c>
      <c r="H472" s="128" t="s">
        <v>665</v>
      </c>
      <c r="I472" s="129">
        <v>44515</v>
      </c>
      <c r="J472" s="128" t="s">
        <v>184</v>
      </c>
      <c r="K472" s="128" t="s">
        <v>175</v>
      </c>
      <c r="L472" s="133" t="s">
        <v>176</v>
      </c>
      <c r="M472" s="128"/>
      <c r="N472" s="128"/>
      <c r="O472" s="128"/>
      <c r="P472" s="128" t="s">
        <v>666</v>
      </c>
      <c r="Q472" s="13"/>
      <c r="R472" s="13"/>
    </row>
    <row r="473" spans="1:18" s="14" customFormat="1" ht="94.5" hidden="1" x14ac:dyDescent="0.25">
      <c r="A473" s="128">
        <v>471</v>
      </c>
      <c r="B473" s="129">
        <v>44715</v>
      </c>
      <c r="C473" s="128" t="s">
        <v>1168</v>
      </c>
      <c r="D473" s="127" t="s">
        <v>47</v>
      </c>
      <c r="E473" s="127"/>
      <c r="F473" s="130" t="s">
        <v>1169</v>
      </c>
      <c r="G473" s="128">
        <v>9167336230</v>
      </c>
      <c r="H473" s="128" t="s">
        <v>1170</v>
      </c>
      <c r="I473" s="129">
        <v>44701</v>
      </c>
      <c r="J473" s="128" t="s">
        <v>180</v>
      </c>
      <c r="K473" s="128" t="s">
        <v>6</v>
      </c>
      <c r="L473" s="133" t="s">
        <v>147</v>
      </c>
      <c r="M473" s="128"/>
      <c r="N473" s="128" t="s">
        <v>114</v>
      </c>
      <c r="O473" s="128"/>
      <c r="P473" s="128"/>
      <c r="Q473" s="13"/>
      <c r="R473" s="13"/>
    </row>
    <row r="474" spans="1:18" s="14" customFormat="1" ht="78.75" hidden="1" x14ac:dyDescent="0.25">
      <c r="A474" s="128">
        <v>472</v>
      </c>
      <c r="B474" s="129">
        <v>44715</v>
      </c>
      <c r="C474" s="128" t="s">
        <v>1168</v>
      </c>
      <c r="D474" s="127" t="s">
        <v>47</v>
      </c>
      <c r="E474" s="127"/>
      <c r="F474" s="130" t="s">
        <v>1180</v>
      </c>
      <c r="G474" s="128">
        <v>9180256342</v>
      </c>
      <c r="H474" s="128" t="s">
        <v>1181</v>
      </c>
      <c r="I474" s="129">
        <v>44510</v>
      </c>
      <c r="J474" s="128" t="s">
        <v>179</v>
      </c>
      <c r="K474" s="128" t="s">
        <v>85</v>
      </c>
      <c r="L474" s="133" t="s">
        <v>148</v>
      </c>
      <c r="M474" s="128" t="s">
        <v>129</v>
      </c>
      <c r="N474" s="128" t="s">
        <v>114</v>
      </c>
      <c r="O474" s="128"/>
      <c r="P474" s="128" t="s">
        <v>1182</v>
      </c>
      <c r="Q474" s="13"/>
      <c r="R474" s="13"/>
    </row>
    <row r="475" spans="1:18" s="14" customFormat="1" ht="94.5" hidden="1" x14ac:dyDescent="0.25">
      <c r="A475" s="128">
        <v>473</v>
      </c>
      <c r="B475" s="129">
        <v>44715</v>
      </c>
      <c r="C475" s="128" t="s">
        <v>272</v>
      </c>
      <c r="D475" s="127" t="s">
        <v>60</v>
      </c>
      <c r="E475" s="127"/>
      <c r="F475" s="130" t="s">
        <v>273</v>
      </c>
      <c r="G475" s="128">
        <v>89267865321</v>
      </c>
      <c r="H475" s="128" t="s">
        <v>274</v>
      </c>
      <c r="I475" s="129">
        <v>44491</v>
      </c>
      <c r="J475" s="128" t="s">
        <v>184</v>
      </c>
      <c r="K475" s="161" t="s">
        <v>175</v>
      </c>
      <c r="L475" s="162" t="s">
        <v>176</v>
      </c>
      <c r="M475" s="128"/>
      <c r="N475" s="128" t="s">
        <v>114</v>
      </c>
      <c r="O475" s="128"/>
      <c r="P475" s="128" t="s">
        <v>275</v>
      </c>
      <c r="Q475" s="13"/>
      <c r="R475" s="13"/>
    </row>
    <row r="476" spans="1:18" s="14" customFormat="1" ht="94.5" hidden="1" x14ac:dyDescent="0.25">
      <c r="A476" s="128">
        <v>474</v>
      </c>
      <c r="B476" s="129">
        <v>44715</v>
      </c>
      <c r="C476" s="128" t="s">
        <v>272</v>
      </c>
      <c r="D476" s="127" t="s">
        <v>60</v>
      </c>
      <c r="E476" s="127"/>
      <c r="F476" s="130" t="s">
        <v>276</v>
      </c>
      <c r="G476" s="128">
        <v>89151297696</v>
      </c>
      <c r="H476" s="128" t="s">
        <v>277</v>
      </c>
      <c r="I476" s="129">
        <v>44714</v>
      </c>
      <c r="J476" s="128" t="s">
        <v>179</v>
      </c>
      <c r="K476" s="128" t="s">
        <v>111</v>
      </c>
      <c r="L476" s="133" t="str">
        <f>IFERROR(_xlfn.IFNA(VLOOKUP($K476,[39]коммент!$B:$C,2,0),""),"")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76" s="128" t="s">
        <v>130</v>
      </c>
      <c r="N476" s="128" t="s">
        <v>114</v>
      </c>
      <c r="O476" s="128"/>
      <c r="P476" s="128" t="s">
        <v>278</v>
      </c>
      <c r="Q476" s="13"/>
      <c r="R476" s="13"/>
    </row>
    <row r="477" spans="1:18" s="14" customFormat="1" ht="141.75" hidden="1" x14ac:dyDescent="0.25">
      <c r="A477" s="128">
        <v>475</v>
      </c>
      <c r="B477" s="129">
        <v>44715</v>
      </c>
      <c r="C477" s="128" t="s">
        <v>272</v>
      </c>
      <c r="D477" s="127" t="s">
        <v>60</v>
      </c>
      <c r="E477" s="127"/>
      <c r="F477" s="130" t="s">
        <v>293</v>
      </c>
      <c r="G477" s="128" t="s">
        <v>294</v>
      </c>
      <c r="H477" s="128" t="s">
        <v>295</v>
      </c>
      <c r="I477" s="129">
        <v>44707</v>
      </c>
      <c r="J477" s="128" t="s">
        <v>179</v>
      </c>
      <c r="K477" s="128" t="s">
        <v>111</v>
      </c>
      <c r="L477" s="133" t="str">
        <f>IFERROR(_xlfn.IFNA(VLOOKUP($K477,[57]коммент!$B:$C,2,0),""),"")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77" s="128" t="s">
        <v>130</v>
      </c>
      <c r="N477" s="128" t="s">
        <v>183</v>
      </c>
      <c r="O477" s="128" t="s">
        <v>60</v>
      </c>
      <c r="P477" s="128" t="s">
        <v>296</v>
      </c>
      <c r="Q477" s="13"/>
      <c r="R477" s="13"/>
    </row>
    <row r="478" spans="1:18" s="14" customFormat="1" ht="47.25" hidden="1" x14ac:dyDescent="0.25">
      <c r="A478" s="128">
        <v>476</v>
      </c>
      <c r="B478" s="129">
        <v>44715</v>
      </c>
      <c r="C478" s="128" t="s">
        <v>597</v>
      </c>
      <c r="D478" s="127" t="s">
        <v>60</v>
      </c>
      <c r="E478" s="127"/>
      <c r="F478" s="135" t="s">
        <v>615</v>
      </c>
      <c r="G478" s="128">
        <v>89175548707</v>
      </c>
      <c r="H478" s="128" t="s">
        <v>616</v>
      </c>
      <c r="I478" s="129">
        <v>44671</v>
      </c>
      <c r="J478" s="128" t="s">
        <v>180</v>
      </c>
      <c r="K478" s="128" t="s">
        <v>85</v>
      </c>
      <c r="L478" s="133" t="str">
        <f>IFERROR(_xlfn.IFNA(VLOOKUP($K478,[37]коммент!$B:$C,2,0),""),"")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78" s="128" t="s">
        <v>129</v>
      </c>
      <c r="N478" s="128"/>
      <c r="O478" s="128"/>
      <c r="P478" s="128"/>
      <c r="Q478" s="13"/>
      <c r="R478" s="13"/>
    </row>
    <row r="479" spans="1:18" s="14" customFormat="1" ht="94.5" hidden="1" x14ac:dyDescent="0.25">
      <c r="A479" s="128">
        <v>477</v>
      </c>
      <c r="B479" s="129">
        <v>44715</v>
      </c>
      <c r="C479" s="128" t="s">
        <v>410</v>
      </c>
      <c r="D479" s="127" t="s">
        <v>83</v>
      </c>
      <c r="E479" s="127"/>
      <c r="F479" s="135" t="s">
        <v>411</v>
      </c>
      <c r="G479" s="128" t="s">
        <v>412</v>
      </c>
      <c r="H479" s="128" t="s">
        <v>413</v>
      </c>
      <c r="I479" s="129">
        <v>44714</v>
      </c>
      <c r="J479" s="128" t="s">
        <v>180</v>
      </c>
      <c r="K479" s="128" t="s">
        <v>111</v>
      </c>
      <c r="L479" s="133" t="str">
        <f>IFERROR(_xlfn.IFNA(VLOOKUP($K479,[34]коммент!$B:$C,2,0),""),"")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79" s="128" t="s">
        <v>130</v>
      </c>
      <c r="N479" s="128" t="s">
        <v>114</v>
      </c>
      <c r="O479" s="128"/>
      <c r="P479" s="128" t="s">
        <v>414</v>
      </c>
      <c r="Q479" s="13"/>
      <c r="R479" s="13"/>
    </row>
    <row r="480" spans="1:18" s="14" customFormat="1" ht="94.5" hidden="1" x14ac:dyDescent="0.25">
      <c r="A480" s="128">
        <v>478</v>
      </c>
      <c r="B480" s="129">
        <v>44715</v>
      </c>
      <c r="C480" s="128" t="s">
        <v>979</v>
      </c>
      <c r="D480" s="127" t="s">
        <v>83</v>
      </c>
      <c r="E480" s="127"/>
      <c r="F480" s="130" t="s">
        <v>993</v>
      </c>
      <c r="G480" s="128" t="s">
        <v>994</v>
      </c>
      <c r="H480" s="128" t="s">
        <v>995</v>
      </c>
      <c r="I480" s="129">
        <v>44713</v>
      </c>
      <c r="J480" s="128" t="s">
        <v>180</v>
      </c>
      <c r="K480" s="128" t="s">
        <v>111</v>
      </c>
      <c r="L480" s="133" t="s">
        <v>165</v>
      </c>
      <c r="M480" s="128" t="s">
        <v>119</v>
      </c>
      <c r="N480" s="128" t="s">
        <v>114</v>
      </c>
      <c r="O480" s="128"/>
      <c r="P480" s="128" t="s">
        <v>996</v>
      </c>
      <c r="Q480" s="13"/>
      <c r="R480" s="13"/>
    </row>
    <row r="481" spans="1:18" s="14" customFormat="1" ht="173.25" hidden="1" x14ac:dyDescent="0.25">
      <c r="A481" s="128">
        <v>479</v>
      </c>
      <c r="B481" s="129">
        <v>44715</v>
      </c>
      <c r="C481" s="128" t="s">
        <v>229</v>
      </c>
      <c r="D481" s="127" t="s">
        <v>41</v>
      </c>
      <c r="E481" s="127"/>
      <c r="F481" s="130" t="s">
        <v>242</v>
      </c>
      <c r="G481" s="128">
        <v>9152604733</v>
      </c>
      <c r="H481" s="128" t="s">
        <v>243</v>
      </c>
      <c r="I481" s="129">
        <v>44693</v>
      </c>
      <c r="J481" s="128" t="s">
        <v>180</v>
      </c>
      <c r="K481" s="128" t="s">
        <v>113</v>
      </c>
      <c r="L481" s="133" t="s">
        <v>164</v>
      </c>
      <c r="M481" s="128"/>
      <c r="N481" s="128"/>
      <c r="O481" s="128"/>
      <c r="P481" s="128" t="s">
        <v>244</v>
      </c>
      <c r="Q481" s="13"/>
      <c r="R481" s="13"/>
    </row>
    <row r="482" spans="1:18" s="14" customFormat="1" ht="94.5" hidden="1" x14ac:dyDescent="0.25">
      <c r="A482" s="128">
        <v>480</v>
      </c>
      <c r="B482" s="129">
        <v>44715</v>
      </c>
      <c r="C482" s="128" t="s">
        <v>997</v>
      </c>
      <c r="D482" s="127" t="s">
        <v>41</v>
      </c>
      <c r="E482" s="127"/>
      <c r="F482" s="130" t="s">
        <v>1029</v>
      </c>
      <c r="G482" s="128" t="s">
        <v>1030</v>
      </c>
      <c r="H482" s="128"/>
      <c r="I482" s="129"/>
      <c r="J482" s="128" t="s">
        <v>180</v>
      </c>
      <c r="K482" s="128" t="s">
        <v>6</v>
      </c>
      <c r="L482" s="133" t="s">
        <v>147</v>
      </c>
      <c r="M482" s="128"/>
      <c r="N482" s="128"/>
      <c r="O482" s="128"/>
      <c r="P482" s="128"/>
      <c r="Q482" s="13"/>
      <c r="R482" s="13"/>
    </row>
    <row r="483" spans="1:18" s="14" customFormat="1" ht="78.75" hidden="1" x14ac:dyDescent="0.25">
      <c r="A483" s="128">
        <v>481</v>
      </c>
      <c r="B483" s="129">
        <v>44715</v>
      </c>
      <c r="C483" s="128" t="s">
        <v>1039</v>
      </c>
      <c r="D483" s="127" t="s">
        <v>41</v>
      </c>
      <c r="E483" s="127"/>
      <c r="F483" s="130" t="s">
        <v>1052</v>
      </c>
      <c r="G483" s="128">
        <v>9169746660</v>
      </c>
      <c r="H483" s="128" t="s">
        <v>1053</v>
      </c>
      <c r="I483" s="129">
        <v>44699</v>
      </c>
      <c r="J483" s="128" t="s">
        <v>134</v>
      </c>
      <c r="K483" s="128" t="s">
        <v>113</v>
      </c>
      <c r="L483" s="133" t="s">
        <v>143</v>
      </c>
      <c r="M483" s="128"/>
      <c r="N483" s="128"/>
      <c r="O483" s="128"/>
      <c r="P483" s="128" t="s">
        <v>1054</v>
      </c>
      <c r="Q483" s="13"/>
      <c r="R483" s="13"/>
    </row>
    <row r="484" spans="1:18" s="14" customFormat="1" ht="94.5" hidden="1" x14ac:dyDescent="0.25">
      <c r="A484" s="128">
        <v>482</v>
      </c>
      <c r="B484" s="129">
        <v>44715</v>
      </c>
      <c r="C484" s="128" t="s">
        <v>647</v>
      </c>
      <c r="D484" s="127" t="s">
        <v>48</v>
      </c>
      <c r="E484" s="127"/>
      <c r="F484" s="147" t="s">
        <v>656</v>
      </c>
      <c r="G484" s="148" t="s">
        <v>657</v>
      </c>
      <c r="H484" s="128" t="s">
        <v>658</v>
      </c>
      <c r="I484" s="129">
        <v>44700</v>
      </c>
      <c r="J484" s="128" t="s">
        <v>179</v>
      </c>
      <c r="K484" s="128" t="s">
        <v>175</v>
      </c>
      <c r="L484" s="133" t="s">
        <v>176</v>
      </c>
      <c r="M484" s="128"/>
      <c r="N484" s="128"/>
      <c r="O484" s="128"/>
      <c r="P484" s="128" t="s">
        <v>659</v>
      </c>
      <c r="Q484" s="13"/>
      <c r="R484" s="13"/>
    </row>
    <row r="485" spans="1:18" s="14" customFormat="1" ht="94.5" hidden="1" x14ac:dyDescent="0.25">
      <c r="A485" s="128">
        <v>483</v>
      </c>
      <c r="B485" s="129">
        <v>44715</v>
      </c>
      <c r="C485" s="128" t="s">
        <v>647</v>
      </c>
      <c r="D485" s="142" t="s">
        <v>48</v>
      </c>
      <c r="E485" s="127"/>
      <c r="F485" s="130" t="s">
        <v>667</v>
      </c>
      <c r="G485" s="128">
        <v>4956791069</v>
      </c>
      <c r="H485" s="128"/>
      <c r="I485" s="129"/>
      <c r="J485" s="128" t="s">
        <v>180</v>
      </c>
      <c r="K485" s="128" t="s">
        <v>6</v>
      </c>
      <c r="L485" s="133" t="s">
        <v>147</v>
      </c>
      <c r="M485" s="128"/>
      <c r="N485" s="128"/>
      <c r="O485" s="128"/>
      <c r="P485" s="128"/>
      <c r="Q485" s="13"/>
      <c r="R485" s="13"/>
    </row>
    <row r="486" spans="1:18" s="14" customFormat="1" ht="94.5" hidden="1" x14ac:dyDescent="0.25">
      <c r="A486" s="128">
        <v>484</v>
      </c>
      <c r="B486" s="129">
        <v>44715</v>
      </c>
      <c r="C486" s="128" t="s">
        <v>938</v>
      </c>
      <c r="D486" s="127" t="s">
        <v>53</v>
      </c>
      <c r="E486" s="127"/>
      <c r="F486" s="135" t="s">
        <v>945</v>
      </c>
      <c r="G486" s="128" t="s">
        <v>946</v>
      </c>
      <c r="H486" s="128"/>
      <c r="I486" s="128"/>
      <c r="J486" s="128" t="s">
        <v>179</v>
      </c>
      <c r="K486" s="128" t="s">
        <v>6</v>
      </c>
      <c r="L486" s="133" t="s">
        <v>147</v>
      </c>
      <c r="M486" s="128"/>
      <c r="N486" s="128"/>
      <c r="O486" s="128"/>
      <c r="P486" s="128"/>
      <c r="Q486" s="13"/>
      <c r="R486" s="13"/>
    </row>
    <row r="487" spans="1:18" s="14" customFormat="1" ht="94.5" hidden="1" x14ac:dyDescent="0.25">
      <c r="A487" s="128">
        <v>485</v>
      </c>
      <c r="B487" s="129">
        <v>44715</v>
      </c>
      <c r="C487" s="128" t="s">
        <v>1322</v>
      </c>
      <c r="D487" s="127" t="s">
        <v>53</v>
      </c>
      <c r="E487" s="127"/>
      <c r="F487" s="130" t="s">
        <v>1337</v>
      </c>
      <c r="G487" s="128">
        <v>9035380229</v>
      </c>
      <c r="H487" s="128" t="s">
        <v>436</v>
      </c>
      <c r="I487" s="129">
        <v>44676</v>
      </c>
      <c r="J487" s="128" t="s">
        <v>180</v>
      </c>
      <c r="K487" s="128" t="s">
        <v>113</v>
      </c>
      <c r="L487" s="133" t="s">
        <v>165</v>
      </c>
      <c r="M487" s="128" t="s">
        <v>130</v>
      </c>
      <c r="N487" s="128" t="s">
        <v>114</v>
      </c>
      <c r="O487" s="128"/>
      <c r="P487" s="128" t="s">
        <v>1338</v>
      </c>
      <c r="Q487" s="13"/>
      <c r="R487" s="13"/>
    </row>
    <row r="488" spans="1:18" s="14" customFormat="1" hidden="1" x14ac:dyDescent="0.25">
      <c r="A488" s="15"/>
      <c r="B488" s="15"/>
      <c r="C488" s="15"/>
      <c r="D488" s="16"/>
      <c r="E488" s="16"/>
      <c r="F488" s="17"/>
      <c r="G488" s="15"/>
      <c r="H488" s="15"/>
      <c r="I488" s="15"/>
      <c r="J488" s="15"/>
      <c r="K488" s="18"/>
      <c r="L488" s="71" t="str">
        <f>IFERROR(_xlfn.IFNA(VLOOKUP($K488,коммент!$B:$C,2,0),""),"")</f>
        <v/>
      </c>
      <c r="M488" s="19"/>
      <c r="N488" s="20"/>
      <c r="O488" s="20"/>
      <c r="P488" s="20"/>
      <c r="Q488" s="13"/>
      <c r="R488" s="13"/>
    </row>
    <row r="489" spans="1:18" s="14" customFormat="1" hidden="1" x14ac:dyDescent="0.25">
      <c r="A489" s="15"/>
      <c r="B489" s="15"/>
      <c r="C489" s="15"/>
      <c r="D489" s="16"/>
      <c r="E489" s="16"/>
      <c r="F489" s="17"/>
      <c r="G489" s="15"/>
      <c r="H489" s="15"/>
      <c r="I489" s="15"/>
      <c r="J489" s="15"/>
      <c r="K489" s="18"/>
      <c r="L489" s="71" t="str">
        <f>IFERROR(_xlfn.IFNA(VLOOKUP($K489,коммент!$B:$C,2,0),""),"")</f>
        <v/>
      </c>
      <c r="M489" s="19"/>
      <c r="N489" s="20"/>
      <c r="O489" s="20"/>
      <c r="P489" s="20"/>
      <c r="Q489" s="13"/>
      <c r="R489" s="13"/>
    </row>
    <row r="490" spans="1:18" s="14" customFormat="1" hidden="1" x14ac:dyDescent="0.25">
      <c r="A490" s="15"/>
      <c r="B490" s="15"/>
      <c r="C490" s="15"/>
      <c r="D490" s="16"/>
      <c r="E490" s="16"/>
      <c r="F490" s="17"/>
      <c r="G490" s="15"/>
      <c r="H490" s="15"/>
      <c r="I490" s="15"/>
      <c r="J490" s="15"/>
      <c r="K490" s="18"/>
      <c r="L490" s="71" t="str">
        <f>IFERROR(_xlfn.IFNA(VLOOKUP($K490,коммент!$B:$C,2,0),""),"")</f>
        <v/>
      </c>
      <c r="M490" s="19"/>
      <c r="N490" s="20"/>
      <c r="O490" s="20"/>
      <c r="P490" s="20"/>
      <c r="Q490" s="13"/>
      <c r="R490" s="13"/>
    </row>
    <row r="491" spans="1:18" s="14" customFormat="1" hidden="1" x14ac:dyDescent="0.25">
      <c r="A491" s="15"/>
      <c r="B491" s="15"/>
      <c r="C491" s="15"/>
      <c r="D491" s="16"/>
      <c r="E491" s="16"/>
      <c r="F491" s="17"/>
      <c r="G491" s="15"/>
      <c r="H491" s="15"/>
      <c r="I491" s="15"/>
      <c r="J491" s="15"/>
      <c r="K491" s="18"/>
      <c r="L491" s="71" t="str">
        <f>IFERROR(_xlfn.IFNA(VLOOKUP($K491,коммент!$B:$C,2,0),""),"")</f>
        <v/>
      </c>
      <c r="M491" s="19"/>
      <c r="N491" s="20"/>
      <c r="O491" s="20"/>
      <c r="P491" s="20"/>
      <c r="Q491" s="13"/>
      <c r="R491" s="13"/>
    </row>
    <row r="492" spans="1:18" s="14" customFormat="1" hidden="1" x14ac:dyDescent="0.25">
      <c r="A492" s="15"/>
      <c r="B492" s="15"/>
      <c r="C492" s="15"/>
      <c r="D492" s="16"/>
      <c r="E492" s="16"/>
      <c r="F492" s="17"/>
      <c r="G492" s="15"/>
      <c r="H492" s="15"/>
      <c r="I492" s="15"/>
      <c r="J492" s="15"/>
      <c r="K492" s="18"/>
      <c r="L492" s="71" t="str">
        <f>IFERROR(_xlfn.IFNA(VLOOKUP($K492,коммент!$B:$C,2,0),""),"")</f>
        <v/>
      </c>
      <c r="M492" s="19"/>
      <c r="N492" s="20"/>
      <c r="O492" s="20"/>
      <c r="P492" s="20"/>
      <c r="Q492" s="13"/>
      <c r="R492" s="13"/>
    </row>
    <row r="493" spans="1:18" s="14" customFormat="1" hidden="1" x14ac:dyDescent="0.25">
      <c r="A493" s="15"/>
      <c r="B493" s="15"/>
      <c r="C493" s="15"/>
      <c r="D493" s="16"/>
      <c r="E493" s="16"/>
      <c r="F493" s="17"/>
      <c r="G493" s="15"/>
      <c r="H493" s="15"/>
      <c r="I493" s="15"/>
      <c r="J493" s="15"/>
      <c r="K493" s="18"/>
      <c r="L493" s="71" t="str">
        <f>IFERROR(_xlfn.IFNA(VLOOKUP($K493,коммент!$B:$C,2,0),""),"")</f>
        <v/>
      </c>
      <c r="M493" s="19"/>
      <c r="N493" s="20"/>
      <c r="O493" s="20"/>
      <c r="P493" s="20"/>
      <c r="Q493" s="13"/>
      <c r="R493" s="13"/>
    </row>
    <row r="494" spans="1:18" s="14" customFormat="1" hidden="1" x14ac:dyDescent="0.25">
      <c r="A494" s="15"/>
      <c r="B494" s="15"/>
      <c r="C494" s="15"/>
      <c r="D494" s="16"/>
      <c r="E494" s="16"/>
      <c r="F494" s="17"/>
      <c r="G494" s="15"/>
      <c r="H494" s="15"/>
      <c r="I494" s="15"/>
      <c r="J494" s="15"/>
      <c r="K494" s="18"/>
      <c r="L494" s="71" t="str">
        <f>IFERROR(_xlfn.IFNA(VLOOKUP($K494,коммент!$B:$C,2,0),""),"")</f>
        <v/>
      </c>
      <c r="M494" s="19"/>
      <c r="N494" s="20"/>
      <c r="O494" s="20"/>
      <c r="P494" s="20"/>
      <c r="Q494" s="13"/>
      <c r="R494" s="13"/>
    </row>
    <row r="495" spans="1:18" s="14" customFormat="1" hidden="1" x14ac:dyDescent="0.25">
      <c r="A495" s="15"/>
      <c r="B495" s="15"/>
      <c r="C495" s="15"/>
      <c r="D495" s="16"/>
      <c r="E495" s="16"/>
      <c r="F495" s="17"/>
      <c r="G495" s="15"/>
      <c r="H495" s="15"/>
      <c r="I495" s="15"/>
      <c r="J495" s="15"/>
      <c r="K495" s="18"/>
      <c r="L495" s="71" t="str">
        <f>IFERROR(_xlfn.IFNA(VLOOKUP($K495,коммент!$B:$C,2,0),""),"")</f>
        <v/>
      </c>
      <c r="M495" s="19"/>
      <c r="N495" s="20"/>
      <c r="O495" s="20"/>
      <c r="P495" s="20"/>
      <c r="Q495" s="13"/>
      <c r="R495" s="13"/>
    </row>
    <row r="496" spans="1:18" s="14" customFormat="1" hidden="1" x14ac:dyDescent="0.25">
      <c r="A496" s="15"/>
      <c r="B496" s="15"/>
      <c r="C496" s="15"/>
      <c r="D496" s="16"/>
      <c r="E496" s="16"/>
      <c r="F496" s="17"/>
      <c r="G496" s="15"/>
      <c r="H496" s="15"/>
      <c r="I496" s="15"/>
      <c r="J496" s="15"/>
      <c r="K496" s="18"/>
      <c r="L496" s="71" t="str">
        <f>IFERROR(_xlfn.IFNA(VLOOKUP($K496,коммент!$B:$C,2,0),""),"")</f>
        <v/>
      </c>
      <c r="M496" s="19"/>
      <c r="N496" s="20"/>
      <c r="O496" s="20"/>
      <c r="P496" s="20"/>
      <c r="Q496" s="13"/>
      <c r="R496" s="13"/>
    </row>
    <row r="497" spans="1:18" s="14" customFormat="1" hidden="1" x14ac:dyDescent="0.25">
      <c r="A497" s="15"/>
      <c r="B497" s="15"/>
      <c r="C497" s="15"/>
      <c r="D497" s="16"/>
      <c r="E497" s="16"/>
      <c r="F497" s="17"/>
      <c r="G497" s="15"/>
      <c r="H497" s="15"/>
      <c r="I497" s="15"/>
      <c r="J497" s="15"/>
      <c r="K497" s="18"/>
      <c r="L497" s="71" t="str">
        <f>IFERROR(_xlfn.IFNA(VLOOKUP($K497,коммент!$B:$C,2,0),""),"")</f>
        <v/>
      </c>
      <c r="M497" s="19"/>
      <c r="N497" s="20"/>
      <c r="O497" s="20"/>
      <c r="P497" s="20"/>
      <c r="Q497" s="13"/>
      <c r="R497" s="13"/>
    </row>
    <row r="498" spans="1:18" s="14" customFormat="1" hidden="1" x14ac:dyDescent="0.25">
      <c r="A498" s="15"/>
      <c r="B498" s="15"/>
      <c r="C498" s="15"/>
      <c r="D498" s="16"/>
      <c r="E498" s="16"/>
      <c r="F498" s="17"/>
      <c r="G498" s="15"/>
      <c r="H498" s="15"/>
      <c r="I498" s="15"/>
      <c r="J498" s="15"/>
      <c r="K498" s="18"/>
      <c r="L498" s="71" t="str">
        <f>IFERROR(_xlfn.IFNA(VLOOKUP($K498,коммент!$B:$C,2,0),""),"")</f>
        <v/>
      </c>
      <c r="M498" s="19"/>
      <c r="N498" s="20"/>
      <c r="O498" s="20"/>
      <c r="P498" s="20"/>
      <c r="Q498" s="13"/>
      <c r="R498" s="13"/>
    </row>
    <row r="499" spans="1:18" s="14" customFormat="1" hidden="1" x14ac:dyDescent="0.25">
      <c r="A499" s="15"/>
      <c r="B499" s="15"/>
      <c r="C499" s="15"/>
      <c r="D499" s="16"/>
      <c r="E499" s="16"/>
      <c r="F499" s="17"/>
      <c r="G499" s="15"/>
      <c r="H499" s="15"/>
      <c r="I499" s="15"/>
      <c r="J499" s="15"/>
      <c r="K499" s="18"/>
      <c r="L499" s="71" t="str">
        <f>IFERROR(_xlfn.IFNA(VLOOKUP($K499,коммент!$B:$C,2,0),""),"")</f>
        <v/>
      </c>
      <c r="M499" s="19"/>
      <c r="N499" s="20"/>
      <c r="O499" s="20"/>
      <c r="P499" s="20"/>
      <c r="Q499" s="13"/>
      <c r="R499" s="13"/>
    </row>
    <row r="500" spans="1:18" s="14" customFormat="1" hidden="1" x14ac:dyDescent="0.25">
      <c r="A500" s="15"/>
      <c r="B500" s="15"/>
      <c r="C500" s="15"/>
      <c r="D500" s="16"/>
      <c r="E500" s="16"/>
      <c r="F500" s="17"/>
      <c r="G500" s="15"/>
      <c r="H500" s="15"/>
      <c r="I500" s="15"/>
      <c r="J500" s="15"/>
      <c r="K500" s="18"/>
      <c r="L500" s="71" t="str">
        <f>IFERROR(_xlfn.IFNA(VLOOKUP($K500,коммент!$B:$C,2,0),""),"")</f>
        <v/>
      </c>
      <c r="M500" s="19"/>
      <c r="N500" s="20"/>
      <c r="O500" s="20"/>
      <c r="P500" s="20"/>
      <c r="Q500" s="13"/>
      <c r="R500" s="13"/>
    </row>
    <row r="501" spans="1:18" s="14" customFormat="1" hidden="1" x14ac:dyDescent="0.25">
      <c r="A501" s="15"/>
      <c r="B501" s="15"/>
      <c r="C501" s="15"/>
      <c r="D501" s="16"/>
      <c r="E501" s="16"/>
      <c r="F501" s="17"/>
      <c r="G501" s="15"/>
      <c r="H501" s="15"/>
      <c r="I501" s="15"/>
      <c r="J501" s="15"/>
      <c r="K501" s="18"/>
      <c r="L501" s="71" t="str">
        <f>IFERROR(_xlfn.IFNA(VLOOKUP($K501,коммент!$B:$C,2,0),""),"")</f>
        <v/>
      </c>
      <c r="M501" s="19"/>
      <c r="N501" s="20"/>
      <c r="O501" s="20"/>
      <c r="P501" s="20"/>
      <c r="Q501" s="13"/>
      <c r="R501" s="13"/>
    </row>
    <row r="502" spans="1:18" s="14" customFormat="1" hidden="1" x14ac:dyDescent="0.25">
      <c r="A502" s="15"/>
      <c r="B502" s="15"/>
      <c r="C502" s="15"/>
      <c r="D502" s="16"/>
      <c r="E502" s="16"/>
      <c r="F502" s="17"/>
      <c r="G502" s="15"/>
      <c r="H502" s="15"/>
      <c r="I502" s="15"/>
      <c r="J502" s="15"/>
      <c r="K502" s="18"/>
      <c r="L502" s="71" t="str">
        <f>IFERROR(_xlfn.IFNA(VLOOKUP($K502,коммент!$B:$C,2,0),""),"")</f>
        <v/>
      </c>
      <c r="M502" s="19"/>
      <c r="N502" s="20"/>
      <c r="O502" s="20"/>
      <c r="P502" s="20"/>
      <c r="Q502" s="13"/>
      <c r="R502" s="13"/>
    </row>
    <row r="503" spans="1:18" s="14" customFormat="1" hidden="1" x14ac:dyDescent="0.25">
      <c r="A503" s="15"/>
      <c r="B503" s="15"/>
      <c r="C503" s="15"/>
      <c r="D503" s="16"/>
      <c r="E503" s="16"/>
      <c r="F503" s="17"/>
      <c r="G503" s="15"/>
      <c r="H503" s="15"/>
      <c r="I503" s="15"/>
      <c r="J503" s="15"/>
      <c r="K503" s="18"/>
      <c r="L503" s="71" t="str">
        <f>IFERROR(_xlfn.IFNA(VLOOKUP($K503,коммент!$B:$C,2,0),""),"")</f>
        <v/>
      </c>
      <c r="M503" s="19"/>
      <c r="N503" s="20"/>
      <c r="O503" s="20"/>
      <c r="P503" s="20"/>
      <c r="Q503" s="13"/>
      <c r="R503" s="13"/>
    </row>
    <row r="504" spans="1:18" s="14" customFormat="1" hidden="1" x14ac:dyDescent="0.25">
      <c r="A504" s="15"/>
      <c r="B504" s="15"/>
      <c r="C504" s="15"/>
      <c r="D504" s="16"/>
      <c r="E504" s="16"/>
      <c r="F504" s="17"/>
      <c r="G504" s="15"/>
      <c r="H504" s="15"/>
      <c r="I504" s="15"/>
      <c r="J504" s="15"/>
      <c r="K504" s="18"/>
      <c r="L504" s="71" t="str">
        <f>IFERROR(_xlfn.IFNA(VLOOKUP($K504,коммент!$B:$C,2,0),""),"")</f>
        <v/>
      </c>
      <c r="M504" s="19"/>
      <c r="N504" s="20"/>
      <c r="O504" s="20"/>
      <c r="P504" s="20"/>
      <c r="Q504" s="13"/>
      <c r="R504" s="13"/>
    </row>
    <row r="505" spans="1:18" s="14" customFormat="1" hidden="1" x14ac:dyDescent="0.25">
      <c r="A505" s="15"/>
      <c r="B505" s="15"/>
      <c r="C505" s="15"/>
      <c r="D505" s="16"/>
      <c r="E505" s="16"/>
      <c r="F505" s="17"/>
      <c r="G505" s="15"/>
      <c r="H505" s="15"/>
      <c r="I505" s="15"/>
      <c r="J505" s="15"/>
      <c r="K505" s="18"/>
      <c r="L505" s="71" t="str">
        <f>IFERROR(_xlfn.IFNA(VLOOKUP($K505,коммент!$B:$C,2,0),""),"")</f>
        <v/>
      </c>
      <c r="M505" s="19"/>
      <c r="N505" s="20"/>
      <c r="O505" s="20"/>
      <c r="P505" s="20"/>
      <c r="Q505" s="13"/>
      <c r="R505" s="13"/>
    </row>
    <row r="506" spans="1:18" s="14" customFormat="1" hidden="1" x14ac:dyDescent="0.25">
      <c r="A506" s="15"/>
      <c r="B506" s="15"/>
      <c r="C506" s="15"/>
      <c r="D506" s="16"/>
      <c r="E506" s="16"/>
      <c r="F506" s="17"/>
      <c r="G506" s="15"/>
      <c r="H506" s="15"/>
      <c r="I506" s="15"/>
      <c r="J506" s="15"/>
      <c r="K506" s="18"/>
      <c r="L506" s="71" t="str">
        <f>IFERROR(_xlfn.IFNA(VLOOKUP($K506,коммент!$B:$C,2,0),""),"")</f>
        <v/>
      </c>
      <c r="M506" s="19"/>
      <c r="N506" s="20"/>
      <c r="O506" s="20"/>
      <c r="P506" s="20"/>
      <c r="Q506" s="13"/>
      <c r="R506" s="13"/>
    </row>
    <row r="507" spans="1:18" s="14" customFormat="1" hidden="1" x14ac:dyDescent="0.25">
      <c r="A507" s="15"/>
      <c r="B507" s="15"/>
      <c r="C507" s="15"/>
      <c r="D507" s="16"/>
      <c r="E507" s="16"/>
      <c r="F507" s="17"/>
      <c r="G507" s="15"/>
      <c r="H507" s="15"/>
      <c r="I507" s="15"/>
      <c r="J507" s="15"/>
      <c r="K507" s="18"/>
      <c r="L507" s="71" t="str">
        <f>IFERROR(_xlfn.IFNA(VLOOKUP($K507,коммент!$B:$C,2,0),""),"")</f>
        <v/>
      </c>
      <c r="M507" s="19"/>
      <c r="N507" s="20"/>
      <c r="O507" s="20"/>
      <c r="P507" s="20"/>
      <c r="Q507" s="13"/>
      <c r="R507" s="13"/>
    </row>
    <row r="508" spans="1:18" s="14" customFormat="1" hidden="1" x14ac:dyDescent="0.25">
      <c r="A508" s="15"/>
      <c r="B508" s="15"/>
      <c r="C508" s="15"/>
      <c r="D508" s="16"/>
      <c r="E508" s="16"/>
      <c r="F508" s="17"/>
      <c r="G508" s="15"/>
      <c r="H508" s="15"/>
      <c r="I508" s="15"/>
      <c r="J508" s="15"/>
      <c r="K508" s="18"/>
      <c r="L508" s="71" t="str">
        <f>IFERROR(_xlfn.IFNA(VLOOKUP($K508,коммент!$B:$C,2,0),""),"")</f>
        <v/>
      </c>
      <c r="M508" s="19"/>
      <c r="N508" s="20"/>
      <c r="O508" s="20"/>
      <c r="P508" s="20"/>
      <c r="Q508" s="13"/>
      <c r="R508" s="13"/>
    </row>
    <row r="509" spans="1:18" s="14" customFormat="1" hidden="1" x14ac:dyDescent="0.25">
      <c r="A509" s="15"/>
      <c r="B509" s="15"/>
      <c r="C509" s="15"/>
      <c r="D509" s="16"/>
      <c r="E509" s="16"/>
      <c r="F509" s="17"/>
      <c r="G509" s="15"/>
      <c r="H509" s="15"/>
      <c r="I509" s="15"/>
      <c r="J509" s="15"/>
      <c r="K509" s="18"/>
      <c r="L509" s="71" t="str">
        <f>IFERROR(_xlfn.IFNA(VLOOKUP($K509,коммент!$B:$C,2,0),""),"")</f>
        <v/>
      </c>
      <c r="M509" s="19"/>
      <c r="N509" s="20"/>
      <c r="O509" s="20"/>
      <c r="P509" s="20"/>
      <c r="Q509" s="13"/>
      <c r="R509" s="13"/>
    </row>
    <row r="510" spans="1:18" s="14" customFormat="1" hidden="1" x14ac:dyDescent="0.25">
      <c r="A510" s="15"/>
      <c r="B510" s="15"/>
      <c r="C510" s="15"/>
      <c r="D510" s="16"/>
      <c r="E510" s="16"/>
      <c r="F510" s="17"/>
      <c r="G510" s="15"/>
      <c r="H510" s="15"/>
      <c r="I510" s="15"/>
      <c r="J510" s="15"/>
      <c r="K510" s="18"/>
      <c r="L510" s="71" t="str">
        <f>IFERROR(_xlfn.IFNA(VLOOKUP($K510,коммент!$B:$C,2,0),""),"")</f>
        <v/>
      </c>
      <c r="M510" s="19"/>
      <c r="N510" s="20"/>
      <c r="O510" s="20"/>
      <c r="P510" s="20"/>
      <c r="Q510" s="13"/>
      <c r="R510" s="13"/>
    </row>
    <row r="511" spans="1:18" s="14" customFormat="1" hidden="1" x14ac:dyDescent="0.25">
      <c r="A511" s="15"/>
      <c r="B511" s="15"/>
      <c r="C511" s="15"/>
      <c r="D511" s="16"/>
      <c r="E511" s="16"/>
      <c r="F511" s="17"/>
      <c r="G511" s="15"/>
      <c r="H511" s="15"/>
      <c r="I511" s="15"/>
      <c r="J511" s="15"/>
      <c r="K511" s="18"/>
      <c r="L511" s="71" t="str">
        <f>IFERROR(_xlfn.IFNA(VLOOKUP($K511,коммент!$B:$C,2,0),""),"")</f>
        <v/>
      </c>
      <c r="M511" s="19"/>
      <c r="N511" s="20"/>
      <c r="O511" s="20"/>
      <c r="P511" s="20"/>
      <c r="Q511" s="13"/>
      <c r="R511" s="13"/>
    </row>
    <row r="512" spans="1:18" s="14" customFormat="1" hidden="1" x14ac:dyDescent="0.25">
      <c r="A512" s="15"/>
      <c r="B512" s="15"/>
      <c r="C512" s="15"/>
      <c r="D512" s="16"/>
      <c r="E512" s="16"/>
      <c r="F512" s="17"/>
      <c r="G512" s="15"/>
      <c r="H512" s="15"/>
      <c r="I512" s="15"/>
      <c r="J512" s="15"/>
      <c r="K512" s="18"/>
      <c r="L512" s="71" t="str">
        <f>IFERROR(_xlfn.IFNA(VLOOKUP($K512,коммент!$B:$C,2,0),""),"")</f>
        <v/>
      </c>
      <c r="M512" s="19"/>
      <c r="N512" s="20"/>
      <c r="O512" s="20"/>
      <c r="P512" s="20"/>
      <c r="Q512" s="13"/>
      <c r="R512" s="13"/>
    </row>
    <row r="513" spans="1:18" s="14" customFormat="1" hidden="1" x14ac:dyDescent="0.25">
      <c r="A513" s="15"/>
      <c r="B513" s="15"/>
      <c r="C513" s="15"/>
      <c r="D513" s="16"/>
      <c r="E513" s="16"/>
      <c r="F513" s="17"/>
      <c r="G513" s="15"/>
      <c r="H513" s="15"/>
      <c r="I513" s="15"/>
      <c r="J513" s="15"/>
      <c r="K513" s="18"/>
      <c r="L513" s="71" t="str">
        <f>IFERROR(_xlfn.IFNA(VLOOKUP($K513,коммент!$B:$C,2,0),""),"")</f>
        <v/>
      </c>
      <c r="M513" s="19"/>
      <c r="N513" s="20"/>
      <c r="O513" s="20"/>
      <c r="P513" s="20"/>
      <c r="Q513" s="13"/>
      <c r="R513" s="13"/>
    </row>
    <row r="514" spans="1:18" s="14" customFormat="1" hidden="1" x14ac:dyDescent="0.25">
      <c r="A514" s="15"/>
      <c r="B514" s="15"/>
      <c r="C514" s="15"/>
      <c r="D514" s="16"/>
      <c r="E514" s="16"/>
      <c r="F514" s="17"/>
      <c r="G514" s="15"/>
      <c r="H514" s="15"/>
      <c r="I514" s="15"/>
      <c r="J514" s="15"/>
      <c r="K514" s="18"/>
      <c r="L514" s="71" t="str">
        <f>IFERROR(_xlfn.IFNA(VLOOKUP($K514,коммент!$B:$C,2,0),""),"")</f>
        <v/>
      </c>
      <c r="M514" s="19"/>
      <c r="N514" s="20"/>
      <c r="O514" s="20"/>
      <c r="P514" s="20"/>
      <c r="Q514" s="13"/>
      <c r="R514" s="13"/>
    </row>
    <row r="515" spans="1:18" s="14" customFormat="1" hidden="1" x14ac:dyDescent="0.25">
      <c r="A515" s="15"/>
      <c r="B515" s="15"/>
      <c r="C515" s="15"/>
      <c r="D515" s="16"/>
      <c r="E515" s="16"/>
      <c r="F515" s="17"/>
      <c r="G515" s="15"/>
      <c r="H515" s="15"/>
      <c r="I515" s="15"/>
      <c r="J515" s="15"/>
      <c r="K515" s="18"/>
      <c r="L515" s="71" t="str">
        <f>IFERROR(_xlfn.IFNA(VLOOKUP($K515,коммент!$B:$C,2,0),""),"")</f>
        <v/>
      </c>
      <c r="M515" s="19"/>
      <c r="N515" s="20"/>
      <c r="O515" s="20"/>
      <c r="P515" s="20"/>
      <c r="Q515" s="13"/>
      <c r="R515" s="13"/>
    </row>
    <row r="516" spans="1:18" s="14" customFormat="1" hidden="1" x14ac:dyDescent="0.25">
      <c r="A516" s="15"/>
      <c r="B516" s="15"/>
      <c r="C516" s="15"/>
      <c r="D516" s="16"/>
      <c r="E516" s="16"/>
      <c r="F516" s="17"/>
      <c r="G516" s="15"/>
      <c r="H516" s="15"/>
      <c r="I516" s="15"/>
      <c r="J516" s="15"/>
      <c r="K516" s="18"/>
      <c r="L516" s="71" t="str">
        <f>IFERROR(_xlfn.IFNA(VLOOKUP($K516,коммент!$B:$C,2,0),""),"")</f>
        <v/>
      </c>
      <c r="M516" s="19"/>
      <c r="N516" s="20"/>
      <c r="O516" s="20"/>
      <c r="P516" s="20"/>
      <c r="Q516" s="13"/>
      <c r="R516" s="13"/>
    </row>
    <row r="517" spans="1:18" s="14" customFormat="1" hidden="1" x14ac:dyDescent="0.25">
      <c r="A517" s="15"/>
      <c r="B517" s="15"/>
      <c r="C517" s="15"/>
      <c r="D517" s="16"/>
      <c r="E517" s="16"/>
      <c r="F517" s="17"/>
      <c r="G517" s="15"/>
      <c r="H517" s="15"/>
      <c r="I517" s="15"/>
      <c r="J517" s="15"/>
      <c r="K517" s="18"/>
      <c r="L517" s="71" t="str">
        <f>IFERROR(_xlfn.IFNA(VLOOKUP($K517,коммент!$B:$C,2,0),""),"")</f>
        <v/>
      </c>
      <c r="M517" s="19"/>
      <c r="N517" s="20"/>
      <c r="O517" s="20"/>
      <c r="P517" s="20"/>
      <c r="Q517" s="13"/>
      <c r="R517" s="13"/>
    </row>
    <row r="518" spans="1:18" s="14" customFormat="1" hidden="1" x14ac:dyDescent="0.25">
      <c r="A518" s="15"/>
      <c r="B518" s="15"/>
      <c r="C518" s="15"/>
      <c r="D518" s="16"/>
      <c r="E518" s="16"/>
      <c r="F518" s="17"/>
      <c r="G518" s="15"/>
      <c r="H518" s="15"/>
      <c r="I518" s="15"/>
      <c r="J518" s="15"/>
      <c r="K518" s="18"/>
      <c r="L518" s="71" t="str">
        <f>IFERROR(_xlfn.IFNA(VLOOKUP($K518,коммент!$B:$C,2,0),""),"")</f>
        <v/>
      </c>
      <c r="M518" s="19"/>
      <c r="N518" s="20"/>
      <c r="O518" s="20"/>
      <c r="P518" s="20"/>
      <c r="Q518" s="13"/>
      <c r="R518" s="13"/>
    </row>
    <row r="519" spans="1:18" s="14" customFormat="1" hidden="1" x14ac:dyDescent="0.25">
      <c r="A519" s="15"/>
      <c r="B519" s="15"/>
      <c r="C519" s="15"/>
      <c r="D519" s="16"/>
      <c r="E519" s="16"/>
      <c r="F519" s="17"/>
      <c r="G519" s="15"/>
      <c r="H519" s="15"/>
      <c r="I519" s="15"/>
      <c r="J519" s="15"/>
      <c r="K519" s="18"/>
      <c r="L519" s="71" t="str">
        <f>IFERROR(_xlfn.IFNA(VLOOKUP($K519,коммент!$B:$C,2,0),""),"")</f>
        <v/>
      </c>
      <c r="M519" s="19"/>
      <c r="N519" s="20"/>
      <c r="O519" s="20"/>
      <c r="P519" s="20"/>
      <c r="Q519" s="13"/>
      <c r="R519" s="13"/>
    </row>
    <row r="520" spans="1:18" s="14" customFormat="1" hidden="1" x14ac:dyDescent="0.25">
      <c r="A520" s="15"/>
      <c r="B520" s="15"/>
      <c r="C520" s="15"/>
      <c r="D520" s="16"/>
      <c r="E520" s="16"/>
      <c r="F520" s="17"/>
      <c r="G520" s="15"/>
      <c r="H520" s="15"/>
      <c r="I520" s="15"/>
      <c r="J520" s="15"/>
      <c r="K520" s="18"/>
      <c r="L520" s="71" t="str">
        <f>IFERROR(_xlfn.IFNA(VLOOKUP($K520,коммент!$B:$C,2,0),""),"")</f>
        <v/>
      </c>
      <c r="M520" s="19"/>
      <c r="N520" s="20"/>
      <c r="O520" s="20"/>
      <c r="P520" s="20"/>
      <c r="Q520" s="13"/>
      <c r="R520" s="13"/>
    </row>
    <row r="521" spans="1:18" s="14" customFormat="1" hidden="1" x14ac:dyDescent="0.25">
      <c r="A521" s="15"/>
      <c r="B521" s="15"/>
      <c r="C521" s="15"/>
      <c r="D521" s="16"/>
      <c r="E521" s="16"/>
      <c r="F521" s="17"/>
      <c r="G521" s="15"/>
      <c r="H521" s="15"/>
      <c r="I521" s="15"/>
      <c r="J521" s="15"/>
      <c r="K521" s="18"/>
      <c r="L521" s="71" t="str">
        <f>IFERROR(_xlfn.IFNA(VLOOKUP($K521,коммент!$B:$C,2,0),""),"")</f>
        <v/>
      </c>
      <c r="M521" s="19"/>
      <c r="N521" s="20"/>
      <c r="O521" s="20"/>
      <c r="P521" s="20"/>
      <c r="Q521" s="13"/>
      <c r="R521" s="13"/>
    </row>
    <row r="522" spans="1:18" s="14" customFormat="1" hidden="1" x14ac:dyDescent="0.25">
      <c r="A522" s="15"/>
      <c r="B522" s="15"/>
      <c r="C522" s="15"/>
      <c r="D522" s="16"/>
      <c r="E522" s="16"/>
      <c r="F522" s="17"/>
      <c r="G522" s="15"/>
      <c r="H522" s="15"/>
      <c r="I522" s="15"/>
      <c r="J522" s="15"/>
      <c r="K522" s="18"/>
      <c r="L522" s="71" t="str">
        <f>IFERROR(_xlfn.IFNA(VLOOKUP($K522,коммент!$B:$C,2,0),""),"")</f>
        <v/>
      </c>
      <c r="M522" s="19"/>
      <c r="N522" s="20"/>
      <c r="O522" s="20"/>
      <c r="P522" s="20"/>
      <c r="Q522" s="13"/>
      <c r="R522" s="13"/>
    </row>
    <row r="523" spans="1:18" s="14" customFormat="1" hidden="1" x14ac:dyDescent="0.25">
      <c r="A523" s="15"/>
      <c r="B523" s="15"/>
      <c r="C523" s="15"/>
      <c r="D523" s="16"/>
      <c r="E523" s="16"/>
      <c r="F523" s="17"/>
      <c r="G523" s="15"/>
      <c r="H523" s="15"/>
      <c r="I523" s="15"/>
      <c r="J523" s="15"/>
      <c r="K523" s="18"/>
      <c r="L523" s="71" t="str">
        <f>IFERROR(_xlfn.IFNA(VLOOKUP($K523,коммент!$B:$C,2,0),""),"")</f>
        <v/>
      </c>
      <c r="M523" s="19"/>
      <c r="N523" s="20"/>
      <c r="O523" s="20"/>
      <c r="P523" s="20"/>
      <c r="Q523" s="13"/>
      <c r="R523" s="13"/>
    </row>
    <row r="524" spans="1:18" s="14" customFormat="1" hidden="1" x14ac:dyDescent="0.25">
      <c r="A524" s="15"/>
      <c r="B524" s="15"/>
      <c r="C524" s="15"/>
      <c r="D524" s="16"/>
      <c r="E524" s="16"/>
      <c r="F524" s="17"/>
      <c r="G524" s="15"/>
      <c r="H524" s="15"/>
      <c r="I524" s="15"/>
      <c r="J524" s="15"/>
      <c r="K524" s="18"/>
      <c r="L524" s="71" t="str">
        <f>IFERROR(_xlfn.IFNA(VLOOKUP($K524,коммент!$B:$C,2,0),""),"")</f>
        <v/>
      </c>
      <c r="M524" s="19"/>
      <c r="N524" s="20"/>
      <c r="O524" s="20"/>
      <c r="P524" s="20"/>
      <c r="Q524" s="13"/>
      <c r="R524" s="13"/>
    </row>
    <row r="525" spans="1:18" s="14" customFormat="1" hidden="1" x14ac:dyDescent="0.25">
      <c r="A525" s="15"/>
      <c r="B525" s="15"/>
      <c r="C525" s="15"/>
      <c r="D525" s="16"/>
      <c r="E525" s="16"/>
      <c r="F525" s="17"/>
      <c r="G525" s="15"/>
      <c r="H525" s="15"/>
      <c r="I525" s="15"/>
      <c r="J525" s="15"/>
      <c r="K525" s="18"/>
      <c r="L525" s="71" t="str">
        <f>IFERROR(_xlfn.IFNA(VLOOKUP($K525,коммент!$B:$C,2,0),""),"")</f>
        <v/>
      </c>
      <c r="M525" s="19"/>
      <c r="N525" s="20"/>
      <c r="O525" s="20"/>
      <c r="P525" s="20"/>
      <c r="Q525" s="13"/>
      <c r="R525" s="13"/>
    </row>
    <row r="526" spans="1:18" s="14" customFormat="1" hidden="1" x14ac:dyDescent="0.25">
      <c r="A526" s="15"/>
      <c r="B526" s="15"/>
      <c r="C526" s="15"/>
      <c r="D526" s="16"/>
      <c r="E526" s="16"/>
      <c r="F526" s="17"/>
      <c r="G526" s="15"/>
      <c r="H526" s="15"/>
      <c r="I526" s="15"/>
      <c r="J526" s="15"/>
      <c r="K526" s="18"/>
      <c r="L526" s="71" t="str">
        <f>IFERROR(_xlfn.IFNA(VLOOKUP($K526,коммент!$B:$C,2,0),""),"")</f>
        <v/>
      </c>
      <c r="M526" s="19"/>
      <c r="N526" s="20"/>
      <c r="O526" s="20"/>
      <c r="P526" s="20"/>
      <c r="Q526" s="13"/>
      <c r="R526" s="13"/>
    </row>
    <row r="527" spans="1:18" s="14" customFormat="1" hidden="1" x14ac:dyDescent="0.25">
      <c r="A527" s="15"/>
      <c r="B527" s="15"/>
      <c r="C527" s="15"/>
      <c r="D527" s="16"/>
      <c r="E527" s="16"/>
      <c r="F527" s="17"/>
      <c r="G527" s="15"/>
      <c r="H527" s="15"/>
      <c r="I527" s="15"/>
      <c r="J527" s="15"/>
      <c r="K527" s="18"/>
      <c r="L527" s="71" t="str">
        <f>IFERROR(_xlfn.IFNA(VLOOKUP($K527,коммент!$B:$C,2,0),""),"")</f>
        <v/>
      </c>
      <c r="M527" s="19"/>
      <c r="N527" s="20"/>
      <c r="O527" s="20"/>
      <c r="P527" s="20"/>
      <c r="Q527" s="13"/>
      <c r="R527" s="13"/>
    </row>
    <row r="528" spans="1:18" s="14" customFormat="1" hidden="1" x14ac:dyDescent="0.25">
      <c r="A528" s="15"/>
      <c r="B528" s="15"/>
      <c r="C528" s="15"/>
      <c r="D528" s="16"/>
      <c r="E528" s="16"/>
      <c r="F528" s="17"/>
      <c r="G528" s="15"/>
      <c r="H528" s="15"/>
      <c r="I528" s="15"/>
      <c r="J528" s="15"/>
      <c r="K528" s="18"/>
      <c r="L528" s="71" t="str">
        <f>IFERROR(_xlfn.IFNA(VLOOKUP($K528,коммент!$B:$C,2,0),""),"")</f>
        <v/>
      </c>
      <c r="M528" s="19"/>
      <c r="N528" s="20"/>
      <c r="O528" s="20"/>
      <c r="P528" s="20"/>
      <c r="Q528" s="13"/>
      <c r="R528" s="13"/>
    </row>
    <row r="529" spans="1:18" s="14" customFormat="1" hidden="1" x14ac:dyDescent="0.25">
      <c r="A529" s="15"/>
      <c r="B529" s="15"/>
      <c r="C529" s="15"/>
      <c r="D529" s="16"/>
      <c r="E529" s="16"/>
      <c r="F529" s="17"/>
      <c r="G529" s="15"/>
      <c r="H529" s="15"/>
      <c r="I529" s="15"/>
      <c r="J529" s="15"/>
      <c r="K529" s="18"/>
      <c r="L529" s="71" t="str">
        <f>IFERROR(_xlfn.IFNA(VLOOKUP($K529,коммент!$B:$C,2,0),""),"")</f>
        <v/>
      </c>
      <c r="M529" s="19"/>
      <c r="N529" s="20"/>
      <c r="O529" s="20"/>
      <c r="P529" s="20"/>
      <c r="Q529" s="13"/>
      <c r="R529" s="13"/>
    </row>
    <row r="530" spans="1:18" s="14" customFormat="1" hidden="1" x14ac:dyDescent="0.25">
      <c r="A530" s="15"/>
      <c r="B530" s="15"/>
      <c r="C530" s="15"/>
      <c r="D530" s="16"/>
      <c r="E530" s="16"/>
      <c r="F530" s="17"/>
      <c r="G530" s="15"/>
      <c r="H530" s="15"/>
      <c r="I530" s="15"/>
      <c r="J530" s="15"/>
      <c r="K530" s="18"/>
      <c r="L530" s="71" t="str">
        <f>IFERROR(_xlfn.IFNA(VLOOKUP($K530,коммент!$B:$C,2,0),""),"")</f>
        <v/>
      </c>
      <c r="M530" s="19"/>
      <c r="N530" s="20"/>
      <c r="O530" s="20"/>
      <c r="P530" s="20"/>
      <c r="Q530" s="13"/>
      <c r="R530" s="13"/>
    </row>
    <row r="531" spans="1:18" s="14" customFormat="1" hidden="1" x14ac:dyDescent="0.25">
      <c r="A531" s="15"/>
      <c r="B531" s="15"/>
      <c r="C531" s="15"/>
      <c r="D531" s="16"/>
      <c r="E531" s="16"/>
      <c r="F531" s="17"/>
      <c r="G531" s="15"/>
      <c r="H531" s="15"/>
      <c r="I531" s="15"/>
      <c r="J531" s="15"/>
      <c r="K531" s="18"/>
      <c r="L531" s="71" t="str">
        <f>IFERROR(_xlfn.IFNA(VLOOKUP($K531,коммент!$B:$C,2,0),""),"")</f>
        <v/>
      </c>
      <c r="M531" s="19"/>
      <c r="N531" s="20"/>
      <c r="O531" s="20"/>
      <c r="P531" s="20"/>
      <c r="Q531" s="13"/>
      <c r="R531" s="13"/>
    </row>
    <row r="532" spans="1:18" s="14" customFormat="1" hidden="1" x14ac:dyDescent="0.25">
      <c r="A532" s="15"/>
      <c r="B532" s="15"/>
      <c r="C532" s="15"/>
      <c r="D532" s="16"/>
      <c r="E532" s="16"/>
      <c r="F532" s="17"/>
      <c r="G532" s="15"/>
      <c r="H532" s="15"/>
      <c r="I532" s="15"/>
      <c r="J532" s="15"/>
      <c r="K532" s="18"/>
      <c r="L532" s="71" t="str">
        <f>IFERROR(_xlfn.IFNA(VLOOKUP($K532,коммент!$B:$C,2,0),""),"")</f>
        <v/>
      </c>
      <c r="M532" s="19"/>
      <c r="N532" s="20"/>
      <c r="O532" s="20"/>
      <c r="P532" s="20"/>
      <c r="Q532" s="13"/>
      <c r="R532" s="13"/>
    </row>
    <row r="533" spans="1:18" s="14" customFormat="1" hidden="1" x14ac:dyDescent="0.25">
      <c r="A533" s="15"/>
      <c r="B533" s="15"/>
      <c r="C533" s="15"/>
      <c r="D533" s="16"/>
      <c r="E533" s="16"/>
      <c r="F533" s="17"/>
      <c r="G533" s="15"/>
      <c r="H533" s="15"/>
      <c r="I533" s="15"/>
      <c r="J533" s="15"/>
      <c r="K533" s="18"/>
      <c r="L533" s="71" t="str">
        <f>IFERROR(_xlfn.IFNA(VLOOKUP($K533,коммент!$B:$C,2,0),""),"")</f>
        <v/>
      </c>
      <c r="M533" s="19"/>
      <c r="N533" s="20"/>
      <c r="O533" s="20"/>
      <c r="P533" s="20"/>
      <c r="Q533" s="13"/>
      <c r="R533" s="13"/>
    </row>
    <row r="534" spans="1:18" s="14" customFormat="1" hidden="1" x14ac:dyDescent="0.25">
      <c r="A534" s="15"/>
      <c r="B534" s="15"/>
      <c r="C534" s="15"/>
      <c r="D534" s="16"/>
      <c r="E534" s="16"/>
      <c r="F534" s="17"/>
      <c r="G534" s="15"/>
      <c r="H534" s="15"/>
      <c r="I534" s="15"/>
      <c r="J534" s="15"/>
      <c r="K534" s="18"/>
      <c r="L534" s="71" t="str">
        <f>IFERROR(_xlfn.IFNA(VLOOKUP($K534,коммент!$B:$C,2,0),""),"")</f>
        <v/>
      </c>
      <c r="M534" s="19"/>
      <c r="N534" s="20"/>
      <c r="O534" s="20"/>
      <c r="P534" s="20"/>
      <c r="Q534" s="13"/>
      <c r="R534" s="13"/>
    </row>
    <row r="535" spans="1:18" s="14" customFormat="1" hidden="1" x14ac:dyDescent="0.25">
      <c r="A535" s="15"/>
      <c r="B535" s="15"/>
      <c r="C535" s="15"/>
      <c r="D535" s="16"/>
      <c r="E535" s="16"/>
      <c r="F535" s="17"/>
      <c r="G535" s="15"/>
      <c r="H535" s="15"/>
      <c r="I535" s="15"/>
      <c r="J535" s="15"/>
      <c r="K535" s="18"/>
      <c r="L535" s="71" t="str">
        <f>IFERROR(_xlfn.IFNA(VLOOKUP($K535,коммент!$B:$C,2,0),""),"")</f>
        <v/>
      </c>
      <c r="M535" s="19"/>
      <c r="N535" s="20"/>
      <c r="O535" s="20"/>
      <c r="P535" s="20"/>
      <c r="Q535" s="13"/>
      <c r="R535" s="13"/>
    </row>
    <row r="536" spans="1:18" s="14" customFormat="1" hidden="1" x14ac:dyDescent="0.25">
      <c r="A536" s="15"/>
      <c r="B536" s="15"/>
      <c r="C536" s="15"/>
      <c r="D536" s="16"/>
      <c r="E536" s="16"/>
      <c r="F536" s="17"/>
      <c r="G536" s="15"/>
      <c r="H536" s="15"/>
      <c r="I536" s="15"/>
      <c r="J536" s="15"/>
      <c r="K536" s="18"/>
      <c r="L536" s="71" t="str">
        <f>IFERROR(_xlfn.IFNA(VLOOKUP($K536,коммент!$B:$C,2,0),""),"")</f>
        <v/>
      </c>
      <c r="M536" s="19"/>
      <c r="N536" s="20"/>
      <c r="O536" s="20"/>
      <c r="P536" s="20"/>
      <c r="Q536" s="13"/>
      <c r="R536" s="13"/>
    </row>
    <row r="537" spans="1:18" s="14" customFormat="1" hidden="1" x14ac:dyDescent="0.25">
      <c r="A537" s="15"/>
      <c r="B537" s="15"/>
      <c r="C537" s="15"/>
      <c r="D537" s="16"/>
      <c r="E537" s="16"/>
      <c r="F537" s="17"/>
      <c r="G537" s="15"/>
      <c r="H537" s="15"/>
      <c r="I537" s="15"/>
      <c r="J537" s="15"/>
      <c r="K537" s="18"/>
      <c r="L537" s="71" t="str">
        <f>IFERROR(_xlfn.IFNA(VLOOKUP($K537,коммент!$B:$C,2,0),""),"")</f>
        <v/>
      </c>
      <c r="M537" s="19"/>
      <c r="N537" s="20"/>
      <c r="O537" s="20"/>
      <c r="P537" s="20"/>
      <c r="Q537" s="13"/>
      <c r="R537" s="13"/>
    </row>
    <row r="538" spans="1:18" s="14" customFormat="1" hidden="1" x14ac:dyDescent="0.25">
      <c r="A538" s="15"/>
      <c r="B538" s="15"/>
      <c r="C538" s="15"/>
      <c r="D538" s="16"/>
      <c r="E538" s="16"/>
      <c r="F538" s="17"/>
      <c r="G538" s="15"/>
      <c r="H538" s="15"/>
      <c r="I538" s="15"/>
      <c r="J538" s="15"/>
      <c r="K538" s="18"/>
      <c r="L538" s="71" t="str">
        <f>IFERROR(_xlfn.IFNA(VLOOKUP($K538,коммент!$B:$C,2,0),""),"")</f>
        <v/>
      </c>
      <c r="M538" s="19"/>
      <c r="N538" s="20"/>
      <c r="O538" s="20"/>
      <c r="P538" s="20"/>
      <c r="Q538" s="13"/>
      <c r="R538" s="13"/>
    </row>
    <row r="539" spans="1:18" s="14" customFormat="1" hidden="1" x14ac:dyDescent="0.25">
      <c r="A539" s="15"/>
      <c r="B539" s="15"/>
      <c r="C539" s="15"/>
      <c r="D539" s="16"/>
      <c r="E539" s="16"/>
      <c r="F539" s="17"/>
      <c r="G539" s="15"/>
      <c r="H539" s="15"/>
      <c r="I539" s="15"/>
      <c r="J539" s="15"/>
      <c r="K539" s="18"/>
      <c r="L539" s="71" t="str">
        <f>IFERROR(_xlfn.IFNA(VLOOKUP($K539,коммент!$B:$C,2,0),""),"")</f>
        <v/>
      </c>
      <c r="M539" s="19"/>
      <c r="N539" s="20"/>
      <c r="O539" s="20"/>
      <c r="P539" s="20"/>
      <c r="Q539" s="13"/>
      <c r="R539" s="13"/>
    </row>
    <row r="540" spans="1:18" s="14" customFormat="1" hidden="1" x14ac:dyDescent="0.25">
      <c r="A540" s="15"/>
      <c r="B540" s="15"/>
      <c r="C540" s="15"/>
      <c r="D540" s="16"/>
      <c r="E540" s="16"/>
      <c r="F540" s="17"/>
      <c r="G540" s="15"/>
      <c r="H540" s="15"/>
      <c r="I540" s="15"/>
      <c r="J540" s="15"/>
      <c r="K540" s="18"/>
      <c r="L540" s="71" t="str">
        <f>IFERROR(_xlfn.IFNA(VLOOKUP($K540,коммент!$B:$C,2,0),""),"")</f>
        <v/>
      </c>
      <c r="M540" s="19"/>
      <c r="N540" s="20"/>
      <c r="O540" s="20"/>
      <c r="P540" s="20"/>
      <c r="Q540" s="13"/>
      <c r="R540" s="13"/>
    </row>
    <row r="541" spans="1:18" s="14" customFormat="1" hidden="1" x14ac:dyDescent="0.25">
      <c r="A541" s="15"/>
      <c r="B541" s="15"/>
      <c r="C541" s="15"/>
      <c r="D541" s="16"/>
      <c r="E541" s="16"/>
      <c r="F541" s="17"/>
      <c r="G541" s="15"/>
      <c r="H541" s="15"/>
      <c r="I541" s="15"/>
      <c r="J541" s="15"/>
      <c r="K541" s="18"/>
      <c r="L541" s="71" t="str">
        <f>IFERROR(_xlfn.IFNA(VLOOKUP($K541,коммент!$B:$C,2,0),""),"")</f>
        <v/>
      </c>
      <c r="M541" s="19"/>
      <c r="N541" s="20"/>
      <c r="O541" s="20"/>
      <c r="P541" s="20"/>
      <c r="Q541" s="13"/>
      <c r="R541" s="13"/>
    </row>
    <row r="542" spans="1:18" s="14" customFormat="1" hidden="1" x14ac:dyDescent="0.25">
      <c r="A542" s="15"/>
      <c r="B542" s="15"/>
      <c r="C542" s="15"/>
      <c r="D542" s="16"/>
      <c r="E542" s="16"/>
      <c r="F542" s="17"/>
      <c r="G542" s="15"/>
      <c r="H542" s="15"/>
      <c r="I542" s="15"/>
      <c r="J542" s="15"/>
      <c r="K542" s="18"/>
      <c r="L542" s="71" t="str">
        <f>IFERROR(_xlfn.IFNA(VLOOKUP($K542,коммент!$B:$C,2,0),""),"")</f>
        <v/>
      </c>
      <c r="M542" s="19"/>
      <c r="N542" s="20"/>
      <c r="O542" s="20"/>
      <c r="P542" s="20"/>
      <c r="Q542" s="13"/>
      <c r="R542" s="13"/>
    </row>
    <row r="543" spans="1:18" s="14" customFormat="1" hidden="1" x14ac:dyDescent="0.25">
      <c r="A543" s="15"/>
      <c r="B543" s="15"/>
      <c r="C543" s="15"/>
      <c r="D543" s="16"/>
      <c r="E543" s="16"/>
      <c r="F543" s="17"/>
      <c r="G543" s="15"/>
      <c r="H543" s="15"/>
      <c r="I543" s="15"/>
      <c r="J543" s="15"/>
      <c r="K543" s="18"/>
      <c r="L543" s="71" t="str">
        <f>IFERROR(_xlfn.IFNA(VLOOKUP($K543,коммент!$B:$C,2,0),""),"")</f>
        <v/>
      </c>
      <c r="M543" s="19"/>
      <c r="N543" s="20"/>
      <c r="O543" s="20"/>
      <c r="P543" s="20"/>
      <c r="Q543" s="13"/>
      <c r="R543" s="13"/>
    </row>
    <row r="544" spans="1:18" s="14" customFormat="1" hidden="1" x14ac:dyDescent="0.25">
      <c r="A544" s="15"/>
      <c r="B544" s="15"/>
      <c r="C544" s="15"/>
      <c r="D544" s="16"/>
      <c r="E544" s="16"/>
      <c r="F544" s="17"/>
      <c r="G544" s="15"/>
      <c r="H544" s="15"/>
      <c r="I544" s="15"/>
      <c r="J544" s="15"/>
      <c r="K544" s="18"/>
      <c r="L544" s="71" t="str">
        <f>IFERROR(_xlfn.IFNA(VLOOKUP($K544,коммент!$B:$C,2,0),""),"")</f>
        <v/>
      </c>
      <c r="M544" s="19"/>
      <c r="N544" s="20"/>
      <c r="O544" s="20"/>
      <c r="P544" s="20"/>
      <c r="Q544" s="13"/>
      <c r="R544" s="13"/>
    </row>
    <row r="545" spans="1:18" s="14" customFormat="1" hidden="1" x14ac:dyDescent="0.25">
      <c r="A545" s="15"/>
      <c r="B545" s="15"/>
      <c r="C545" s="15"/>
      <c r="D545" s="16"/>
      <c r="E545" s="16"/>
      <c r="F545" s="17"/>
      <c r="G545" s="15"/>
      <c r="H545" s="15"/>
      <c r="I545" s="15"/>
      <c r="J545" s="15"/>
      <c r="K545" s="18"/>
      <c r="L545" s="71" t="str">
        <f>IFERROR(_xlfn.IFNA(VLOOKUP($K545,коммент!$B:$C,2,0),""),"")</f>
        <v/>
      </c>
      <c r="M545" s="19"/>
      <c r="N545" s="20"/>
      <c r="O545" s="20"/>
      <c r="P545" s="20"/>
      <c r="Q545" s="13"/>
      <c r="R545" s="13"/>
    </row>
    <row r="546" spans="1:18" s="14" customFormat="1" hidden="1" x14ac:dyDescent="0.25">
      <c r="A546" s="15"/>
      <c r="B546" s="15"/>
      <c r="C546" s="15"/>
      <c r="D546" s="16"/>
      <c r="E546" s="16"/>
      <c r="F546" s="17"/>
      <c r="G546" s="15"/>
      <c r="H546" s="15"/>
      <c r="I546" s="15"/>
      <c r="J546" s="15"/>
      <c r="K546" s="18"/>
      <c r="L546" s="71" t="str">
        <f>IFERROR(_xlfn.IFNA(VLOOKUP($K546,коммент!$B:$C,2,0),""),"")</f>
        <v/>
      </c>
      <c r="M546" s="19"/>
      <c r="N546" s="20"/>
      <c r="O546" s="20"/>
      <c r="P546" s="20"/>
      <c r="Q546" s="13"/>
      <c r="R546" s="13"/>
    </row>
    <row r="547" spans="1:18" s="14" customFormat="1" hidden="1" x14ac:dyDescent="0.25">
      <c r="A547" s="15"/>
      <c r="B547" s="15"/>
      <c r="C547" s="15"/>
      <c r="D547" s="16"/>
      <c r="E547" s="16"/>
      <c r="F547" s="17"/>
      <c r="G547" s="15"/>
      <c r="H547" s="15"/>
      <c r="I547" s="15"/>
      <c r="J547" s="15"/>
      <c r="K547" s="18"/>
      <c r="L547" s="71" t="str">
        <f>IFERROR(_xlfn.IFNA(VLOOKUP($K547,коммент!$B:$C,2,0),""),"")</f>
        <v/>
      </c>
      <c r="M547" s="19"/>
      <c r="N547" s="20"/>
      <c r="O547" s="20"/>
      <c r="P547" s="20"/>
      <c r="Q547" s="13"/>
      <c r="R547" s="13"/>
    </row>
    <row r="548" spans="1:18" s="14" customFormat="1" hidden="1" x14ac:dyDescent="0.25">
      <c r="A548" s="15"/>
      <c r="B548" s="15"/>
      <c r="C548" s="15"/>
      <c r="D548" s="16"/>
      <c r="E548" s="16"/>
      <c r="F548" s="17"/>
      <c r="G548" s="15"/>
      <c r="H548" s="15"/>
      <c r="I548" s="15"/>
      <c r="J548" s="15"/>
      <c r="K548" s="18"/>
      <c r="L548" s="71" t="str">
        <f>IFERROR(_xlfn.IFNA(VLOOKUP($K548,коммент!$B:$C,2,0),""),"")</f>
        <v/>
      </c>
      <c r="M548" s="19"/>
      <c r="N548" s="20"/>
      <c r="O548" s="20"/>
      <c r="P548" s="20"/>
      <c r="Q548" s="13"/>
      <c r="R548" s="13"/>
    </row>
    <row r="549" spans="1:18" s="14" customFormat="1" hidden="1" x14ac:dyDescent="0.25">
      <c r="A549" s="15"/>
      <c r="B549" s="15"/>
      <c r="C549" s="15"/>
      <c r="D549" s="16"/>
      <c r="E549" s="16"/>
      <c r="F549" s="17"/>
      <c r="G549" s="15"/>
      <c r="H549" s="15"/>
      <c r="I549" s="15"/>
      <c r="J549" s="15"/>
      <c r="K549" s="18"/>
      <c r="L549" s="71" t="str">
        <f>IFERROR(_xlfn.IFNA(VLOOKUP($K549,коммент!$B:$C,2,0),""),"")</f>
        <v/>
      </c>
      <c r="M549" s="19"/>
      <c r="N549" s="20"/>
      <c r="O549" s="20"/>
      <c r="P549" s="20"/>
      <c r="Q549" s="13"/>
      <c r="R549" s="13"/>
    </row>
    <row r="550" spans="1:18" s="14" customFormat="1" hidden="1" x14ac:dyDescent="0.25">
      <c r="A550" s="15"/>
      <c r="B550" s="15"/>
      <c r="C550" s="15"/>
      <c r="D550" s="16"/>
      <c r="E550" s="16"/>
      <c r="F550" s="17"/>
      <c r="G550" s="15"/>
      <c r="H550" s="15"/>
      <c r="I550" s="15"/>
      <c r="J550" s="15"/>
      <c r="K550" s="18"/>
      <c r="L550" s="71" t="str">
        <f>IFERROR(_xlfn.IFNA(VLOOKUP($K550,коммент!$B:$C,2,0),""),"")</f>
        <v/>
      </c>
      <c r="M550" s="19"/>
      <c r="N550" s="20"/>
      <c r="O550" s="20"/>
      <c r="P550" s="20"/>
      <c r="Q550" s="13"/>
      <c r="R550" s="13"/>
    </row>
    <row r="551" spans="1:18" s="14" customFormat="1" hidden="1" x14ac:dyDescent="0.25">
      <c r="A551" s="15"/>
      <c r="B551" s="15"/>
      <c r="C551" s="15"/>
      <c r="D551" s="16"/>
      <c r="E551" s="16"/>
      <c r="F551" s="17"/>
      <c r="G551" s="15"/>
      <c r="H551" s="15"/>
      <c r="I551" s="15"/>
      <c r="J551" s="15"/>
      <c r="K551" s="18"/>
      <c r="L551" s="71" t="str">
        <f>IFERROR(_xlfn.IFNA(VLOOKUP($K551,коммент!$B:$C,2,0),""),"")</f>
        <v/>
      </c>
      <c r="M551" s="19"/>
      <c r="N551" s="20"/>
      <c r="O551" s="20"/>
      <c r="P551" s="20"/>
      <c r="Q551" s="13"/>
      <c r="R551" s="13"/>
    </row>
    <row r="552" spans="1:18" s="14" customFormat="1" hidden="1" x14ac:dyDescent="0.25">
      <c r="A552" s="15"/>
      <c r="B552" s="15"/>
      <c r="C552" s="15"/>
      <c r="D552" s="16"/>
      <c r="E552" s="16"/>
      <c r="F552" s="17"/>
      <c r="G552" s="15"/>
      <c r="H552" s="15"/>
      <c r="I552" s="15"/>
      <c r="J552" s="15"/>
      <c r="K552" s="18"/>
      <c r="L552" s="71" t="str">
        <f>IFERROR(_xlfn.IFNA(VLOOKUP($K552,коммент!$B:$C,2,0),""),"")</f>
        <v/>
      </c>
      <c r="M552" s="19"/>
      <c r="N552" s="20"/>
      <c r="O552" s="20"/>
      <c r="P552" s="20"/>
      <c r="Q552" s="13"/>
      <c r="R552" s="13"/>
    </row>
    <row r="553" spans="1:18" s="14" customFormat="1" hidden="1" x14ac:dyDescent="0.25">
      <c r="A553" s="15"/>
      <c r="B553" s="15"/>
      <c r="C553" s="15"/>
      <c r="D553" s="16"/>
      <c r="E553" s="16"/>
      <c r="F553" s="17"/>
      <c r="G553" s="15"/>
      <c r="H553" s="15"/>
      <c r="I553" s="15"/>
      <c r="J553" s="15"/>
      <c r="K553" s="18"/>
      <c r="L553" s="71" t="str">
        <f>IFERROR(_xlfn.IFNA(VLOOKUP($K553,коммент!$B:$C,2,0),""),"")</f>
        <v/>
      </c>
      <c r="M553" s="19"/>
      <c r="N553" s="20"/>
      <c r="O553" s="20"/>
      <c r="P553" s="20"/>
      <c r="Q553" s="13"/>
      <c r="R553" s="13"/>
    </row>
    <row r="554" spans="1:18" s="14" customFormat="1" hidden="1" x14ac:dyDescent="0.25">
      <c r="A554" s="15"/>
      <c r="B554" s="15"/>
      <c r="C554" s="15"/>
      <c r="D554" s="16"/>
      <c r="E554" s="16"/>
      <c r="F554" s="17"/>
      <c r="G554" s="15"/>
      <c r="H554" s="15"/>
      <c r="I554" s="15"/>
      <c r="J554" s="15"/>
      <c r="K554" s="18"/>
      <c r="L554" s="71" t="str">
        <f>IFERROR(_xlfn.IFNA(VLOOKUP($K554,коммент!$B:$C,2,0),""),"")</f>
        <v/>
      </c>
      <c r="M554" s="19"/>
      <c r="N554" s="20"/>
      <c r="O554" s="20"/>
      <c r="P554" s="20"/>
      <c r="Q554" s="13"/>
      <c r="R554" s="13"/>
    </row>
    <row r="555" spans="1:18" s="14" customFormat="1" hidden="1" x14ac:dyDescent="0.25">
      <c r="A555" s="15"/>
      <c r="B555" s="15"/>
      <c r="C555" s="15"/>
      <c r="D555" s="16"/>
      <c r="E555" s="16"/>
      <c r="F555" s="17"/>
      <c r="G555" s="15"/>
      <c r="H555" s="15"/>
      <c r="I555" s="15"/>
      <c r="J555" s="15"/>
      <c r="K555" s="18"/>
      <c r="L555" s="71" t="str">
        <f>IFERROR(_xlfn.IFNA(VLOOKUP($K555,коммент!$B:$C,2,0),""),"")</f>
        <v/>
      </c>
      <c r="M555" s="19"/>
      <c r="N555" s="20"/>
      <c r="O555" s="20"/>
      <c r="P555" s="20"/>
      <c r="Q555" s="13"/>
      <c r="R555" s="13"/>
    </row>
    <row r="556" spans="1:18" s="14" customFormat="1" hidden="1" x14ac:dyDescent="0.25">
      <c r="A556" s="15"/>
      <c r="B556" s="15"/>
      <c r="C556" s="15"/>
      <c r="D556" s="16"/>
      <c r="E556" s="16"/>
      <c r="F556" s="17"/>
      <c r="G556" s="15"/>
      <c r="H556" s="15"/>
      <c r="I556" s="15"/>
      <c r="J556" s="15"/>
      <c r="K556" s="18"/>
      <c r="L556" s="71" t="str">
        <f>IFERROR(_xlfn.IFNA(VLOOKUP($K556,коммент!$B:$C,2,0),""),"")</f>
        <v/>
      </c>
      <c r="M556" s="19"/>
      <c r="N556" s="20"/>
      <c r="O556" s="20"/>
      <c r="P556" s="20"/>
      <c r="Q556" s="13"/>
      <c r="R556" s="13"/>
    </row>
    <row r="557" spans="1:18" s="14" customFormat="1" hidden="1" x14ac:dyDescent="0.25">
      <c r="A557" s="15"/>
      <c r="B557" s="15"/>
      <c r="C557" s="15"/>
      <c r="D557" s="16"/>
      <c r="E557" s="16"/>
      <c r="F557" s="17"/>
      <c r="G557" s="15"/>
      <c r="H557" s="15"/>
      <c r="I557" s="15"/>
      <c r="J557" s="15"/>
      <c r="K557" s="18"/>
      <c r="L557" s="71" t="str">
        <f>IFERROR(_xlfn.IFNA(VLOOKUP($K557,коммент!$B:$C,2,0),""),"")</f>
        <v/>
      </c>
      <c r="M557" s="19"/>
      <c r="N557" s="20"/>
      <c r="O557" s="20"/>
      <c r="P557" s="20"/>
      <c r="Q557" s="13"/>
      <c r="R557" s="13"/>
    </row>
    <row r="558" spans="1:18" s="14" customFormat="1" hidden="1" x14ac:dyDescent="0.25">
      <c r="A558" s="15"/>
      <c r="B558" s="15"/>
      <c r="C558" s="15"/>
      <c r="D558" s="16"/>
      <c r="E558" s="16"/>
      <c r="F558" s="17"/>
      <c r="G558" s="15"/>
      <c r="H558" s="15"/>
      <c r="I558" s="15"/>
      <c r="J558" s="15"/>
      <c r="K558" s="18"/>
      <c r="L558" s="71" t="str">
        <f>IFERROR(_xlfn.IFNA(VLOOKUP($K558,коммент!$B:$C,2,0),""),"")</f>
        <v/>
      </c>
      <c r="M558" s="19"/>
      <c r="N558" s="20"/>
      <c r="O558" s="20"/>
      <c r="P558" s="20"/>
      <c r="Q558" s="13"/>
      <c r="R558" s="13"/>
    </row>
    <row r="559" spans="1:18" s="14" customFormat="1" hidden="1" x14ac:dyDescent="0.25">
      <c r="A559" s="15"/>
      <c r="B559" s="15"/>
      <c r="C559" s="15"/>
      <c r="D559" s="16"/>
      <c r="E559" s="16"/>
      <c r="F559" s="17"/>
      <c r="G559" s="15"/>
      <c r="H559" s="15"/>
      <c r="I559" s="15"/>
      <c r="J559" s="15"/>
      <c r="K559" s="18"/>
      <c r="L559" s="71" t="str">
        <f>IFERROR(_xlfn.IFNA(VLOOKUP($K559,коммент!$B:$C,2,0),""),"")</f>
        <v/>
      </c>
      <c r="M559" s="19"/>
      <c r="N559" s="20"/>
      <c r="O559" s="20"/>
      <c r="P559" s="20"/>
      <c r="Q559" s="13"/>
      <c r="R559" s="13"/>
    </row>
    <row r="560" spans="1:18" s="14" customFormat="1" hidden="1" x14ac:dyDescent="0.25">
      <c r="A560" s="15"/>
      <c r="B560" s="15"/>
      <c r="C560" s="15"/>
      <c r="D560" s="16"/>
      <c r="E560" s="16"/>
      <c r="F560" s="17"/>
      <c r="G560" s="15"/>
      <c r="H560" s="15"/>
      <c r="I560" s="15"/>
      <c r="J560" s="15"/>
      <c r="K560" s="18"/>
      <c r="L560" s="71" t="str">
        <f>IFERROR(_xlfn.IFNA(VLOOKUP($K560,коммент!$B:$C,2,0),""),"")</f>
        <v/>
      </c>
      <c r="M560" s="19"/>
      <c r="N560" s="20"/>
      <c r="O560" s="20"/>
      <c r="P560" s="20"/>
      <c r="Q560" s="13"/>
      <c r="R560" s="13"/>
    </row>
    <row r="561" spans="1:18" s="14" customFormat="1" hidden="1" x14ac:dyDescent="0.25">
      <c r="A561" s="15"/>
      <c r="B561" s="15"/>
      <c r="C561" s="15"/>
      <c r="D561" s="16"/>
      <c r="E561" s="16"/>
      <c r="F561" s="17"/>
      <c r="G561" s="15"/>
      <c r="H561" s="15"/>
      <c r="I561" s="15"/>
      <c r="J561" s="15"/>
      <c r="K561" s="18"/>
      <c r="L561" s="71" t="str">
        <f>IFERROR(_xlfn.IFNA(VLOOKUP($K561,коммент!$B:$C,2,0),""),"")</f>
        <v/>
      </c>
      <c r="M561" s="19"/>
      <c r="N561" s="20"/>
      <c r="O561" s="20"/>
      <c r="P561" s="20"/>
      <c r="Q561" s="13"/>
      <c r="R561" s="13"/>
    </row>
    <row r="562" spans="1:18" s="14" customFormat="1" hidden="1" x14ac:dyDescent="0.25">
      <c r="A562" s="15"/>
      <c r="B562" s="15"/>
      <c r="C562" s="15"/>
      <c r="D562" s="16"/>
      <c r="E562" s="16"/>
      <c r="F562" s="17"/>
      <c r="G562" s="15"/>
      <c r="H562" s="15"/>
      <c r="I562" s="15"/>
      <c r="J562" s="15"/>
      <c r="K562" s="18"/>
      <c r="L562" s="71" t="str">
        <f>IFERROR(_xlfn.IFNA(VLOOKUP($K562,коммент!$B:$C,2,0),""),"")</f>
        <v/>
      </c>
      <c r="M562" s="19"/>
      <c r="N562" s="20"/>
      <c r="O562" s="20"/>
      <c r="P562" s="20"/>
      <c r="Q562" s="13"/>
      <c r="R562" s="13"/>
    </row>
    <row r="563" spans="1:18" s="14" customFormat="1" hidden="1" x14ac:dyDescent="0.25">
      <c r="A563" s="15"/>
      <c r="B563" s="15"/>
      <c r="C563" s="15"/>
      <c r="D563" s="16"/>
      <c r="E563" s="16"/>
      <c r="F563" s="17"/>
      <c r="G563" s="15"/>
      <c r="H563" s="15"/>
      <c r="I563" s="15"/>
      <c r="J563" s="15"/>
      <c r="K563" s="18"/>
      <c r="L563" s="71" t="str">
        <f>IFERROR(_xlfn.IFNA(VLOOKUP($K563,коммент!$B:$C,2,0),""),"")</f>
        <v/>
      </c>
      <c r="M563" s="19"/>
      <c r="N563" s="20"/>
      <c r="O563" s="20"/>
      <c r="P563" s="20"/>
      <c r="Q563" s="13"/>
      <c r="R563" s="13"/>
    </row>
    <row r="564" spans="1:18" s="14" customFormat="1" hidden="1" x14ac:dyDescent="0.25">
      <c r="A564" s="15"/>
      <c r="B564" s="15"/>
      <c r="C564" s="15"/>
      <c r="D564" s="16"/>
      <c r="E564" s="16"/>
      <c r="F564" s="17"/>
      <c r="G564" s="15"/>
      <c r="H564" s="15"/>
      <c r="I564" s="15"/>
      <c r="J564" s="15"/>
      <c r="K564" s="18"/>
      <c r="L564" s="71" t="str">
        <f>IFERROR(_xlfn.IFNA(VLOOKUP($K564,коммент!$B:$C,2,0),""),"")</f>
        <v/>
      </c>
      <c r="M564" s="19"/>
      <c r="N564" s="20"/>
      <c r="O564" s="20"/>
      <c r="P564" s="20"/>
      <c r="Q564" s="13"/>
      <c r="R564" s="13"/>
    </row>
    <row r="565" spans="1:18" s="14" customFormat="1" hidden="1" x14ac:dyDescent="0.25">
      <c r="A565" s="15"/>
      <c r="B565" s="15"/>
      <c r="C565" s="15"/>
      <c r="D565" s="16"/>
      <c r="E565" s="16"/>
      <c r="F565" s="17"/>
      <c r="G565" s="15"/>
      <c r="H565" s="15"/>
      <c r="I565" s="15"/>
      <c r="J565" s="15"/>
      <c r="K565" s="18"/>
      <c r="L565" s="71" t="str">
        <f>IFERROR(_xlfn.IFNA(VLOOKUP($K565,коммент!$B:$C,2,0),""),"")</f>
        <v/>
      </c>
      <c r="M565" s="19"/>
      <c r="N565" s="20"/>
      <c r="O565" s="20"/>
      <c r="P565" s="20"/>
      <c r="Q565" s="13"/>
      <c r="R565" s="13"/>
    </row>
    <row r="566" spans="1:18" s="14" customFormat="1" hidden="1" x14ac:dyDescent="0.25">
      <c r="A566" s="15"/>
      <c r="B566" s="15"/>
      <c r="C566" s="15"/>
      <c r="D566" s="16"/>
      <c r="E566" s="16"/>
      <c r="F566" s="17"/>
      <c r="G566" s="15"/>
      <c r="H566" s="15"/>
      <c r="I566" s="15"/>
      <c r="J566" s="15"/>
      <c r="K566" s="18"/>
      <c r="L566" s="71" t="str">
        <f>IFERROR(_xlfn.IFNA(VLOOKUP($K566,коммент!$B:$C,2,0),""),"")</f>
        <v/>
      </c>
      <c r="M566" s="19"/>
      <c r="N566" s="20"/>
      <c r="O566" s="20"/>
      <c r="P566" s="20"/>
      <c r="Q566" s="13"/>
      <c r="R566" s="13"/>
    </row>
    <row r="567" spans="1:18" s="14" customFormat="1" hidden="1" x14ac:dyDescent="0.25">
      <c r="A567" s="15"/>
      <c r="B567" s="15"/>
      <c r="C567" s="15"/>
      <c r="D567" s="16"/>
      <c r="E567" s="16"/>
      <c r="F567" s="17"/>
      <c r="G567" s="15"/>
      <c r="H567" s="15"/>
      <c r="I567" s="15"/>
      <c r="J567" s="15"/>
      <c r="K567" s="18"/>
      <c r="L567" s="71" t="str">
        <f>IFERROR(_xlfn.IFNA(VLOOKUP($K567,коммент!$B:$C,2,0),""),"")</f>
        <v/>
      </c>
      <c r="M567" s="19"/>
      <c r="N567" s="20"/>
      <c r="O567" s="20"/>
      <c r="P567" s="20"/>
      <c r="Q567" s="13"/>
      <c r="R567" s="13"/>
    </row>
    <row r="568" spans="1:18" s="14" customFormat="1" hidden="1" x14ac:dyDescent="0.25">
      <c r="A568" s="15"/>
      <c r="B568" s="15"/>
      <c r="C568" s="15"/>
      <c r="D568" s="16"/>
      <c r="E568" s="16"/>
      <c r="F568" s="17"/>
      <c r="G568" s="15"/>
      <c r="H568" s="15"/>
      <c r="I568" s="15"/>
      <c r="J568" s="15"/>
      <c r="K568" s="18"/>
      <c r="L568" s="71" t="str">
        <f>IFERROR(_xlfn.IFNA(VLOOKUP($K568,коммент!$B:$C,2,0),""),"")</f>
        <v/>
      </c>
      <c r="M568" s="19"/>
      <c r="N568" s="20"/>
      <c r="O568" s="20"/>
      <c r="P568" s="20"/>
      <c r="Q568" s="13"/>
      <c r="R568" s="13"/>
    </row>
    <row r="569" spans="1:18" s="14" customFormat="1" hidden="1" x14ac:dyDescent="0.25">
      <c r="A569" s="15"/>
      <c r="B569" s="15"/>
      <c r="C569" s="15"/>
      <c r="D569" s="16"/>
      <c r="E569" s="16"/>
      <c r="F569" s="17"/>
      <c r="G569" s="15"/>
      <c r="H569" s="15"/>
      <c r="I569" s="15"/>
      <c r="J569" s="15"/>
      <c r="K569" s="18"/>
      <c r="L569" s="71" t="str">
        <f>IFERROR(_xlfn.IFNA(VLOOKUP($K569,коммент!$B:$C,2,0),""),"")</f>
        <v/>
      </c>
      <c r="M569" s="19"/>
      <c r="N569" s="20"/>
      <c r="O569" s="20"/>
      <c r="P569" s="20"/>
      <c r="Q569" s="13"/>
      <c r="R569" s="13"/>
    </row>
    <row r="570" spans="1:18" s="14" customFormat="1" hidden="1" x14ac:dyDescent="0.25">
      <c r="A570" s="15"/>
      <c r="B570" s="15"/>
      <c r="C570" s="15"/>
      <c r="D570" s="16"/>
      <c r="E570" s="16"/>
      <c r="F570" s="17"/>
      <c r="G570" s="15"/>
      <c r="H570" s="15"/>
      <c r="I570" s="15"/>
      <c r="J570" s="15"/>
      <c r="K570" s="18"/>
      <c r="L570" s="71" t="str">
        <f>IFERROR(_xlfn.IFNA(VLOOKUP($K570,коммент!$B:$C,2,0),""),"")</f>
        <v/>
      </c>
      <c r="M570" s="19"/>
      <c r="N570" s="20"/>
      <c r="O570" s="20"/>
      <c r="P570" s="20"/>
      <c r="Q570" s="13"/>
      <c r="R570" s="13"/>
    </row>
    <row r="571" spans="1:18" s="14" customFormat="1" hidden="1" x14ac:dyDescent="0.25">
      <c r="A571" s="15"/>
      <c r="B571" s="15"/>
      <c r="C571" s="15"/>
      <c r="D571" s="16"/>
      <c r="E571" s="16"/>
      <c r="F571" s="17"/>
      <c r="G571" s="15"/>
      <c r="H571" s="15"/>
      <c r="I571" s="15"/>
      <c r="J571" s="15"/>
      <c r="K571" s="18"/>
      <c r="L571" s="71" t="str">
        <f>IFERROR(_xlfn.IFNA(VLOOKUP($K571,коммент!$B:$C,2,0),""),"")</f>
        <v/>
      </c>
      <c r="M571" s="19"/>
      <c r="N571" s="20"/>
      <c r="O571" s="20"/>
      <c r="P571" s="20"/>
      <c r="Q571" s="13"/>
      <c r="R571" s="13"/>
    </row>
    <row r="572" spans="1:18" s="14" customFormat="1" hidden="1" x14ac:dyDescent="0.25">
      <c r="A572" s="15"/>
      <c r="B572" s="15"/>
      <c r="C572" s="15"/>
      <c r="D572" s="16"/>
      <c r="E572" s="16"/>
      <c r="F572" s="17"/>
      <c r="G572" s="15"/>
      <c r="H572" s="15"/>
      <c r="I572" s="15"/>
      <c r="J572" s="15"/>
      <c r="K572" s="18"/>
      <c r="L572" s="71" t="str">
        <f>IFERROR(_xlfn.IFNA(VLOOKUP($K572,коммент!$B:$C,2,0),""),"")</f>
        <v/>
      </c>
      <c r="M572" s="19"/>
      <c r="N572" s="20"/>
      <c r="O572" s="20"/>
      <c r="P572" s="20"/>
      <c r="Q572" s="13"/>
      <c r="R572" s="13"/>
    </row>
    <row r="573" spans="1:18" s="14" customFormat="1" hidden="1" x14ac:dyDescent="0.25">
      <c r="A573" s="15"/>
      <c r="B573" s="15"/>
      <c r="C573" s="15"/>
      <c r="D573" s="16"/>
      <c r="E573" s="16"/>
      <c r="F573" s="17"/>
      <c r="G573" s="15"/>
      <c r="H573" s="15"/>
      <c r="I573" s="15"/>
      <c r="J573" s="15"/>
      <c r="K573" s="18"/>
      <c r="L573" s="71" t="str">
        <f>IFERROR(_xlfn.IFNA(VLOOKUP($K573,коммент!$B:$C,2,0),""),"")</f>
        <v/>
      </c>
      <c r="M573" s="19"/>
      <c r="N573" s="20"/>
      <c r="O573" s="20"/>
      <c r="P573" s="20"/>
      <c r="Q573" s="13"/>
      <c r="R573" s="13"/>
    </row>
    <row r="574" spans="1:18" s="14" customFormat="1" hidden="1" x14ac:dyDescent="0.25">
      <c r="A574" s="15"/>
      <c r="B574" s="15"/>
      <c r="C574" s="15"/>
      <c r="D574" s="16"/>
      <c r="E574" s="16"/>
      <c r="F574" s="17"/>
      <c r="G574" s="15"/>
      <c r="H574" s="15"/>
      <c r="I574" s="15"/>
      <c r="J574" s="15"/>
      <c r="K574" s="18"/>
      <c r="L574" s="71" t="str">
        <f>IFERROR(_xlfn.IFNA(VLOOKUP($K574,коммент!$B:$C,2,0),""),"")</f>
        <v/>
      </c>
      <c r="M574" s="19"/>
      <c r="N574" s="20"/>
      <c r="O574" s="20"/>
      <c r="P574" s="20"/>
      <c r="Q574" s="13"/>
      <c r="R574" s="13"/>
    </row>
    <row r="575" spans="1:18" s="14" customFormat="1" hidden="1" x14ac:dyDescent="0.25">
      <c r="A575" s="15"/>
      <c r="B575" s="15"/>
      <c r="C575" s="15"/>
      <c r="D575" s="16"/>
      <c r="E575" s="16"/>
      <c r="F575" s="17"/>
      <c r="G575" s="15"/>
      <c r="H575" s="15"/>
      <c r="I575" s="15"/>
      <c r="J575" s="15"/>
      <c r="K575" s="18"/>
      <c r="L575" s="71" t="str">
        <f>IFERROR(_xlfn.IFNA(VLOOKUP($K575,коммент!$B:$C,2,0),""),"")</f>
        <v/>
      </c>
      <c r="M575" s="19"/>
      <c r="N575" s="20"/>
      <c r="O575" s="20"/>
      <c r="P575" s="20"/>
      <c r="Q575" s="13"/>
      <c r="R575" s="13"/>
    </row>
    <row r="576" spans="1:18" s="14" customFormat="1" hidden="1" x14ac:dyDescent="0.25">
      <c r="A576" s="15"/>
      <c r="B576" s="15"/>
      <c r="C576" s="15"/>
      <c r="D576" s="16"/>
      <c r="E576" s="16"/>
      <c r="F576" s="17"/>
      <c r="G576" s="15"/>
      <c r="H576" s="15"/>
      <c r="I576" s="15"/>
      <c r="J576" s="15"/>
      <c r="K576" s="18"/>
      <c r="L576" s="71" t="str">
        <f>IFERROR(_xlfn.IFNA(VLOOKUP($K576,коммент!$B:$C,2,0),""),"")</f>
        <v/>
      </c>
      <c r="M576" s="19"/>
      <c r="N576" s="20"/>
      <c r="O576" s="20"/>
      <c r="P576" s="20"/>
      <c r="Q576" s="13"/>
      <c r="R576" s="13"/>
    </row>
    <row r="577" spans="1:18" s="14" customFormat="1" hidden="1" x14ac:dyDescent="0.25">
      <c r="A577" s="15"/>
      <c r="B577" s="15"/>
      <c r="C577" s="15"/>
      <c r="D577" s="16"/>
      <c r="E577" s="16"/>
      <c r="F577" s="17"/>
      <c r="G577" s="15"/>
      <c r="H577" s="15"/>
      <c r="I577" s="15"/>
      <c r="J577" s="15"/>
      <c r="K577" s="18"/>
      <c r="L577" s="71" t="str">
        <f>IFERROR(_xlfn.IFNA(VLOOKUP($K577,коммент!$B:$C,2,0),""),"")</f>
        <v/>
      </c>
      <c r="M577" s="19"/>
      <c r="N577" s="20"/>
      <c r="O577" s="20"/>
      <c r="P577" s="20"/>
      <c r="Q577" s="13"/>
      <c r="R577" s="13"/>
    </row>
    <row r="578" spans="1:18" s="14" customFormat="1" hidden="1" x14ac:dyDescent="0.25">
      <c r="A578" s="15"/>
      <c r="B578" s="15"/>
      <c r="C578" s="15"/>
      <c r="D578" s="16"/>
      <c r="E578" s="16"/>
      <c r="F578" s="17"/>
      <c r="G578" s="15"/>
      <c r="H578" s="15"/>
      <c r="I578" s="15"/>
      <c r="J578" s="15"/>
      <c r="K578" s="18"/>
      <c r="L578" s="71" t="str">
        <f>IFERROR(_xlfn.IFNA(VLOOKUP($K578,коммент!$B:$C,2,0),""),"")</f>
        <v/>
      </c>
      <c r="M578" s="19"/>
      <c r="N578" s="20"/>
      <c r="O578" s="20"/>
      <c r="P578" s="20"/>
      <c r="Q578" s="13"/>
      <c r="R578" s="13"/>
    </row>
    <row r="579" spans="1:18" s="14" customFormat="1" hidden="1" x14ac:dyDescent="0.25">
      <c r="A579" s="15"/>
      <c r="B579" s="15"/>
      <c r="C579" s="15"/>
      <c r="D579" s="16"/>
      <c r="E579" s="16"/>
      <c r="F579" s="17"/>
      <c r="G579" s="15"/>
      <c r="H579" s="15"/>
      <c r="I579" s="15"/>
      <c r="J579" s="15"/>
      <c r="K579" s="18"/>
      <c r="L579" s="71" t="str">
        <f>IFERROR(_xlfn.IFNA(VLOOKUP($K579,коммент!$B:$C,2,0),""),"")</f>
        <v/>
      </c>
      <c r="M579" s="19"/>
      <c r="N579" s="20"/>
      <c r="O579" s="20"/>
      <c r="P579" s="20"/>
      <c r="Q579" s="13"/>
      <c r="R579" s="13"/>
    </row>
    <row r="580" spans="1:18" s="14" customFormat="1" hidden="1" x14ac:dyDescent="0.25">
      <c r="A580" s="15"/>
      <c r="B580" s="15"/>
      <c r="C580" s="15"/>
      <c r="D580" s="16"/>
      <c r="E580" s="16"/>
      <c r="F580" s="17"/>
      <c r="G580" s="15"/>
      <c r="H580" s="15"/>
      <c r="I580" s="15"/>
      <c r="J580" s="15"/>
      <c r="K580" s="18"/>
      <c r="L580" s="71" t="str">
        <f>IFERROR(_xlfn.IFNA(VLOOKUP($K580,коммент!$B:$C,2,0),""),"")</f>
        <v/>
      </c>
      <c r="M580" s="19"/>
      <c r="N580" s="20"/>
      <c r="O580" s="20"/>
      <c r="P580" s="20"/>
      <c r="Q580" s="13"/>
      <c r="R580" s="13"/>
    </row>
    <row r="581" spans="1:18" s="14" customFormat="1" hidden="1" x14ac:dyDescent="0.25">
      <c r="A581" s="15"/>
      <c r="B581" s="15"/>
      <c r="C581" s="15"/>
      <c r="D581" s="16"/>
      <c r="E581" s="16"/>
      <c r="F581" s="17"/>
      <c r="G581" s="15"/>
      <c r="H581" s="15"/>
      <c r="I581" s="15"/>
      <c r="J581" s="15"/>
      <c r="K581" s="18"/>
      <c r="L581" s="71" t="str">
        <f>IFERROR(_xlfn.IFNA(VLOOKUP($K581,коммент!$B:$C,2,0),""),"")</f>
        <v/>
      </c>
      <c r="M581" s="19"/>
      <c r="N581" s="20"/>
      <c r="O581" s="20"/>
      <c r="P581" s="20"/>
      <c r="Q581" s="13"/>
      <c r="R581" s="13"/>
    </row>
    <row r="582" spans="1:18" s="14" customFormat="1" hidden="1" x14ac:dyDescent="0.25">
      <c r="A582" s="15"/>
      <c r="B582" s="15"/>
      <c r="C582" s="15"/>
      <c r="D582" s="16"/>
      <c r="E582" s="16"/>
      <c r="F582" s="17"/>
      <c r="G582" s="15"/>
      <c r="H582" s="15"/>
      <c r="I582" s="15"/>
      <c r="J582" s="15"/>
      <c r="K582" s="18"/>
      <c r="L582" s="71" t="str">
        <f>IFERROR(_xlfn.IFNA(VLOOKUP($K582,коммент!$B:$C,2,0),""),"")</f>
        <v/>
      </c>
      <c r="M582" s="19"/>
      <c r="N582" s="20"/>
      <c r="O582" s="20"/>
      <c r="P582" s="20"/>
      <c r="Q582" s="13"/>
      <c r="R582" s="13"/>
    </row>
    <row r="583" spans="1:18" s="14" customFormat="1" hidden="1" x14ac:dyDescent="0.25">
      <c r="A583" s="15"/>
      <c r="B583" s="15"/>
      <c r="C583" s="15"/>
      <c r="D583" s="16"/>
      <c r="E583" s="16"/>
      <c r="F583" s="17"/>
      <c r="G583" s="15"/>
      <c r="H583" s="15"/>
      <c r="I583" s="15"/>
      <c r="J583" s="15"/>
      <c r="K583" s="18"/>
      <c r="L583" s="71" t="str">
        <f>IFERROR(_xlfn.IFNA(VLOOKUP($K583,коммент!$B:$C,2,0),""),"")</f>
        <v/>
      </c>
      <c r="M583" s="19"/>
      <c r="N583" s="20"/>
      <c r="O583" s="20"/>
      <c r="P583" s="20"/>
      <c r="Q583" s="13"/>
      <c r="R583" s="13"/>
    </row>
    <row r="584" spans="1:18" s="14" customFormat="1" hidden="1" x14ac:dyDescent="0.25">
      <c r="A584" s="15"/>
      <c r="B584" s="15"/>
      <c r="C584" s="15"/>
      <c r="D584" s="16"/>
      <c r="E584" s="16"/>
      <c r="F584" s="17"/>
      <c r="G584" s="15"/>
      <c r="H584" s="15"/>
      <c r="I584" s="15"/>
      <c r="J584" s="15"/>
      <c r="K584" s="18"/>
      <c r="L584" s="71" t="str">
        <f>IFERROR(_xlfn.IFNA(VLOOKUP($K584,коммент!$B:$C,2,0),""),"")</f>
        <v/>
      </c>
      <c r="M584" s="19"/>
      <c r="N584" s="20"/>
      <c r="O584" s="20"/>
      <c r="P584" s="20"/>
      <c r="Q584" s="13"/>
      <c r="R584" s="13"/>
    </row>
    <row r="585" spans="1:18" s="14" customFormat="1" hidden="1" x14ac:dyDescent="0.25">
      <c r="A585" s="15"/>
      <c r="B585" s="15"/>
      <c r="C585" s="15"/>
      <c r="D585" s="16"/>
      <c r="E585" s="16"/>
      <c r="F585" s="17"/>
      <c r="G585" s="15"/>
      <c r="H585" s="15"/>
      <c r="I585" s="15"/>
      <c r="J585" s="15"/>
      <c r="K585" s="18"/>
      <c r="L585" s="71" t="str">
        <f>IFERROR(_xlfn.IFNA(VLOOKUP($K585,коммент!$B:$C,2,0),""),"")</f>
        <v/>
      </c>
      <c r="M585" s="19"/>
      <c r="N585" s="20"/>
      <c r="O585" s="20"/>
      <c r="P585" s="20"/>
      <c r="Q585" s="13"/>
      <c r="R585" s="13"/>
    </row>
    <row r="586" spans="1:18" s="14" customFormat="1" hidden="1" x14ac:dyDescent="0.25">
      <c r="A586" s="15"/>
      <c r="B586" s="15"/>
      <c r="C586" s="15"/>
      <c r="D586" s="16"/>
      <c r="E586" s="16"/>
      <c r="F586" s="17"/>
      <c r="G586" s="15"/>
      <c r="H586" s="15"/>
      <c r="I586" s="15"/>
      <c r="J586" s="15"/>
      <c r="K586" s="18"/>
      <c r="L586" s="71" t="str">
        <f>IFERROR(_xlfn.IFNA(VLOOKUP($K586,коммент!$B:$C,2,0),""),"")</f>
        <v/>
      </c>
      <c r="M586" s="19"/>
      <c r="N586" s="20"/>
      <c r="O586" s="20"/>
      <c r="P586" s="20"/>
      <c r="Q586" s="13"/>
      <c r="R586" s="13"/>
    </row>
    <row r="587" spans="1:18" s="14" customFormat="1" hidden="1" x14ac:dyDescent="0.25">
      <c r="A587" s="15"/>
      <c r="B587" s="15"/>
      <c r="C587" s="15"/>
      <c r="D587" s="16"/>
      <c r="E587" s="16"/>
      <c r="F587" s="17"/>
      <c r="G587" s="15"/>
      <c r="H587" s="15"/>
      <c r="I587" s="15"/>
      <c r="J587" s="15"/>
      <c r="K587" s="18"/>
      <c r="L587" s="71" t="str">
        <f>IFERROR(_xlfn.IFNA(VLOOKUP($K587,коммент!$B:$C,2,0),""),"")</f>
        <v/>
      </c>
      <c r="M587" s="19"/>
      <c r="N587" s="20"/>
      <c r="O587" s="20"/>
      <c r="P587" s="20"/>
      <c r="Q587" s="13"/>
      <c r="R587" s="13"/>
    </row>
    <row r="588" spans="1:18" s="14" customFormat="1" hidden="1" x14ac:dyDescent="0.25">
      <c r="A588" s="15"/>
      <c r="B588" s="15"/>
      <c r="C588" s="15"/>
      <c r="D588" s="16"/>
      <c r="E588" s="16"/>
      <c r="F588" s="17"/>
      <c r="G588" s="15"/>
      <c r="H588" s="15"/>
      <c r="I588" s="15"/>
      <c r="J588" s="15"/>
      <c r="K588" s="18"/>
      <c r="L588" s="71" t="str">
        <f>IFERROR(_xlfn.IFNA(VLOOKUP($K588,коммент!$B:$C,2,0),""),"")</f>
        <v/>
      </c>
      <c r="M588" s="19"/>
      <c r="N588" s="20"/>
      <c r="O588" s="20"/>
      <c r="P588" s="20"/>
      <c r="Q588" s="13"/>
      <c r="R588" s="13"/>
    </row>
    <row r="589" spans="1:18" s="14" customFormat="1" hidden="1" x14ac:dyDescent="0.25">
      <c r="A589" s="15"/>
      <c r="B589" s="15"/>
      <c r="C589" s="15"/>
      <c r="D589" s="16"/>
      <c r="E589" s="16"/>
      <c r="F589" s="17"/>
      <c r="G589" s="15"/>
      <c r="H589" s="15"/>
      <c r="I589" s="15"/>
      <c r="J589" s="15"/>
      <c r="K589" s="18"/>
      <c r="L589" s="71" t="str">
        <f>IFERROR(_xlfn.IFNA(VLOOKUP($K589,коммент!$B:$C,2,0),""),"")</f>
        <v/>
      </c>
      <c r="M589" s="19"/>
      <c r="N589" s="20"/>
      <c r="O589" s="20"/>
      <c r="P589" s="20"/>
      <c r="Q589" s="13"/>
      <c r="R589" s="13"/>
    </row>
    <row r="590" spans="1:18" s="14" customFormat="1" hidden="1" x14ac:dyDescent="0.25">
      <c r="A590" s="15"/>
      <c r="B590" s="15"/>
      <c r="C590" s="15"/>
      <c r="D590" s="16"/>
      <c r="E590" s="16"/>
      <c r="F590" s="17"/>
      <c r="G590" s="15"/>
      <c r="H590" s="15"/>
      <c r="I590" s="15"/>
      <c r="J590" s="15"/>
      <c r="K590" s="18"/>
      <c r="L590" s="71" t="str">
        <f>IFERROR(_xlfn.IFNA(VLOOKUP($K590,коммент!$B:$C,2,0),""),"")</f>
        <v/>
      </c>
      <c r="M590" s="19"/>
      <c r="N590" s="20"/>
      <c r="O590" s="20"/>
      <c r="P590" s="20"/>
      <c r="Q590" s="13"/>
      <c r="R590" s="13"/>
    </row>
    <row r="591" spans="1:18" s="14" customFormat="1" hidden="1" x14ac:dyDescent="0.25">
      <c r="A591" s="15"/>
      <c r="B591" s="15"/>
      <c r="C591" s="15"/>
      <c r="D591" s="16"/>
      <c r="E591" s="16"/>
      <c r="F591" s="17"/>
      <c r="G591" s="15"/>
      <c r="H591" s="15"/>
      <c r="I591" s="15"/>
      <c r="J591" s="15"/>
      <c r="K591" s="18"/>
      <c r="L591" s="71" t="str">
        <f>IFERROR(_xlfn.IFNA(VLOOKUP($K591,коммент!$B:$C,2,0),""),"")</f>
        <v/>
      </c>
      <c r="M591" s="19"/>
      <c r="N591" s="20"/>
      <c r="O591" s="20"/>
      <c r="P591" s="20"/>
      <c r="Q591" s="13"/>
      <c r="R591" s="13"/>
    </row>
    <row r="592" spans="1:18" s="14" customFormat="1" hidden="1" x14ac:dyDescent="0.25">
      <c r="A592" s="15"/>
      <c r="B592" s="15"/>
      <c r="C592" s="15"/>
      <c r="D592" s="16"/>
      <c r="E592" s="16"/>
      <c r="F592" s="17"/>
      <c r="G592" s="15"/>
      <c r="H592" s="15"/>
      <c r="I592" s="15"/>
      <c r="J592" s="15"/>
      <c r="K592" s="18"/>
      <c r="L592" s="71" t="str">
        <f>IFERROR(_xlfn.IFNA(VLOOKUP($K592,коммент!$B:$C,2,0),""),"")</f>
        <v/>
      </c>
      <c r="M592" s="19"/>
      <c r="N592" s="20"/>
      <c r="O592" s="20"/>
      <c r="P592" s="20"/>
      <c r="Q592" s="13"/>
      <c r="R592" s="13"/>
    </row>
    <row r="593" spans="1:18" s="14" customFormat="1" hidden="1" x14ac:dyDescent="0.25">
      <c r="A593" s="15"/>
      <c r="B593" s="15"/>
      <c r="C593" s="15"/>
      <c r="D593" s="16"/>
      <c r="E593" s="16"/>
      <c r="F593" s="17"/>
      <c r="G593" s="15"/>
      <c r="H593" s="15"/>
      <c r="I593" s="15"/>
      <c r="J593" s="15"/>
      <c r="K593" s="18"/>
      <c r="L593" s="71" t="str">
        <f>IFERROR(_xlfn.IFNA(VLOOKUP($K593,коммент!$B:$C,2,0),""),"")</f>
        <v/>
      </c>
      <c r="M593" s="19"/>
      <c r="N593" s="20"/>
      <c r="O593" s="20"/>
      <c r="P593" s="20"/>
      <c r="Q593" s="13"/>
      <c r="R593" s="13"/>
    </row>
    <row r="594" spans="1:18" s="14" customFormat="1" hidden="1" x14ac:dyDescent="0.25">
      <c r="A594" s="15"/>
      <c r="B594" s="15"/>
      <c r="C594" s="15"/>
      <c r="D594" s="16"/>
      <c r="E594" s="16"/>
      <c r="F594" s="17"/>
      <c r="G594" s="15"/>
      <c r="H594" s="15"/>
      <c r="I594" s="15"/>
      <c r="J594" s="15"/>
      <c r="K594" s="18"/>
      <c r="L594" s="71" t="str">
        <f>IFERROR(_xlfn.IFNA(VLOOKUP($K594,коммент!$B:$C,2,0),""),"")</f>
        <v/>
      </c>
      <c r="M594" s="19"/>
      <c r="N594" s="20"/>
      <c r="O594" s="20"/>
      <c r="P594" s="20"/>
      <c r="Q594" s="13"/>
      <c r="R594" s="13"/>
    </row>
    <row r="595" spans="1:18" s="14" customFormat="1" hidden="1" x14ac:dyDescent="0.25">
      <c r="A595" s="15"/>
      <c r="B595" s="15"/>
      <c r="C595" s="15"/>
      <c r="D595" s="16"/>
      <c r="E595" s="16"/>
      <c r="F595" s="17"/>
      <c r="G595" s="15"/>
      <c r="H595" s="15"/>
      <c r="I595" s="15"/>
      <c r="J595" s="15"/>
      <c r="K595" s="18"/>
      <c r="L595" s="71" t="str">
        <f>IFERROR(_xlfn.IFNA(VLOOKUP($K595,коммент!$B:$C,2,0),""),"")</f>
        <v/>
      </c>
      <c r="M595" s="19"/>
      <c r="N595" s="20"/>
      <c r="O595" s="20"/>
      <c r="P595" s="20"/>
      <c r="Q595" s="13"/>
      <c r="R595" s="13"/>
    </row>
    <row r="596" spans="1:18" s="14" customFormat="1" hidden="1" x14ac:dyDescent="0.25">
      <c r="A596" s="15"/>
      <c r="B596" s="15"/>
      <c r="C596" s="15"/>
      <c r="D596" s="16"/>
      <c r="E596" s="16"/>
      <c r="F596" s="17"/>
      <c r="G596" s="15"/>
      <c r="H596" s="15"/>
      <c r="I596" s="15"/>
      <c r="J596" s="15"/>
      <c r="K596" s="18"/>
      <c r="L596" s="71" t="str">
        <f>IFERROR(_xlfn.IFNA(VLOOKUP($K596,коммент!$B:$C,2,0),""),"")</f>
        <v/>
      </c>
      <c r="M596" s="19"/>
      <c r="N596" s="20"/>
      <c r="O596" s="20"/>
      <c r="P596" s="20"/>
      <c r="Q596" s="13"/>
      <c r="R596" s="13"/>
    </row>
    <row r="597" spans="1:18" s="14" customFormat="1" hidden="1" x14ac:dyDescent="0.25">
      <c r="A597" s="15"/>
      <c r="B597" s="15"/>
      <c r="C597" s="15"/>
      <c r="D597" s="16"/>
      <c r="E597" s="16"/>
      <c r="F597" s="17"/>
      <c r="G597" s="15"/>
      <c r="H597" s="15"/>
      <c r="I597" s="15"/>
      <c r="J597" s="15"/>
      <c r="K597" s="18"/>
      <c r="L597" s="71" t="str">
        <f>IFERROR(_xlfn.IFNA(VLOOKUP($K597,коммент!$B:$C,2,0),""),"")</f>
        <v/>
      </c>
      <c r="M597" s="19"/>
      <c r="N597" s="20"/>
      <c r="O597" s="20"/>
      <c r="P597" s="20"/>
      <c r="Q597" s="13"/>
      <c r="R597" s="13"/>
    </row>
    <row r="598" spans="1:18" s="14" customFormat="1" hidden="1" x14ac:dyDescent="0.25">
      <c r="A598" s="15"/>
      <c r="B598" s="15"/>
      <c r="C598" s="15"/>
      <c r="D598" s="16"/>
      <c r="E598" s="16"/>
      <c r="F598" s="17"/>
      <c r="G598" s="15"/>
      <c r="H598" s="15"/>
      <c r="I598" s="15"/>
      <c r="J598" s="15"/>
      <c r="K598" s="18"/>
      <c r="L598" s="71" t="str">
        <f>IFERROR(_xlfn.IFNA(VLOOKUP($K598,коммент!$B:$C,2,0),""),"")</f>
        <v/>
      </c>
      <c r="M598" s="19"/>
      <c r="N598" s="20"/>
      <c r="O598" s="20"/>
      <c r="P598" s="20"/>
      <c r="Q598" s="13"/>
      <c r="R598" s="13"/>
    </row>
    <row r="599" spans="1:18" s="14" customFormat="1" hidden="1" x14ac:dyDescent="0.25">
      <c r="A599" s="15"/>
      <c r="B599" s="15"/>
      <c r="C599" s="15"/>
      <c r="D599" s="16"/>
      <c r="E599" s="16"/>
      <c r="F599" s="17"/>
      <c r="G599" s="15"/>
      <c r="H599" s="15"/>
      <c r="I599" s="15"/>
      <c r="J599" s="15"/>
      <c r="K599" s="18"/>
      <c r="L599" s="71" t="str">
        <f>IFERROR(_xlfn.IFNA(VLOOKUP($K599,коммент!$B:$C,2,0),""),"")</f>
        <v/>
      </c>
      <c r="M599" s="19"/>
      <c r="N599" s="20"/>
      <c r="O599" s="20"/>
      <c r="P599" s="20"/>
      <c r="Q599" s="13"/>
      <c r="R599" s="13"/>
    </row>
    <row r="600" spans="1:18" s="14" customFormat="1" hidden="1" x14ac:dyDescent="0.25">
      <c r="A600" s="15"/>
      <c r="B600" s="15"/>
      <c r="C600" s="15"/>
      <c r="D600" s="16"/>
      <c r="E600" s="16"/>
      <c r="F600" s="17"/>
      <c r="G600" s="15"/>
      <c r="H600" s="15"/>
      <c r="I600" s="15"/>
      <c r="J600" s="15"/>
      <c r="K600" s="18"/>
      <c r="L600" s="71" t="str">
        <f>IFERROR(_xlfn.IFNA(VLOOKUP($K600,коммент!$B:$C,2,0),""),"")</f>
        <v/>
      </c>
      <c r="M600" s="19"/>
      <c r="N600" s="20"/>
      <c r="O600" s="20"/>
      <c r="P600" s="20"/>
      <c r="Q600" s="13"/>
      <c r="R600" s="13"/>
    </row>
    <row r="601" spans="1:18" s="14" customFormat="1" hidden="1" x14ac:dyDescent="0.25">
      <c r="A601" s="15"/>
      <c r="B601" s="15"/>
      <c r="C601" s="15"/>
      <c r="D601" s="16"/>
      <c r="E601" s="16"/>
      <c r="F601" s="17"/>
      <c r="G601" s="15"/>
      <c r="H601" s="15"/>
      <c r="I601" s="15"/>
      <c r="J601" s="15"/>
      <c r="K601" s="18"/>
      <c r="L601" s="71" t="str">
        <f>IFERROR(_xlfn.IFNA(VLOOKUP($K601,коммент!$B:$C,2,0),""),"")</f>
        <v/>
      </c>
      <c r="M601" s="19"/>
      <c r="N601" s="20"/>
      <c r="O601" s="20"/>
      <c r="P601" s="20"/>
      <c r="Q601" s="13"/>
      <c r="R601" s="13"/>
    </row>
    <row r="602" spans="1:18" s="14" customFormat="1" hidden="1" x14ac:dyDescent="0.25">
      <c r="A602" s="15"/>
      <c r="B602" s="15"/>
      <c r="C602" s="15"/>
      <c r="D602" s="16"/>
      <c r="E602" s="16"/>
      <c r="F602" s="17"/>
      <c r="G602" s="15"/>
      <c r="H602" s="15"/>
      <c r="I602" s="15"/>
      <c r="J602" s="15"/>
      <c r="K602" s="18"/>
      <c r="L602" s="71" t="str">
        <f>IFERROR(_xlfn.IFNA(VLOOKUP($K602,коммент!$B:$C,2,0),""),"")</f>
        <v/>
      </c>
      <c r="M602" s="19"/>
      <c r="N602" s="20"/>
      <c r="O602" s="20"/>
      <c r="P602" s="20"/>
      <c r="Q602" s="13"/>
      <c r="R602" s="13"/>
    </row>
    <row r="603" spans="1:18" s="14" customFormat="1" hidden="1" x14ac:dyDescent="0.25">
      <c r="A603" s="15"/>
      <c r="B603" s="15"/>
      <c r="C603" s="15"/>
      <c r="D603" s="16"/>
      <c r="E603" s="16"/>
      <c r="F603" s="17"/>
      <c r="G603" s="15"/>
      <c r="H603" s="15"/>
      <c r="I603" s="15"/>
      <c r="J603" s="15"/>
      <c r="K603" s="18"/>
      <c r="L603" s="71" t="str">
        <f>IFERROR(_xlfn.IFNA(VLOOKUP($K603,коммент!$B:$C,2,0),""),"")</f>
        <v/>
      </c>
      <c r="M603" s="19"/>
      <c r="N603" s="20"/>
      <c r="O603" s="20"/>
      <c r="P603" s="20"/>
      <c r="Q603" s="13"/>
      <c r="R603" s="13"/>
    </row>
    <row r="604" spans="1:18" s="14" customFormat="1" hidden="1" x14ac:dyDescent="0.25">
      <c r="A604" s="15"/>
      <c r="B604" s="15"/>
      <c r="C604" s="15"/>
      <c r="D604" s="16"/>
      <c r="E604" s="16"/>
      <c r="F604" s="17"/>
      <c r="G604" s="15"/>
      <c r="H604" s="15"/>
      <c r="I604" s="15"/>
      <c r="J604" s="15"/>
      <c r="K604" s="18"/>
      <c r="L604" s="71" t="str">
        <f>IFERROR(_xlfn.IFNA(VLOOKUP($K604,коммент!$B:$C,2,0),""),"")</f>
        <v/>
      </c>
      <c r="M604" s="19"/>
      <c r="N604" s="20"/>
      <c r="O604" s="20"/>
      <c r="P604" s="20"/>
      <c r="Q604" s="13"/>
      <c r="R604" s="13"/>
    </row>
    <row r="605" spans="1:18" s="14" customFormat="1" hidden="1" x14ac:dyDescent="0.25">
      <c r="A605" s="15"/>
      <c r="B605" s="15"/>
      <c r="C605" s="15"/>
      <c r="D605" s="16"/>
      <c r="E605" s="16"/>
      <c r="F605" s="17"/>
      <c r="G605" s="15"/>
      <c r="H605" s="15"/>
      <c r="I605" s="15"/>
      <c r="J605" s="15"/>
      <c r="K605" s="18"/>
      <c r="L605" s="71" t="str">
        <f>IFERROR(_xlfn.IFNA(VLOOKUP($K605,коммент!$B:$C,2,0),""),"")</f>
        <v/>
      </c>
      <c r="M605" s="19"/>
      <c r="N605" s="20"/>
      <c r="O605" s="20"/>
      <c r="P605" s="20"/>
      <c r="Q605" s="13"/>
      <c r="R605" s="13"/>
    </row>
    <row r="606" spans="1:18" s="14" customFormat="1" hidden="1" x14ac:dyDescent="0.25">
      <c r="A606" s="15"/>
      <c r="B606" s="15"/>
      <c r="C606" s="15"/>
      <c r="D606" s="16"/>
      <c r="E606" s="16"/>
      <c r="F606" s="17"/>
      <c r="G606" s="15"/>
      <c r="H606" s="15"/>
      <c r="I606" s="15"/>
      <c r="J606" s="15"/>
      <c r="K606" s="18"/>
      <c r="L606" s="71" t="str">
        <f>IFERROR(_xlfn.IFNA(VLOOKUP($K606,коммент!$B:$C,2,0),""),"")</f>
        <v/>
      </c>
      <c r="M606" s="19"/>
      <c r="N606" s="20"/>
      <c r="O606" s="20"/>
      <c r="P606" s="20"/>
      <c r="Q606" s="13"/>
      <c r="R606" s="13"/>
    </row>
    <row r="607" spans="1:18" s="14" customFormat="1" hidden="1" x14ac:dyDescent="0.25">
      <c r="A607" s="15"/>
      <c r="B607" s="15"/>
      <c r="C607" s="15"/>
      <c r="D607" s="16"/>
      <c r="E607" s="16"/>
      <c r="F607" s="17"/>
      <c r="G607" s="15"/>
      <c r="H607" s="15"/>
      <c r="I607" s="15"/>
      <c r="J607" s="15"/>
      <c r="K607" s="18"/>
      <c r="L607" s="71" t="str">
        <f>IFERROR(_xlfn.IFNA(VLOOKUP($K607,коммент!$B:$C,2,0),""),"")</f>
        <v/>
      </c>
      <c r="M607" s="19"/>
      <c r="N607" s="20"/>
      <c r="O607" s="20"/>
      <c r="P607" s="20"/>
      <c r="Q607" s="13"/>
      <c r="R607" s="13"/>
    </row>
    <row r="608" spans="1:18" s="14" customFormat="1" hidden="1" x14ac:dyDescent="0.25">
      <c r="A608" s="15"/>
      <c r="B608" s="15"/>
      <c r="C608" s="15"/>
      <c r="D608" s="16"/>
      <c r="E608" s="16"/>
      <c r="F608" s="17"/>
      <c r="G608" s="15"/>
      <c r="H608" s="15"/>
      <c r="I608" s="15"/>
      <c r="J608" s="15"/>
      <c r="K608" s="18"/>
      <c r="L608" s="71" t="str">
        <f>IFERROR(_xlfn.IFNA(VLOOKUP($K608,коммент!$B:$C,2,0),""),"")</f>
        <v/>
      </c>
      <c r="M608" s="19"/>
      <c r="N608" s="20"/>
      <c r="O608" s="20"/>
      <c r="P608" s="20"/>
      <c r="Q608" s="13"/>
      <c r="R608" s="13"/>
    </row>
    <row r="609" spans="1:18" s="14" customFormat="1" hidden="1" x14ac:dyDescent="0.25">
      <c r="A609" s="15"/>
      <c r="B609" s="15"/>
      <c r="C609" s="15"/>
      <c r="D609" s="16"/>
      <c r="E609" s="16"/>
      <c r="F609" s="17"/>
      <c r="G609" s="15"/>
      <c r="H609" s="15"/>
      <c r="I609" s="15"/>
      <c r="J609" s="15"/>
      <c r="K609" s="18"/>
      <c r="L609" s="71" t="str">
        <f>IFERROR(_xlfn.IFNA(VLOOKUP($K609,коммент!$B:$C,2,0),""),"")</f>
        <v/>
      </c>
      <c r="M609" s="19"/>
      <c r="N609" s="20"/>
      <c r="O609" s="20"/>
      <c r="P609" s="20"/>
      <c r="Q609" s="13"/>
      <c r="R609" s="13"/>
    </row>
    <row r="610" spans="1:18" s="14" customFormat="1" hidden="1" x14ac:dyDescent="0.25">
      <c r="A610" s="15"/>
      <c r="B610" s="15"/>
      <c r="C610" s="15"/>
      <c r="D610" s="16"/>
      <c r="E610" s="16"/>
      <c r="F610" s="17"/>
      <c r="G610" s="15"/>
      <c r="H610" s="15"/>
      <c r="I610" s="15"/>
      <c r="J610" s="15"/>
      <c r="K610" s="18"/>
      <c r="L610" s="71" t="str">
        <f>IFERROR(_xlfn.IFNA(VLOOKUP($K610,коммент!$B:$C,2,0),""),"")</f>
        <v/>
      </c>
      <c r="M610" s="19"/>
      <c r="N610" s="20"/>
      <c r="O610" s="20"/>
      <c r="P610" s="20"/>
      <c r="Q610" s="13"/>
      <c r="R610" s="13"/>
    </row>
    <row r="611" spans="1:18" s="14" customFormat="1" hidden="1" x14ac:dyDescent="0.25">
      <c r="A611" s="15"/>
      <c r="B611" s="15"/>
      <c r="C611" s="15"/>
      <c r="D611" s="16"/>
      <c r="E611" s="16"/>
      <c r="F611" s="17"/>
      <c r="G611" s="15"/>
      <c r="H611" s="15"/>
      <c r="I611" s="15"/>
      <c r="J611" s="15"/>
      <c r="K611" s="18"/>
      <c r="L611" s="71" t="str">
        <f>IFERROR(_xlfn.IFNA(VLOOKUP($K611,коммент!$B:$C,2,0),""),"")</f>
        <v/>
      </c>
      <c r="M611" s="19"/>
      <c r="N611" s="20"/>
      <c r="O611" s="20"/>
      <c r="P611" s="20"/>
      <c r="Q611" s="13"/>
      <c r="R611" s="13"/>
    </row>
    <row r="612" spans="1:18" s="14" customFormat="1" hidden="1" x14ac:dyDescent="0.25">
      <c r="A612" s="15"/>
      <c r="B612" s="15"/>
      <c r="C612" s="15"/>
      <c r="D612" s="16"/>
      <c r="E612" s="16"/>
      <c r="F612" s="17"/>
      <c r="G612" s="15"/>
      <c r="H612" s="15"/>
      <c r="I612" s="15"/>
      <c r="J612" s="15"/>
      <c r="K612" s="18"/>
      <c r="L612" s="71" t="str">
        <f>IFERROR(_xlfn.IFNA(VLOOKUP($K612,коммент!$B:$C,2,0),""),"")</f>
        <v/>
      </c>
      <c r="M612" s="19"/>
      <c r="N612" s="20"/>
      <c r="O612" s="20"/>
      <c r="P612" s="20"/>
      <c r="Q612" s="13"/>
      <c r="R612" s="13"/>
    </row>
    <row r="613" spans="1:18" s="14" customFormat="1" hidden="1" x14ac:dyDescent="0.25">
      <c r="A613" s="15"/>
      <c r="B613" s="15"/>
      <c r="C613" s="15"/>
      <c r="D613" s="16"/>
      <c r="E613" s="16"/>
      <c r="F613" s="17"/>
      <c r="G613" s="15"/>
      <c r="H613" s="15"/>
      <c r="I613" s="15"/>
      <c r="J613" s="15"/>
      <c r="K613" s="18"/>
      <c r="L613" s="71" t="str">
        <f>IFERROR(_xlfn.IFNA(VLOOKUP($K613,коммент!$B:$C,2,0),""),"")</f>
        <v/>
      </c>
      <c r="M613" s="19"/>
      <c r="N613" s="20"/>
      <c r="O613" s="20"/>
      <c r="P613" s="20"/>
      <c r="Q613" s="13"/>
      <c r="R613" s="13"/>
    </row>
    <row r="614" spans="1:18" s="14" customFormat="1" hidden="1" x14ac:dyDescent="0.25">
      <c r="A614" s="15"/>
      <c r="B614" s="15"/>
      <c r="C614" s="15"/>
      <c r="D614" s="16"/>
      <c r="E614" s="16"/>
      <c r="F614" s="17"/>
      <c r="G614" s="15"/>
      <c r="H614" s="15"/>
      <c r="I614" s="15"/>
      <c r="J614" s="15"/>
      <c r="K614" s="18"/>
      <c r="L614" s="71" t="str">
        <f>IFERROR(_xlfn.IFNA(VLOOKUP($K614,коммент!$B:$C,2,0),""),"")</f>
        <v/>
      </c>
      <c r="M614" s="19"/>
      <c r="N614" s="20"/>
      <c r="O614" s="20"/>
      <c r="P614" s="20"/>
      <c r="Q614" s="13"/>
      <c r="R614" s="13"/>
    </row>
    <row r="615" spans="1:18" s="14" customFormat="1" hidden="1" x14ac:dyDescent="0.25">
      <c r="A615" s="15"/>
      <c r="B615" s="15"/>
      <c r="C615" s="15"/>
      <c r="D615" s="16"/>
      <c r="E615" s="16"/>
      <c r="F615" s="17"/>
      <c r="G615" s="15"/>
      <c r="H615" s="15"/>
      <c r="I615" s="15"/>
      <c r="J615" s="15"/>
      <c r="K615" s="18"/>
      <c r="L615" s="71" t="str">
        <f>IFERROR(_xlfn.IFNA(VLOOKUP($K615,коммент!$B:$C,2,0),""),"")</f>
        <v/>
      </c>
      <c r="M615" s="19"/>
      <c r="N615" s="20"/>
      <c r="O615" s="20"/>
      <c r="P615" s="20"/>
      <c r="Q615" s="13"/>
      <c r="R615" s="13"/>
    </row>
    <row r="616" spans="1:18" s="14" customFormat="1" hidden="1" x14ac:dyDescent="0.25">
      <c r="A616" s="15"/>
      <c r="B616" s="15"/>
      <c r="C616" s="15"/>
      <c r="D616" s="16"/>
      <c r="E616" s="16"/>
      <c r="F616" s="17"/>
      <c r="G616" s="15"/>
      <c r="H616" s="15"/>
      <c r="I616" s="15"/>
      <c r="J616" s="15"/>
      <c r="K616" s="18"/>
      <c r="L616" s="71" t="str">
        <f>IFERROR(_xlfn.IFNA(VLOOKUP($K616,коммент!$B:$C,2,0),""),"")</f>
        <v/>
      </c>
      <c r="M616" s="19"/>
      <c r="N616" s="20"/>
      <c r="O616" s="20"/>
      <c r="P616" s="20"/>
      <c r="Q616" s="13"/>
      <c r="R616" s="13"/>
    </row>
    <row r="617" spans="1:18" s="14" customFormat="1" hidden="1" x14ac:dyDescent="0.25">
      <c r="A617" s="15"/>
      <c r="B617" s="15"/>
      <c r="C617" s="15"/>
      <c r="D617" s="16"/>
      <c r="E617" s="16"/>
      <c r="F617" s="17"/>
      <c r="G617" s="15"/>
      <c r="H617" s="15"/>
      <c r="I617" s="15"/>
      <c r="J617" s="15"/>
      <c r="K617" s="18"/>
      <c r="L617" s="71" t="str">
        <f>IFERROR(_xlfn.IFNA(VLOOKUP($K617,коммент!$B:$C,2,0),""),"")</f>
        <v/>
      </c>
      <c r="M617" s="19"/>
      <c r="N617" s="20"/>
      <c r="O617" s="20"/>
      <c r="P617" s="20"/>
      <c r="Q617" s="13"/>
      <c r="R617" s="13"/>
    </row>
    <row r="618" spans="1:18" s="14" customFormat="1" hidden="1" x14ac:dyDescent="0.25">
      <c r="A618" s="15"/>
      <c r="B618" s="15"/>
      <c r="C618" s="15"/>
      <c r="D618" s="16"/>
      <c r="E618" s="16"/>
      <c r="F618" s="17"/>
      <c r="G618" s="15"/>
      <c r="H618" s="15"/>
      <c r="I618" s="15"/>
      <c r="J618" s="15"/>
      <c r="K618" s="18"/>
      <c r="L618" s="71" t="str">
        <f>IFERROR(_xlfn.IFNA(VLOOKUP($K618,коммент!$B:$C,2,0),""),"")</f>
        <v/>
      </c>
      <c r="M618" s="19"/>
      <c r="N618" s="20"/>
      <c r="O618" s="20"/>
      <c r="P618" s="20"/>
      <c r="Q618" s="13"/>
      <c r="R618" s="13"/>
    </row>
    <row r="619" spans="1:18" s="14" customFormat="1" hidden="1" x14ac:dyDescent="0.25">
      <c r="A619" s="15"/>
      <c r="B619" s="15"/>
      <c r="C619" s="15"/>
      <c r="D619" s="16"/>
      <c r="E619" s="16"/>
      <c r="F619" s="17"/>
      <c r="G619" s="15"/>
      <c r="H619" s="15"/>
      <c r="I619" s="15"/>
      <c r="J619" s="15"/>
      <c r="K619" s="18"/>
      <c r="L619" s="71" t="str">
        <f>IFERROR(_xlfn.IFNA(VLOOKUP($K619,коммент!$B:$C,2,0),""),"")</f>
        <v/>
      </c>
      <c r="M619" s="19"/>
      <c r="N619" s="20"/>
      <c r="O619" s="20"/>
      <c r="P619" s="20"/>
      <c r="Q619" s="13"/>
      <c r="R619" s="13"/>
    </row>
    <row r="620" spans="1:18" s="14" customFormat="1" hidden="1" x14ac:dyDescent="0.25">
      <c r="A620" s="15"/>
      <c r="B620" s="15"/>
      <c r="C620" s="15"/>
      <c r="D620" s="16"/>
      <c r="E620" s="16"/>
      <c r="F620" s="17"/>
      <c r="G620" s="15"/>
      <c r="H620" s="15"/>
      <c r="I620" s="15"/>
      <c r="J620" s="15"/>
      <c r="K620" s="18"/>
      <c r="L620" s="71" t="str">
        <f>IFERROR(_xlfn.IFNA(VLOOKUP($K620,коммент!$B:$C,2,0),""),"")</f>
        <v/>
      </c>
      <c r="M620" s="19"/>
      <c r="N620" s="20"/>
      <c r="O620" s="20"/>
      <c r="P620" s="20"/>
      <c r="Q620" s="13"/>
      <c r="R620" s="13"/>
    </row>
    <row r="621" spans="1:18" s="14" customFormat="1" hidden="1" x14ac:dyDescent="0.25">
      <c r="A621" s="15"/>
      <c r="B621" s="15"/>
      <c r="C621" s="15"/>
      <c r="D621" s="16"/>
      <c r="E621" s="16"/>
      <c r="F621" s="17"/>
      <c r="G621" s="15"/>
      <c r="H621" s="15"/>
      <c r="I621" s="15"/>
      <c r="J621" s="15"/>
      <c r="K621" s="18"/>
      <c r="L621" s="71" t="str">
        <f>IFERROR(_xlfn.IFNA(VLOOKUP($K621,коммент!$B:$C,2,0),""),"")</f>
        <v/>
      </c>
      <c r="M621" s="19"/>
      <c r="N621" s="20"/>
      <c r="O621" s="20"/>
      <c r="P621" s="20"/>
      <c r="Q621" s="13"/>
      <c r="R621" s="13"/>
    </row>
    <row r="622" spans="1:18" s="14" customFormat="1" hidden="1" x14ac:dyDescent="0.25">
      <c r="A622" s="15"/>
      <c r="B622" s="15"/>
      <c r="C622" s="15"/>
      <c r="D622" s="16"/>
      <c r="E622" s="16"/>
      <c r="F622" s="17"/>
      <c r="G622" s="15"/>
      <c r="H622" s="15"/>
      <c r="I622" s="15"/>
      <c r="J622" s="15"/>
      <c r="K622" s="18"/>
      <c r="L622" s="71" t="str">
        <f>IFERROR(_xlfn.IFNA(VLOOKUP($K622,коммент!$B:$C,2,0),""),"")</f>
        <v/>
      </c>
      <c r="M622" s="19"/>
      <c r="N622" s="20"/>
      <c r="O622" s="20"/>
      <c r="P622" s="20"/>
      <c r="Q622" s="13"/>
      <c r="R622" s="13"/>
    </row>
    <row r="623" spans="1:18" s="14" customFormat="1" hidden="1" x14ac:dyDescent="0.25">
      <c r="A623" s="15"/>
      <c r="B623" s="15"/>
      <c r="C623" s="15"/>
      <c r="D623" s="16"/>
      <c r="E623" s="16"/>
      <c r="F623" s="17"/>
      <c r="G623" s="15"/>
      <c r="H623" s="15"/>
      <c r="I623" s="15"/>
      <c r="J623" s="15"/>
      <c r="K623" s="18"/>
      <c r="L623" s="71" t="str">
        <f>IFERROR(_xlfn.IFNA(VLOOKUP($K623,коммент!$B:$C,2,0),""),"")</f>
        <v/>
      </c>
      <c r="M623" s="19"/>
      <c r="N623" s="20"/>
      <c r="O623" s="20"/>
      <c r="P623" s="20"/>
      <c r="Q623" s="13"/>
      <c r="R623" s="13"/>
    </row>
    <row r="624" spans="1:18" s="14" customFormat="1" hidden="1" x14ac:dyDescent="0.25">
      <c r="A624" s="15"/>
      <c r="B624" s="15"/>
      <c r="C624" s="15"/>
      <c r="D624" s="16"/>
      <c r="E624" s="16"/>
      <c r="F624" s="17"/>
      <c r="G624" s="15"/>
      <c r="H624" s="15"/>
      <c r="I624" s="15"/>
      <c r="J624" s="15"/>
      <c r="K624" s="18"/>
      <c r="L624" s="71" t="str">
        <f>IFERROR(_xlfn.IFNA(VLOOKUP($K624,коммент!$B:$C,2,0),""),"")</f>
        <v/>
      </c>
      <c r="M624" s="19"/>
      <c r="N624" s="20"/>
      <c r="O624" s="20"/>
      <c r="P624" s="20"/>
      <c r="Q624" s="13"/>
      <c r="R624" s="13"/>
    </row>
    <row r="625" spans="1:18" s="14" customFormat="1" hidden="1" x14ac:dyDescent="0.25">
      <c r="A625" s="15"/>
      <c r="B625" s="15"/>
      <c r="C625" s="15"/>
      <c r="D625" s="16"/>
      <c r="E625" s="16"/>
      <c r="F625" s="17"/>
      <c r="G625" s="15"/>
      <c r="H625" s="15"/>
      <c r="I625" s="15"/>
      <c r="J625" s="15"/>
      <c r="K625" s="18"/>
      <c r="L625" s="71" t="str">
        <f>IFERROR(_xlfn.IFNA(VLOOKUP($K625,коммент!$B:$C,2,0),""),"")</f>
        <v/>
      </c>
      <c r="M625" s="19"/>
      <c r="N625" s="20"/>
      <c r="O625" s="20"/>
      <c r="P625" s="20"/>
      <c r="Q625" s="13"/>
      <c r="R625" s="13"/>
    </row>
    <row r="626" spans="1:18" s="14" customFormat="1" hidden="1" x14ac:dyDescent="0.25">
      <c r="A626" s="15"/>
      <c r="B626" s="15"/>
      <c r="C626" s="15"/>
      <c r="D626" s="16"/>
      <c r="E626" s="16"/>
      <c r="F626" s="17"/>
      <c r="G626" s="15"/>
      <c r="H626" s="15"/>
      <c r="I626" s="15"/>
      <c r="J626" s="15"/>
      <c r="K626" s="18"/>
      <c r="L626" s="71" t="str">
        <f>IFERROR(_xlfn.IFNA(VLOOKUP($K626,коммент!$B:$C,2,0),""),"")</f>
        <v/>
      </c>
      <c r="M626" s="19"/>
      <c r="N626" s="20"/>
      <c r="O626" s="20"/>
      <c r="P626" s="20"/>
      <c r="Q626" s="13"/>
      <c r="R626" s="13"/>
    </row>
    <row r="627" spans="1:18" s="14" customFormat="1" hidden="1" x14ac:dyDescent="0.25">
      <c r="A627" s="15"/>
      <c r="B627" s="15"/>
      <c r="C627" s="15"/>
      <c r="D627" s="16"/>
      <c r="E627" s="16"/>
      <c r="F627" s="17"/>
      <c r="G627" s="15"/>
      <c r="H627" s="15"/>
      <c r="I627" s="15"/>
      <c r="J627" s="15"/>
      <c r="K627" s="18"/>
      <c r="L627" s="71" t="str">
        <f>IFERROR(_xlfn.IFNA(VLOOKUP($K627,коммент!$B:$C,2,0),""),"")</f>
        <v/>
      </c>
      <c r="M627" s="19"/>
      <c r="N627" s="20"/>
      <c r="O627" s="20"/>
      <c r="P627" s="20"/>
      <c r="Q627" s="13"/>
      <c r="R627" s="13"/>
    </row>
    <row r="628" spans="1:18" s="14" customFormat="1" hidden="1" x14ac:dyDescent="0.25">
      <c r="A628" s="15"/>
      <c r="B628" s="15"/>
      <c r="C628" s="15"/>
      <c r="D628" s="16"/>
      <c r="E628" s="16"/>
      <c r="F628" s="17"/>
      <c r="G628" s="15"/>
      <c r="H628" s="15"/>
      <c r="I628" s="15"/>
      <c r="J628" s="15"/>
      <c r="K628" s="18"/>
      <c r="L628" s="71" t="str">
        <f>IFERROR(_xlfn.IFNA(VLOOKUP($K628,коммент!$B:$C,2,0),""),"")</f>
        <v/>
      </c>
      <c r="M628" s="19"/>
      <c r="N628" s="20"/>
      <c r="O628" s="20"/>
      <c r="P628" s="20"/>
      <c r="Q628" s="13"/>
      <c r="R628" s="13"/>
    </row>
    <row r="629" spans="1:18" s="14" customFormat="1" hidden="1" x14ac:dyDescent="0.25">
      <c r="A629" s="15"/>
      <c r="B629" s="15"/>
      <c r="C629" s="15"/>
      <c r="D629" s="16"/>
      <c r="E629" s="16"/>
      <c r="F629" s="17"/>
      <c r="G629" s="15"/>
      <c r="H629" s="15"/>
      <c r="I629" s="15"/>
      <c r="J629" s="15"/>
      <c r="K629" s="18"/>
      <c r="L629" s="71" t="str">
        <f>IFERROR(_xlfn.IFNA(VLOOKUP($K629,коммент!$B:$C,2,0),""),"")</f>
        <v/>
      </c>
      <c r="M629" s="19"/>
      <c r="N629" s="20"/>
      <c r="O629" s="20"/>
      <c r="P629" s="20"/>
      <c r="Q629" s="13"/>
      <c r="R629" s="13"/>
    </row>
    <row r="630" spans="1:18" s="14" customFormat="1" hidden="1" x14ac:dyDescent="0.25">
      <c r="A630" s="15"/>
      <c r="B630" s="15"/>
      <c r="C630" s="15"/>
      <c r="D630" s="16"/>
      <c r="E630" s="16"/>
      <c r="F630" s="17"/>
      <c r="G630" s="15"/>
      <c r="H630" s="15"/>
      <c r="I630" s="15"/>
      <c r="J630" s="15"/>
      <c r="K630" s="18"/>
      <c r="L630" s="71" t="str">
        <f>IFERROR(_xlfn.IFNA(VLOOKUP($K630,коммент!$B:$C,2,0),""),"")</f>
        <v/>
      </c>
      <c r="M630" s="19"/>
      <c r="N630" s="20"/>
      <c r="O630" s="20"/>
      <c r="P630" s="20"/>
      <c r="Q630" s="13"/>
      <c r="R630" s="13"/>
    </row>
    <row r="631" spans="1:18" s="14" customFormat="1" hidden="1" x14ac:dyDescent="0.25">
      <c r="A631" s="15"/>
      <c r="B631" s="15"/>
      <c r="C631" s="15"/>
      <c r="D631" s="16"/>
      <c r="E631" s="16"/>
      <c r="F631" s="17"/>
      <c r="G631" s="15"/>
      <c r="H631" s="15"/>
      <c r="I631" s="15"/>
      <c r="J631" s="15"/>
      <c r="K631" s="18"/>
      <c r="L631" s="71" t="str">
        <f>IFERROR(_xlfn.IFNA(VLOOKUP($K631,коммент!$B:$C,2,0),""),"")</f>
        <v/>
      </c>
      <c r="M631" s="19"/>
      <c r="N631" s="20"/>
      <c r="O631" s="20"/>
      <c r="P631" s="20"/>
      <c r="Q631" s="13"/>
      <c r="R631" s="13"/>
    </row>
    <row r="632" spans="1:18" s="14" customFormat="1" hidden="1" x14ac:dyDescent="0.25">
      <c r="A632" s="15"/>
      <c r="B632" s="15"/>
      <c r="C632" s="15"/>
      <c r="D632" s="16"/>
      <c r="E632" s="16"/>
      <c r="F632" s="17"/>
      <c r="G632" s="15"/>
      <c r="H632" s="15"/>
      <c r="I632" s="15"/>
      <c r="J632" s="15"/>
      <c r="K632" s="18"/>
      <c r="L632" s="71" t="str">
        <f>IFERROR(_xlfn.IFNA(VLOOKUP($K632,коммент!$B:$C,2,0),""),"")</f>
        <v/>
      </c>
      <c r="M632" s="19"/>
      <c r="N632" s="20"/>
      <c r="O632" s="20"/>
      <c r="P632" s="20"/>
      <c r="Q632" s="13"/>
      <c r="R632" s="13"/>
    </row>
    <row r="633" spans="1:18" s="14" customFormat="1" hidden="1" x14ac:dyDescent="0.25">
      <c r="A633" s="15"/>
      <c r="B633" s="15"/>
      <c r="C633" s="15"/>
      <c r="D633" s="16"/>
      <c r="E633" s="16"/>
      <c r="F633" s="17"/>
      <c r="G633" s="15"/>
      <c r="H633" s="15"/>
      <c r="I633" s="15"/>
      <c r="J633" s="15"/>
      <c r="K633" s="18"/>
      <c r="L633" s="71" t="str">
        <f>IFERROR(_xlfn.IFNA(VLOOKUP($K633,коммент!$B:$C,2,0),""),"")</f>
        <v/>
      </c>
      <c r="M633" s="19"/>
      <c r="N633" s="20"/>
      <c r="O633" s="20"/>
      <c r="P633" s="20"/>
      <c r="Q633" s="13"/>
      <c r="R633" s="13"/>
    </row>
    <row r="634" spans="1:18" s="14" customFormat="1" hidden="1" x14ac:dyDescent="0.25">
      <c r="A634" s="15"/>
      <c r="B634" s="15"/>
      <c r="C634" s="15"/>
      <c r="D634" s="16"/>
      <c r="E634" s="16"/>
      <c r="F634" s="17"/>
      <c r="G634" s="15"/>
      <c r="H634" s="15"/>
      <c r="I634" s="15"/>
      <c r="J634" s="15"/>
      <c r="K634" s="18"/>
      <c r="L634" s="71" t="str">
        <f>IFERROR(_xlfn.IFNA(VLOOKUP($K634,коммент!$B:$C,2,0),""),"")</f>
        <v/>
      </c>
      <c r="M634" s="19"/>
      <c r="N634" s="20"/>
      <c r="O634" s="20"/>
      <c r="P634" s="20"/>
      <c r="Q634" s="13"/>
      <c r="R634" s="13"/>
    </row>
    <row r="635" spans="1:18" s="14" customFormat="1" hidden="1" x14ac:dyDescent="0.25">
      <c r="A635" s="15"/>
      <c r="B635" s="15"/>
      <c r="C635" s="15"/>
      <c r="D635" s="16"/>
      <c r="E635" s="16"/>
      <c r="F635" s="17"/>
      <c r="G635" s="15"/>
      <c r="H635" s="15"/>
      <c r="I635" s="15"/>
      <c r="J635" s="15"/>
      <c r="K635" s="18"/>
      <c r="L635" s="71" t="str">
        <f>IFERROR(_xlfn.IFNA(VLOOKUP($K635,коммент!$B:$C,2,0),""),"")</f>
        <v/>
      </c>
      <c r="M635" s="19"/>
      <c r="N635" s="20"/>
      <c r="O635" s="20"/>
      <c r="P635" s="20"/>
      <c r="Q635" s="13"/>
      <c r="R635" s="13"/>
    </row>
    <row r="636" spans="1:18" s="14" customFormat="1" hidden="1" x14ac:dyDescent="0.25">
      <c r="A636" s="15"/>
      <c r="B636" s="15"/>
      <c r="C636" s="15"/>
      <c r="D636" s="16"/>
      <c r="E636" s="16"/>
      <c r="F636" s="17"/>
      <c r="G636" s="15"/>
      <c r="H636" s="15"/>
      <c r="I636" s="15"/>
      <c r="J636" s="15"/>
      <c r="K636" s="18"/>
      <c r="L636" s="71" t="str">
        <f>IFERROR(_xlfn.IFNA(VLOOKUP($K636,коммент!$B:$C,2,0),""),"")</f>
        <v/>
      </c>
      <c r="M636" s="19"/>
      <c r="N636" s="20"/>
      <c r="O636" s="20"/>
      <c r="P636" s="20"/>
      <c r="Q636" s="13"/>
      <c r="R636" s="13"/>
    </row>
    <row r="637" spans="1:18" s="14" customFormat="1" hidden="1" x14ac:dyDescent="0.25">
      <c r="A637" s="15"/>
      <c r="B637" s="15"/>
      <c r="C637" s="15"/>
      <c r="D637" s="16"/>
      <c r="E637" s="16"/>
      <c r="F637" s="17"/>
      <c r="G637" s="15"/>
      <c r="H637" s="15"/>
      <c r="I637" s="15"/>
      <c r="J637" s="15"/>
      <c r="K637" s="18"/>
      <c r="L637" s="71" t="str">
        <f>IFERROR(_xlfn.IFNA(VLOOKUP($K637,коммент!$B:$C,2,0),""),"")</f>
        <v/>
      </c>
      <c r="M637" s="19"/>
      <c r="N637" s="20"/>
      <c r="O637" s="20"/>
      <c r="P637" s="20"/>
      <c r="Q637" s="13"/>
      <c r="R637" s="13"/>
    </row>
    <row r="638" spans="1:18" s="14" customFormat="1" hidden="1" x14ac:dyDescent="0.25">
      <c r="A638" s="15"/>
      <c r="B638" s="15"/>
      <c r="C638" s="15"/>
      <c r="D638" s="16"/>
      <c r="E638" s="16"/>
      <c r="F638" s="17"/>
      <c r="G638" s="15"/>
      <c r="H638" s="15"/>
      <c r="I638" s="15"/>
      <c r="J638" s="15"/>
      <c r="K638" s="18"/>
      <c r="L638" s="71" t="str">
        <f>IFERROR(_xlfn.IFNA(VLOOKUP($K638,коммент!$B:$C,2,0),""),"")</f>
        <v/>
      </c>
      <c r="M638" s="19"/>
      <c r="N638" s="20"/>
      <c r="O638" s="20"/>
      <c r="P638" s="20"/>
      <c r="Q638" s="13"/>
      <c r="R638" s="13"/>
    </row>
    <row r="639" spans="1:18" s="14" customFormat="1" hidden="1" x14ac:dyDescent="0.25">
      <c r="A639" s="15"/>
      <c r="B639" s="15"/>
      <c r="C639" s="15"/>
      <c r="D639" s="16"/>
      <c r="E639" s="16"/>
      <c r="F639" s="17"/>
      <c r="G639" s="15"/>
      <c r="H639" s="15"/>
      <c r="I639" s="15"/>
      <c r="J639" s="15"/>
      <c r="K639" s="18"/>
      <c r="L639" s="71" t="str">
        <f>IFERROR(_xlfn.IFNA(VLOOKUP($K639,коммент!$B:$C,2,0),""),"")</f>
        <v/>
      </c>
      <c r="M639" s="19"/>
      <c r="N639" s="20"/>
      <c r="O639" s="20"/>
      <c r="P639" s="20"/>
      <c r="Q639" s="13"/>
      <c r="R639" s="13"/>
    </row>
    <row r="640" spans="1:18" s="14" customFormat="1" hidden="1" x14ac:dyDescent="0.25">
      <c r="A640" s="15"/>
      <c r="B640" s="15"/>
      <c r="C640" s="15"/>
      <c r="D640" s="16"/>
      <c r="E640" s="16"/>
      <c r="F640" s="17"/>
      <c r="G640" s="15"/>
      <c r="H640" s="15"/>
      <c r="I640" s="15"/>
      <c r="J640" s="15"/>
      <c r="K640" s="18"/>
      <c r="L640" s="71" t="str">
        <f>IFERROR(_xlfn.IFNA(VLOOKUP($K640,коммент!$B:$C,2,0),""),"")</f>
        <v/>
      </c>
      <c r="M640" s="19"/>
      <c r="N640" s="20"/>
      <c r="O640" s="20"/>
      <c r="P640" s="20"/>
      <c r="Q640" s="13"/>
      <c r="R640" s="13"/>
    </row>
    <row r="641" spans="1:18" s="14" customFormat="1" hidden="1" x14ac:dyDescent="0.25">
      <c r="A641" s="15"/>
      <c r="B641" s="15"/>
      <c r="C641" s="15"/>
      <c r="D641" s="16"/>
      <c r="E641" s="16"/>
      <c r="F641" s="17"/>
      <c r="G641" s="15"/>
      <c r="H641" s="15"/>
      <c r="I641" s="15"/>
      <c r="J641" s="15"/>
      <c r="K641" s="18"/>
      <c r="L641" s="71" t="str">
        <f>IFERROR(_xlfn.IFNA(VLOOKUP($K641,коммент!$B:$C,2,0),""),"")</f>
        <v/>
      </c>
      <c r="M641" s="19"/>
      <c r="N641" s="20"/>
      <c r="O641" s="20"/>
      <c r="P641" s="20"/>
      <c r="Q641" s="13"/>
      <c r="R641" s="13"/>
    </row>
    <row r="642" spans="1:18" s="14" customFormat="1" hidden="1" x14ac:dyDescent="0.25">
      <c r="A642" s="15"/>
      <c r="B642" s="15"/>
      <c r="C642" s="15"/>
      <c r="D642" s="16"/>
      <c r="E642" s="16"/>
      <c r="F642" s="17"/>
      <c r="G642" s="15"/>
      <c r="H642" s="15"/>
      <c r="I642" s="15"/>
      <c r="J642" s="15"/>
      <c r="K642" s="18"/>
      <c r="L642" s="71" t="str">
        <f>IFERROR(_xlfn.IFNA(VLOOKUP($K642,коммент!$B:$C,2,0),""),"")</f>
        <v/>
      </c>
      <c r="M642" s="19"/>
      <c r="N642" s="20"/>
      <c r="O642" s="20"/>
      <c r="P642" s="20"/>
      <c r="Q642" s="13"/>
      <c r="R642" s="13"/>
    </row>
    <row r="643" spans="1:18" s="14" customFormat="1" hidden="1" x14ac:dyDescent="0.25">
      <c r="A643" s="15"/>
      <c r="B643" s="15"/>
      <c r="C643" s="15"/>
      <c r="D643" s="16"/>
      <c r="E643" s="16"/>
      <c r="F643" s="17"/>
      <c r="G643" s="15"/>
      <c r="H643" s="15"/>
      <c r="I643" s="15"/>
      <c r="J643" s="15"/>
      <c r="K643" s="18"/>
      <c r="L643" s="71" t="str">
        <f>IFERROR(_xlfn.IFNA(VLOOKUP($K643,коммент!$B:$C,2,0),""),"")</f>
        <v/>
      </c>
      <c r="M643" s="19"/>
      <c r="N643" s="20"/>
      <c r="O643" s="20"/>
      <c r="P643" s="20"/>
      <c r="Q643" s="13"/>
      <c r="R643" s="13"/>
    </row>
    <row r="644" spans="1:18" s="14" customFormat="1" hidden="1" x14ac:dyDescent="0.25">
      <c r="A644" s="15"/>
      <c r="B644" s="15"/>
      <c r="C644" s="15"/>
      <c r="D644" s="16"/>
      <c r="E644" s="16"/>
      <c r="F644" s="17"/>
      <c r="G644" s="15"/>
      <c r="H644" s="15"/>
      <c r="I644" s="15"/>
      <c r="J644" s="15"/>
      <c r="K644" s="18"/>
      <c r="L644" s="71" t="str">
        <f>IFERROR(_xlfn.IFNA(VLOOKUP($K644,коммент!$B:$C,2,0),""),"")</f>
        <v/>
      </c>
      <c r="M644" s="19"/>
      <c r="N644" s="20"/>
      <c r="O644" s="20"/>
      <c r="P644" s="20"/>
      <c r="Q644" s="13"/>
      <c r="R644" s="13"/>
    </row>
    <row r="645" spans="1:18" s="14" customFormat="1" hidden="1" x14ac:dyDescent="0.25">
      <c r="A645" s="15"/>
      <c r="B645" s="15"/>
      <c r="C645" s="15"/>
      <c r="D645" s="16"/>
      <c r="E645" s="16"/>
      <c r="F645" s="17"/>
      <c r="G645" s="15"/>
      <c r="H645" s="15"/>
      <c r="I645" s="15"/>
      <c r="J645" s="15"/>
      <c r="K645" s="18"/>
      <c r="L645" s="71" t="str">
        <f>IFERROR(_xlfn.IFNA(VLOOKUP($K645,коммент!$B:$C,2,0),""),"")</f>
        <v/>
      </c>
      <c r="M645" s="19"/>
      <c r="N645" s="20"/>
      <c r="O645" s="20"/>
      <c r="P645" s="20"/>
      <c r="Q645" s="13"/>
      <c r="R645" s="13"/>
    </row>
    <row r="646" spans="1:18" s="14" customFormat="1" hidden="1" x14ac:dyDescent="0.25">
      <c r="A646" s="15"/>
      <c r="B646" s="15"/>
      <c r="C646" s="15"/>
      <c r="D646" s="16"/>
      <c r="E646" s="16"/>
      <c r="F646" s="17"/>
      <c r="G646" s="15"/>
      <c r="H646" s="15"/>
      <c r="I646" s="15"/>
      <c r="J646" s="15"/>
      <c r="K646" s="18"/>
      <c r="L646" s="71" t="str">
        <f>IFERROR(_xlfn.IFNA(VLOOKUP($K646,коммент!$B:$C,2,0),""),"")</f>
        <v/>
      </c>
      <c r="M646" s="19"/>
      <c r="N646" s="20"/>
      <c r="O646" s="20"/>
      <c r="P646" s="20"/>
      <c r="Q646" s="13"/>
      <c r="R646" s="13"/>
    </row>
    <row r="647" spans="1:18" s="14" customFormat="1" hidden="1" x14ac:dyDescent="0.25">
      <c r="A647" s="15"/>
      <c r="B647" s="15"/>
      <c r="C647" s="15"/>
      <c r="D647" s="16"/>
      <c r="E647" s="16"/>
      <c r="F647" s="17"/>
      <c r="G647" s="15"/>
      <c r="H647" s="15"/>
      <c r="I647" s="15"/>
      <c r="J647" s="15"/>
      <c r="K647" s="18"/>
      <c r="L647" s="71" t="str">
        <f>IFERROR(_xlfn.IFNA(VLOOKUP($K647,коммент!$B:$C,2,0),""),"")</f>
        <v/>
      </c>
      <c r="M647" s="19"/>
      <c r="N647" s="20"/>
      <c r="O647" s="20"/>
      <c r="P647" s="20"/>
      <c r="Q647" s="13"/>
      <c r="R647" s="13"/>
    </row>
    <row r="648" spans="1:18" s="14" customFormat="1" hidden="1" x14ac:dyDescent="0.25">
      <c r="A648" s="15"/>
      <c r="B648" s="15"/>
      <c r="C648" s="15"/>
      <c r="D648" s="16"/>
      <c r="E648" s="16"/>
      <c r="F648" s="17"/>
      <c r="G648" s="15"/>
      <c r="H648" s="15"/>
      <c r="I648" s="15"/>
      <c r="J648" s="15"/>
      <c r="K648" s="18"/>
      <c r="L648" s="71" t="str">
        <f>IFERROR(_xlfn.IFNA(VLOOKUP($K648,коммент!$B:$C,2,0),""),"")</f>
        <v/>
      </c>
      <c r="M648" s="19"/>
      <c r="N648" s="20"/>
      <c r="O648" s="20"/>
      <c r="P648" s="20"/>
      <c r="Q648" s="13"/>
      <c r="R648" s="13"/>
    </row>
    <row r="649" spans="1:18" s="14" customFormat="1" hidden="1" x14ac:dyDescent="0.25">
      <c r="A649" s="15"/>
      <c r="B649" s="15"/>
      <c r="C649" s="15"/>
      <c r="D649" s="16"/>
      <c r="E649" s="16"/>
      <c r="F649" s="17"/>
      <c r="G649" s="15"/>
      <c r="H649" s="15"/>
      <c r="I649" s="15"/>
      <c r="J649" s="15"/>
      <c r="K649" s="18"/>
      <c r="L649" s="71" t="str">
        <f>IFERROR(_xlfn.IFNA(VLOOKUP($K649,коммент!$B:$C,2,0),""),"")</f>
        <v/>
      </c>
      <c r="M649" s="19"/>
      <c r="N649" s="20"/>
      <c r="O649" s="20"/>
      <c r="P649" s="20"/>
      <c r="Q649" s="13"/>
      <c r="R649" s="13"/>
    </row>
    <row r="650" spans="1:18" s="14" customFormat="1" hidden="1" x14ac:dyDescent="0.25">
      <c r="A650" s="15"/>
      <c r="B650" s="15"/>
      <c r="C650" s="15"/>
      <c r="D650" s="16"/>
      <c r="E650" s="16"/>
      <c r="F650" s="17"/>
      <c r="G650" s="15"/>
      <c r="H650" s="15"/>
      <c r="I650" s="15"/>
      <c r="J650" s="15"/>
      <c r="K650" s="18"/>
      <c r="L650" s="71" t="str">
        <f>IFERROR(_xlfn.IFNA(VLOOKUP($K650,коммент!$B:$C,2,0),""),"")</f>
        <v/>
      </c>
      <c r="M650" s="19"/>
      <c r="N650" s="20"/>
      <c r="O650" s="20"/>
      <c r="P650" s="20"/>
      <c r="Q650" s="13"/>
      <c r="R650" s="13"/>
    </row>
    <row r="651" spans="1:18" s="14" customFormat="1" hidden="1" x14ac:dyDescent="0.25">
      <c r="A651" s="15"/>
      <c r="B651" s="15"/>
      <c r="C651" s="15"/>
      <c r="D651" s="16"/>
      <c r="E651" s="16"/>
      <c r="F651" s="17"/>
      <c r="G651" s="15"/>
      <c r="H651" s="15"/>
      <c r="I651" s="15"/>
      <c r="J651" s="15"/>
      <c r="K651" s="18"/>
      <c r="L651" s="71" t="str">
        <f>IFERROR(_xlfn.IFNA(VLOOKUP($K651,коммент!$B:$C,2,0),""),"")</f>
        <v/>
      </c>
      <c r="M651" s="19"/>
      <c r="N651" s="20"/>
      <c r="O651" s="20"/>
      <c r="P651" s="20"/>
      <c r="Q651" s="13"/>
      <c r="R651" s="13"/>
    </row>
    <row r="652" spans="1:18" s="14" customFormat="1" hidden="1" x14ac:dyDescent="0.25">
      <c r="A652" s="15"/>
      <c r="B652" s="15"/>
      <c r="C652" s="15"/>
      <c r="D652" s="16"/>
      <c r="E652" s="16"/>
      <c r="F652" s="17"/>
      <c r="G652" s="15"/>
      <c r="H652" s="15"/>
      <c r="I652" s="15"/>
      <c r="J652" s="15"/>
      <c r="K652" s="18"/>
      <c r="L652" s="71" t="str">
        <f>IFERROR(_xlfn.IFNA(VLOOKUP($K652,коммент!$B:$C,2,0),""),"")</f>
        <v/>
      </c>
      <c r="M652" s="19"/>
      <c r="N652" s="20"/>
      <c r="O652" s="20"/>
      <c r="P652" s="20"/>
      <c r="Q652" s="13"/>
      <c r="R652" s="13"/>
    </row>
    <row r="653" spans="1:18" s="14" customFormat="1" hidden="1" x14ac:dyDescent="0.25">
      <c r="A653" s="15"/>
      <c r="B653" s="15"/>
      <c r="C653" s="15"/>
      <c r="D653" s="16"/>
      <c r="E653" s="16"/>
      <c r="F653" s="17"/>
      <c r="G653" s="15"/>
      <c r="H653" s="15"/>
      <c r="I653" s="15"/>
      <c r="J653" s="15"/>
      <c r="K653" s="18"/>
      <c r="L653" s="71" t="str">
        <f>IFERROR(_xlfn.IFNA(VLOOKUP($K653,коммент!$B:$C,2,0),""),"")</f>
        <v/>
      </c>
      <c r="M653" s="19"/>
      <c r="N653" s="20"/>
      <c r="O653" s="20"/>
      <c r="P653" s="20"/>
      <c r="Q653" s="13"/>
      <c r="R653" s="13"/>
    </row>
    <row r="654" spans="1:18" s="14" customFormat="1" hidden="1" x14ac:dyDescent="0.25">
      <c r="A654" s="15"/>
      <c r="B654" s="15"/>
      <c r="C654" s="15"/>
      <c r="D654" s="16"/>
      <c r="E654" s="16"/>
      <c r="F654" s="17"/>
      <c r="G654" s="15"/>
      <c r="H654" s="15"/>
      <c r="I654" s="15"/>
      <c r="J654" s="15"/>
      <c r="K654" s="18"/>
      <c r="L654" s="71" t="str">
        <f>IFERROR(_xlfn.IFNA(VLOOKUP($K654,коммент!$B:$C,2,0),""),"")</f>
        <v/>
      </c>
      <c r="M654" s="19"/>
      <c r="N654" s="20"/>
      <c r="O654" s="20"/>
      <c r="P654" s="20"/>
      <c r="Q654" s="13"/>
      <c r="R654" s="13"/>
    </row>
    <row r="655" spans="1:18" s="14" customFormat="1" hidden="1" x14ac:dyDescent="0.25">
      <c r="A655" s="15"/>
      <c r="B655" s="15"/>
      <c r="C655" s="15"/>
      <c r="D655" s="16"/>
      <c r="E655" s="16"/>
      <c r="F655" s="17"/>
      <c r="G655" s="15"/>
      <c r="H655" s="15"/>
      <c r="I655" s="15"/>
      <c r="J655" s="15"/>
      <c r="K655" s="18"/>
      <c r="L655" s="71" t="str">
        <f>IFERROR(_xlfn.IFNA(VLOOKUP($K655,коммент!$B:$C,2,0),""),"")</f>
        <v/>
      </c>
      <c r="M655" s="19"/>
      <c r="N655" s="20"/>
      <c r="O655" s="20"/>
      <c r="P655" s="20"/>
      <c r="Q655" s="13"/>
      <c r="R655" s="13"/>
    </row>
    <row r="656" spans="1:18" s="14" customFormat="1" hidden="1" x14ac:dyDescent="0.25">
      <c r="A656" s="15"/>
      <c r="B656" s="15"/>
      <c r="C656" s="15"/>
      <c r="D656" s="16"/>
      <c r="E656" s="16"/>
      <c r="F656" s="17"/>
      <c r="G656" s="15"/>
      <c r="H656" s="15"/>
      <c r="I656" s="15"/>
      <c r="J656" s="15"/>
      <c r="K656" s="18"/>
      <c r="L656" s="71" t="str">
        <f>IFERROR(_xlfn.IFNA(VLOOKUP($K656,коммент!$B:$C,2,0),""),"")</f>
        <v/>
      </c>
      <c r="M656" s="19"/>
      <c r="N656" s="20"/>
      <c r="O656" s="20"/>
      <c r="P656" s="20"/>
      <c r="Q656" s="13"/>
      <c r="R656" s="13"/>
    </row>
    <row r="657" spans="1:18" s="14" customFormat="1" hidden="1" x14ac:dyDescent="0.25">
      <c r="A657" s="15"/>
      <c r="B657" s="15"/>
      <c r="C657" s="15"/>
      <c r="D657" s="16"/>
      <c r="E657" s="16"/>
      <c r="F657" s="17"/>
      <c r="G657" s="15"/>
      <c r="H657" s="15"/>
      <c r="I657" s="15"/>
      <c r="J657" s="15"/>
      <c r="K657" s="18"/>
      <c r="L657" s="71" t="str">
        <f>IFERROR(_xlfn.IFNA(VLOOKUP($K657,коммент!$B:$C,2,0),""),"")</f>
        <v/>
      </c>
      <c r="M657" s="19"/>
      <c r="N657" s="20"/>
      <c r="O657" s="20"/>
      <c r="P657" s="20"/>
      <c r="Q657" s="13"/>
      <c r="R657" s="13"/>
    </row>
    <row r="658" spans="1:18" s="14" customFormat="1" hidden="1" x14ac:dyDescent="0.25">
      <c r="A658" s="15"/>
      <c r="B658" s="15"/>
      <c r="C658" s="15"/>
      <c r="D658" s="16"/>
      <c r="E658" s="16"/>
      <c r="F658" s="17"/>
      <c r="G658" s="15"/>
      <c r="H658" s="15"/>
      <c r="I658" s="15"/>
      <c r="J658" s="15"/>
      <c r="K658" s="18"/>
      <c r="L658" s="71" t="str">
        <f>IFERROR(_xlfn.IFNA(VLOOKUP($K658,коммент!$B:$C,2,0),""),"")</f>
        <v/>
      </c>
      <c r="M658" s="19"/>
      <c r="N658" s="20"/>
      <c r="O658" s="20"/>
      <c r="P658" s="20"/>
      <c r="Q658" s="13"/>
      <c r="R658" s="13"/>
    </row>
    <row r="659" spans="1:18" s="14" customFormat="1" hidden="1" x14ac:dyDescent="0.25">
      <c r="A659" s="15"/>
      <c r="B659" s="15"/>
      <c r="C659" s="15"/>
      <c r="D659" s="16"/>
      <c r="E659" s="16"/>
      <c r="F659" s="17"/>
      <c r="G659" s="15"/>
      <c r="H659" s="15"/>
      <c r="I659" s="15"/>
      <c r="J659" s="15"/>
      <c r="K659" s="18"/>
      <c r="L659" s="71" t="str">
        <f>IFERROR(_xlfn.IFNA(VLOOKUP($K659,коммент!$B:$C,2,0),""),"")</f>
        <v/>
      </c>
      <c r="M659" s="19"/>
      <c r="N659" s="20"/>
      <c r="O659" s="20"/>
      <c r="P659" s="20"/>
      <c r="Q659" s="13"/>
      <c r="R659" s="13"/>
    </row>
    <row r="660" spans="1:18" s="14" customFormat="1" hidden="1" x14ac:dyDescent="0.25">
      <c r="A660" s="15"/>
      <c r="B660" s="15"/>
      <c r="C660" s="15"/>
      <c r="D660" s="16"/>
      <c r="E660" s="16"/>
      <c r="F660" s="17"/>
      <c r="G660" s="15"/>
      <c r="H660" s="15"/>
      <c r="I660" s="15"/>
      <c r="J660" s="15"/>
      <c r="K660" s="18"/>
      <c r="L660" s="71" t="str">
        <f>IFERROR(_xlfn.IFNA(VLOOKUP($K660,коммент!$B:$C,2,0),""),"")</f>
        <v/>
      </c>
      <c r="M660" s="19"/>
      <c r="N660" s="20"/>
      <c r="O660" s="20"/>
      <c r="P660" s="20"/>
      <c r="Q660" s="13"/>
      <c r="R660" s="13"/>
    </row>
    <row r="661" spans="1:18" s="14" customFormat="1" hidden="1" x14ac:dyDescent="0.25">
      <c r="A661" s="15"/>
      <c r="B661" s="15"/>
      <c r="C661" s="15"/>
      <c r="D661" s="16"/>
      <c r="E661" s="16"/>
      <c r="F661" s="17"/>
      <c r="G661" s="15"/>
      <c r="H661" s="15"/>
      <c r="I661" s="15"/>
      <c r="J661" s="15"/>
      <c r="K661" s="18"/>
      <c r="L661" s="71" t="str">
        <f>IFERROR(_xlfn.IFNA(VLOOKUP($K661,коммент!$B:$C,2,0),""),"")</f>
        <v/>
      </c>
      <c r="M661" s="19"/>
      <c r="N661" s="20"/>
      <c r="O661" s="20"/>
      <c r="P661" s="20"/>
      <c r="Q661" s="13"/>
      <c r="R661" s="13"/>
    </row>
    <row r="662" spans="1:18" s="14" customFormat="1" hidden="1" x14ac:dyDescent="0.25">
      <c r="A662" s="15"/>
      <c r="B662" s="15"/>
      <c r="C662" s="15"/>
      <c r="D662" s="16"/>
      <c r="E662" s="16"/>
      <c r="F662" s="17"/>
      <c r="G662" s="15"/>
      <c r="H662" s="15"/>
      <c r="I662" s="15"/>
      <c r="J662" s="15"/>
      <c r="K662" s="18"/>
      <c r="L662" s="71" t="str">
        <f>IFERROR(_xlfn.IFNA(VLOOKUP($K662,коммент!$B:$C,2,0),""),"")</f>
        <v/>
      </c>
      <c r="M662" s="19"/>
      <c r="N662" s="20"/>
      <c r="O662" s="20"/>
      <c r="P662" s="20"/>
      <c r="Q662" s="13"/>
      <c r="R662" s="13"/>
    </row>
    <row r="663" spans="1:18" s="14" customFormat="1" hidden="1" x14ac:dyDescent="0.25">
      <c r="A663" s="15"/>
      <c r="B663" s="15"/>
      <c r="C663" s="15"/>
      <c r="D663" s="16"/>
      <c r="E663" s="16"/>
      <c r="F663" s="17"/>
      <c r="G663" s="15"/>
      <c r="H663" s="15"/>
      <c r="I663" s="15"/>
      <c r="J663" s="15"/>
      <c r="K663" s="18"/>
      <c r="L663" s="71" t="str">
        <f>IFERROR(_xlfn.IFNA(VLOOKUP($K663,коммент!$B:$C,2,0),""),"")</f>
        <v/>
      </c>
      <c r="M663" s="19"/>
      <c r="N663" s="20"/>
      <c r="O663" s="20"/>
      <c r="P663" s="20"/>
      <c r="Q663" s="13"/>
      <c r="R663" s="13"/>
    </row>
    <row r="664" spans="1:18" s="14" customFormat="1" hidden="1" x14ac:dyDescent="0.25">
      <c r="A664" s="15"/>
      <c r="B664" s="15"/>
      <c r="C664" s="15"/>
      <c r="D664" s="16"/>
      <c r="E664" s="16"/>
      <c r="F664" s="17"/>
      <c r="G664" s="15"/>
      <c r="H664" s="15"/>
      <c r="I664" s="15"/>
      <c r="J664" s="15"/>
      <c r="K664" s="18"/>
      <c r="L664" s="71" t="str">
        <f>IFERROR(_xlfn.IFNA(VLOOKUP($K664,коммент!$B:$C,2,0),""),"")</f>
        <v/>
      </c>
      <c r="M664" s="19"/>
      <c r="N664" s="20"/>
      <c r="O664" s="20"/>
      <c r="P664" s="20"/>
      <c r="Q664" s="13"/>
      <c r="R664" s="13"/>
    </row>
    <row r="665" spans="1:18" s="14" customFormat="1" hidden="1" x14ac:dyDescent="0.25">
      <c r="A665" s="15"/>
      <c r="B665" s="15"/>
      <c r="C665" s="15"/>
      <c r="D665" s="16"/>
      <c r="E665" s="16"/>
      <c r="F665" s="17"/>
      <c r="G665" s="15"/>
      <c r="H665" s="15"/>
      <c r="I665" s="15"/>
      <c r="J665" s="15"/>
      <c r="K665" s="18"/>
      <c r="L665" s="71" t="str">
        <f>IFERROR(_xlfn.IFNA(VLOOKUP($K665,коммент!$B:$C,2,0),""),"")</f>
        <v/>
      </c>
      <c r="M665" s="19"/>
      <c r="N665" s="20"/>
      <c r="O665" s="20"/>
      <c r="P665" s="20"/>
      <c r="Q665" s="13"/>
      <c r="R665" s="13"/>
    </row>
    <row r="666" spans="1:18" s="14" customFormat="1" hidden="1" x14ac:dyDescent="0.25">
      <c r="A666" s="15"/>
      <c r="B666" s="15"/>
      <c r="C666" s="15"/>
      <c r="D666" s="16"/>
      <c r="E666" s="16"/>
      <c r="F666" s="17"/>
      <c r="G666" s="15"/>
      <c r="H666" s="15"/>
      <c r="I666" s="15"/>
      <c r="J666" s="15"/>
      <c r="K666" s="18"/>
      <c r="L666" s="71" t="str">
        <f>IFERROR(_xlfn.IFNA(VLOOKUP($K666,коммент!$B:$C,2,0),""),"")</f>
        <v/>
      </c>
      <c r="M666" s="19"/>
      <c r="N666" s="20"/>
      <c r="O666" s="20"/>
      <c r="P666" s="20"/>
      <c r="Q666" s="13"/>
      <c r="R666" s="13"/>
    </row>
    <row r="667" spans="1:18" s="14" customFormat="1" hidden="1" x14ac:dyDescent="0.25">
      <c r="A667" s="15"/>
      <c r="B667" s="15"/>
      <c r="C667" s="15"/>
      <c r="D667" s="16"/>
      <c r="E667" s="16"/>
      <c r="F667" s="17"/>
      <c r="G667" s="15"/>
      <c r="H667" s="15"/>
      <c r="I667" s="15"/>
      <c r="J667" s="15"/>
      <c r="K667" s="18"/>
      <c r="L667" s="71" t="str">
        <f>IFERROR(_xlfn.IFNA(VLOOKUP($K667,коммент!$B:$C,2,0),""),"")</f>
        <v/>
      </c>
      <c r="M667" s="19"/>
      <c r="N667" s="20"/>
      <c r="O667" s="20"/>
      <c r="P667" s="20"/>
      <c r="Q667" s="13"/>
      <c r="R667" s="13"/>
    </row>
    <row r="668" spans="1:18" s="14" customFormat="1" hidden="1" x14ac:dyDescent="0.25">
      <c r="A668" s="15"/>
      <c r="B668" s="15"/>
      <c r="C668" s="15"/>
      <c r="D668" s="16"/>
      <c r="E668" s="16"/>
      <c r="F668" s="17"/>
      <c r="G668" s="15"/>
      <c r="H668" s="15"/>
      <c r="I668" s="15"/>
      <c r="J668" s="15"/>
      <c r="K668" s="18"/>
      <c r="L668" s="71" t="str">
        <f>IFERROR(_xlfn.IFNA(VLOOKUP($K668,коммент!$B:$C,2,0),""),"")</f>
        <v/>
      </c>
      <c r="M668" s="19"/>
      <c r="N668" s="20"/>
      <c r="O668" s="20"/>
      <c r="P668" s="20"/>
      <c r="Q668" s="13"/>
      <c r="R668" s="13"/>
    </row>
    <row r="669" spans="1:18" s="14" customFormat="1" hidden="1" x14ac:dyDescent="0.25">
      <c r="A669" s="15"/>
      <c r="B669" s="15"/>
      <c r="C669" s="15"/>
      <c r="D669" s="16"/>
      <c r="E669" s="16"/>
      <c r="F669" s="17"/>
      <c r="G669" s="15"/>
      <c r="H669" s="15"/>
      <c r="I669" s="15"/>
      <c r="J669" s="15"/>
      <c r="K669" s="18"/>
      <c r="L669" s="71" t="str">
        <f>IFERROR(_xlfn.IFNA(VLOOKUP($K669,коммент!$B:$C,2,0),""),"")</f>
        <v/>
      </c>
      <c r="M669" s="19"/>
      <c r="N669" s="20"/>
      <c r="O669" s="20"/>
      <c r="P669" s="20"/>
      <c r="Q669" s="13"/>
      <c r="R669" s="13"/>
    </row>
    <row r="670" spans="1:18" s="14" customFormat="1" hidden="1" x14ac:dyDescent="0.25">
      <c r="A670" s="15"/>
      <c r="B670" s="15"/>
      <c r="C670" s="15"/>
      <c r="D670" s="16"/>
      <c r="E670" s="16"/>
      <c r="F670" s="17"/>
      <c r="G670" s="15"/>
      <c r="H670" s="15"/>
      <c r="I670" s="15"/>
      <c r="J670" s="15"/>
      <c r="K670" s="18"/>
      <c r="L670" s="71" t="str">
        <f>IFERROR(_xlfn.IFNA(VLOOKUP($K670,коммент!$B:$C,2,0),""),"")</f>
        <v/>
      </c>
      <c r="M670" s="19"/>
      <c r="N670" s="20"/>
      <c r="O670" s="20"/>
      <c r="P670" s="20"/>
      <c r="Q670" s="13"/>
      <c r="R670" s="13"/>
    </row>
    <row r="671" spans="1:18" s="14" customFormat="1" hidden="1" x14ac:dyDescent="0.25">
      <c r="A671" s="15"/>
      <c r="B671" s="15"/>
      <c r="C671" s="15"/>
      <c r="D671" s="16"/>
      <c r="E671" s="16"/>
      <c r="F671" s="17"/>
      <c r="G671" s="15"/>
      <c r="H671" s="15"/>
      <c r="I671" s="15"/>
      <c r="J671" s="15"/>
      <c r="K671" s="18"/>
      <c r="L671" s="71" t="str">
        <f>IFERROR(_xlfn.IFNA(VLOOKUP($K671,коммент!$B:$C,2,0),""),"")</f>
        <v/>
      </c>
      <c r="M671" s="19"/>
      <c r="N671" s="20"/>
      <c r="O671" s="20"/>
      <c r="P671" s="20"/>
      <c r="Q671" s="13"/>
      <c r="R671" s="13"/>
    </row>
    <row r="672" spans="1:18" s="14" customFormat="1" hidden="1" x14ac:dyDescent="0.25">
      <c r="A672" s="15"/>
      <c r="B672" s="15"/>
      <c r="C672" s="15"/>
      <c r="D672" s="16"/>
      <c r="E672" s="16"/>
      <c r="F672" s="17"/>
      <c r="G672" s="15"/>
      <c r="H672" s="15"/>
      <c r="I672" s="15"/>
      <c r="J672" s="15"/>
      <c r="K672" s="18"/>
      <c r="L672" s="71" t="str">
        <f>IFERROR(_xlfn.IFNA(VLOOKUP($K672,коммент!$B:$C,2,0),""),"")</f>
        <v/>
      </c>
      <c r="M672" s="19"/>
      <c r="N672" s="20"/>
      <c r="O672" s="20"/>
      <c r="P672" s="20"/>
      <c r="Q672" s="13"/>
      <c r="R672" s="13"/>
    </row>
    <row r="673" spans="1:18" s="14" customFormat="1" hidden="1" x14ac:dyDescent="0.25">
      <c r="A673" s="15"/>
      <c r="B673" s="15"/>
      <c r="C673" s="15"/>
      <c r="D673" s="16"/>
      <c r="E673" s="16"/>
      <c r="F673" s="17"/>
      <c r="G673" s="15"/>
      <c r="H673" s="15"/>
      <c r="I673" s="15"/>
      <c r="J673" s="15"/>
      <c r="K673" s="18"/>
      <c r="L673" s="71" t="str">
        <f>IFERROR(_xlfn.IFNA(VLOOKUP($K673,коммент!$B:$C,2,0),""),"")</f>
        <v/>
      </c>
      <c r="M673" s="19"/>
      <c r="N673" s="20"/>
      <c r="O673" s="20"/>
      <c r="P673" s="20"/>
      <c r="Q673" s="13"/>
      <c r="R673" s="13"/>
    </row>
    <row r="674" spans="1:18" s="14" customFormat="1" hidden="1" x14ac:dyDescent="0.25">
      <c r="A674" s="15"/>
      <c r="B674" s="15"/>
      <c r="C674" s="15"/>
      <c r="D674" s="16"/>
      <c r="E674" s="16"/>
      <c r="F674" s="17"/>
      <c r="G674" s="15"/>
      <c r="H674" s="15"/>
      <c r="I674" s="15"/>
      <c r="J674" s="15"/>
      <c r="K674" s="18"/>
      <c r="L674" s="71" t="str">
        <f>IFERROR(_xlfn.IFNA(VLOOKUP($K674,коммент!$B:$C,2,0),""),"")</f>
        <v/>
      </c>
      <c r="M674" s="19"/>
      <c r="N674" s="20"/>
      <c r="O674" s="20"/>
      <c r="P674" s="20"/>
      <c r="Q674" s="13"/>
      <c r="R674" s="13"/>
    </row>
    <row r="675" spans="1:18" s="14" customFormat="1" hidden="1" x14ac:dyDescent="0.25">
      <c r="A675" s="15"/>
      <c r="B675" s="15"/>
      <c r="C675" s="15"/>
      <c r="D675" s="16"/>
      <c r="E675" s="16"/>
      <c r="F675" s="17"/>
      <c r="G675" s="15"/>
      <c r="H675" s="15"/>
      <c r="I675" s="15"/>
      <c r="J675" s="15"/>
      <c r="K675" s="18"/>
      <c r="L675" s="71" t="str">
        <f>IFERROR(_xlfn.IFNA(VLOOKUP($K675,коммент!$B:$C,2,0),""),"")</f>
        <v/>
      </c>
      <c r="M675" s="19"/>
      <c r="N675" s="20"/>
      <c r="O675" s="20"/>
      <c r="P675" s="20"/>
      <c r="Q675" s="13"/>
      <c r="R675" s="13"/>
    </row>
    <row r="676" spans="1:18" s="14" customFormat="1" hidden="1" x14ac:dyDescent="0.25">
      <c r="A676" s="15"/>
      <c r="B676" s="15"/>
      <c r="C676" s="15"/>
      <c r="D676" s="16"/>
      <c r="E676" s="16"/>
      <c r="F676" s="17"/>
      <c r="G676" s="15"/>
      <c r="H676" s="15"/>
      <c r="I676" s="15"/>
      <c r="J676" s="15"/>
      <c r="K676" s="18"/>
      <c r="L676" s="71" t="str">
        <f>IFERROR(_xlfn.IFNA(VLOOKUP($K676,коммент!$B:$C,2,0),""),"")</f>
        <v/>
      </c>
      <c r="M676" s="19"/>
      <c r="N676" s="20"/>
      <c r="O676" s="20"/>
      <c r="P676" s="20"/>
      <c r="Q676" s="13"/>
      <c r="R676" s="13"/>
    </row>
    <row r="677" spans="1:18" s="14" customFormat="1" hidden="1" x14ac:dyDescent="0.25">
      <c r="A677" s="15"/>
      <c r="B677" s="15"/>
      <c r="C677" s="15"/>
      <c r="D677" s="16"/>
      <c r="E677" s="16"/>
      <c r="F677" s="17"/>
      <c r="G677" s="15"/>
      <c r="H677" s="15"/>
      <c r="I677" s="15"/>
      <c r="J677" s="15"/>
      <c r="K677" s="18"/>
      <c r="L677" s="71" t="str">
        <f>IFERROR(_xlfn.IFNA(VLOOKUP($K677,коммент!$B:$C,2,0),""),"")</f>
        <v/>
      </c>
      <c r="M677" s="19"/>
      <c r="N677" s="20"/>
      <c r="O677" s="20"/>
      <c r="P677" s="20"/>
      <c r="Q677" s="13"/>
      <c r="R677" s="13"/>
    </row>
    <row r="678" spans="1:18" s="14" customFormat="1" hidden="1" x14ac:dyDescent="0.25">
      <c r="A678" s="15"/>
      <c r="B678" s="15"/>
      <c r="C678" s="15"/>
      <c r="D678" s="16"/>
      <c r="E678" s="16"/>
      <c r="F678" s="17"/>
      <c r="G678" s="15"/>
      <c r="H678" s="15"/>
      <c r="I678" s="15"/>
      <c r="J678" s="15"/>
      <c r="K678" s="18"/>
      <c r="L678" s="71" t="str">
        <f>IFERROR(_xlfn.IFNA(VLOOKUP($K678,коммент!$B:$C,2,0),""),"")</f>
        <v/>
      </c>
      <c r="M678" s="19"/>
      <c r="N678" s="20"/>
      <c r="O678" s="20"/>
      <c r="P678" s="20"/>
      <c r="Q678" s="13"/>
      <c r="R678" s="13"/>
    </row>
    <row r="679" spans="1:18" s="14" customFormat="1" hidden="1" x14ac:dyDescent="0.25">
      <c r="A679" s="15"/>
      <c r="B679" s="15"/>
      <c r="C679" s="15"/>
      <c r="D679" s="16"/>
      <c r="E679" s="16"/>
      <c r="F679" s="17"/>
      <c r="G679" s="15"/>
      <c r="H679" s="15"/>
      <c r="I679" s="15"/>
      <c r="J679" s="15"/>
      <c r="K679" s="18"/>
      <c r="L679" s="71" t="str">
        <f>IFERROR(_xlfn.IFNA(VLOOKUP($K679,коммент!$B:$C,2,0),""),"")</f>
        <v/>
      </c>
      <c r="M679" s="19"/>
      <c r="N679" s="20"/>
      <c r="O679" s="20"/>
      <c r="P679" s="20"/>
      <c r="Q679" s="13"/>
      <c r="R679" s="13"/>
    </row>
    <row r="680" spans="1:18" s="14" customFormat="1" hidden="1" x14ac:dyDescent="0.25">
      <c r="A680" s="15"/>
      <c r="B680" s="15"/>
      <c r="C680" s="15"/>
      <c r="D680" s="16"/>
      <c r="E680" s="16"/>
      <c r="F680" s="17"/>
      <c r="G680" s="15"/>
      <c r="H680" s="15"/>
      <c r="I680" s="15"/>
      <c r="J680" s="15"/>
      <c r="K680" s="18"/>
      <c r="L680" s="71" t="str">
        <f>IFERROR(_xlfn.IFNA(VLOOKUP($K680,коммент!$B:$C,2,0),""),"")</f>
        <v/>
      </c>
      <c r="M680" s="19"/>
      <c r="N680" s="20"/>
      <c r="O680" s="20"/>
      <c r="P680" s="20"/>
      <c r="Q680" s="13"/>
      <c r="R680" s="13"/>
    </row>
    <row r="681" spans="1:18" s="14" customFormat="1" hidden="1" x14ac:dyDescent="0.25">
      <c r="A681" s="15"/>
      <c r="B681" s="15"/>
      <c r="C681" s="15"/>
      <c r="D681" s="16"/>
      <c r="E681" s="16"/>
      <c r="F681" s="17"/>
      <c r="G681" s="15"/>
      <c r="H681" s="15"/>
      <c r="I681" s="15"/>
      <c r="J681" s="15"/>
      <c r="K681" s="18"/>
      <c r="L681" s="71" t="str">
        <f>IFERROR(_xlfn.IFNA(VLOOKUP($K681,коммент!$B:$C,2,0),""),"")</f>
        <v/>
      </c>
      <c r="M681" s="19"/>
      <c r="N681" s="20"/>
      <c r="O681" s="20"/>
      <c r="P681" s="20"/>
      <c r="Q681" s="13"/>
      <c r="R681" s="13"/>
    </row>
    <row r="682" spans="1:18" s="14" customFormat="1" hidden="1" x14ac:dyDescent="0.25">
      <c r="A682" s="15"/>
      <c r="B682" s="15"/>
      <c r="C682" s="15"/>
      <c r="D682" s="16"/>
      <c r="E682" s="16"/>
      <c r="F682" s="17"/>
      <c r="G682" s="15"/>
      <c r="H682" s="15"/>
      <c r="I682" s="15"/>
      <c r="J682" s="15"/>
      <c r="K682" s="18"/>
      <c r="L682" s="71" t="str">
        <f>IFERROR(_xlfn.IFNA(VLOOKUP($K682,коммент!$B:$C,2,0),""),"")</f>
        <v/>
      </c>
      <c r="M682" s="19"/>
      <c r="N682" s="20"/>
      <c r="O682" s="20"/>
      <c r="P682" s="20"/>
      <c r="Q682" s="13"/>
      <c r="R682" s="13"/>
    </row>
    <row r="683" spans="1:18" s="14" customFormat="1" hidden="1" x14ac:dyDescent="0.25">
      <c r="A683" s="15"/>
      <c r="B683" s="15"/>
      <c r="C683" s="15"/>
      <c r="D683" s="16"/>
      <c r="E683" s="16"/>
      <c r="F683" s="17"/>
      <c r="G683" s="15"/>
      <c r="H683" s="15"/>
      <c r="I683" s="15"/>
      <c r="J683" s="15"/>
      <c r="K683" s="18"/>
      <c r="L683" s="71" t="str">
        <f>IFERROR(_xlfn.IFNA(VLOOKUP($K683,коммент!$B:$C,2,0),""),"")</f>
        <v/>
      </c>
      <c r="M683" s="19"/>
      <c r="N683" s="20"/>
      <c r="O683" s="20"/>
      <c r="P683" s="20"/>
      <c r="Q683" s="13"/>
      <c r="R683" s="13"/>
    </row>
    <row r="684" spans="1:18" s="14" customFormat="1" hidden="1" x14ac:dyDescent="0.25">
      <c r="A684" s="15"/>
      <c r="B684" s="15"/>
      <c r="C684" s="15"/>
      <c r="D684" s="16"/>
      <c r="E684" s="16"/>
      <c r="F684" s="17"/>
      <c r="G684" s="15"/>
      <c r="H684" s="15"/>
      <c r="I684" s="15"/>
      <c r="J684" s="15"/>
      <c r="K684" s="18"/>
      <c r="L684" s="71" t="str">
        <f>IFERROR(_xlfn.IFNA(VLOOKUP($K684,коммент!$B:$C,2,0),""),"")</f>
        <v/>
      </c>
      <c r="M684" s="19"/>
      <c r="N684" s="20"/>
      <c r="O684" s="20"/>
      <c r="P684" s="20"/>
      <c r="Q684" s="13"/>
      <c r="R684" s="13"/>
    </row>
    <row r="685" spans="1:18" s="14" customFormat="1" hidden="1" x14ac:dyDescent="0.25">
      <c r="A685" s="15"/>
      <c r="B685" s="15"/>
      <c r="C685" s="15"/>
      <c r="D685" s="16"/>
      <c r="E685" s="16"/>
      <c r="F685" s="17"/>
      <c r="G685" s="15"/>
      <c r="H685" s="15"/>
      <c r="I685" s="15"/>
      <c r="J685" s="15"/>
      <c r="K685" s="18"/>
      <c r="L685" s="71" t="str">
        <f>IFERROR(_xlfn.IFNA(VLOOKUP($K685,коммент!$B:$C,2,0),""),"")</f>
        <v/>
      </c>
      <c r="M685" s="19"/>
      <c r="N685" s="20"/>
      <c r="O685" s="20"/>
      <c r="P685" s="20"/>
      <c r="Q685" s="13"/>
      <c r="R685" s="13"/>
    </row>
    <row r="686" spans="1:18" s="14" customFormat="1" hidden="1" x14ac:dyDescent="0.25">
      <c r="A686" s="15"/>
      <c r="B686" s="15"/>
      <c r="C686" s="15"/>
      <c r="D686" s="16"/>
      <c r="E686" s="16"/>
      <c r="F686" s="17"/>
      <c r="G686" s="15"/>
      <c r="H686" s="15"/>
      <c r="I686" s="15"/>
      <c r="J686" s="15"/>
      <c r="K686" s="18"/>
      <c r="L686" s="71" t="str">
        <f>IFERROR(_xlfn.IFNA(VLOOKUP($K686,коммент!$B:$C,2,0),""),"")</f>
        <v/>
      </c>
      <c r="M686" s="19"/>
      <c r="N686" s="20"/>
      <c r="O686" s="20"/>
      <c r="P686" s="20"/>
      <c r="Q686" s="13"/>
      <c r="R686" s="13"/>
    </row>
    <row r="687" spans="1:18" s="14" customFormat="1" hidden="1" x14ac:dyDescent="0.25">
      <c r="A687" s="15"/>
      <c r="B687" s="15"/>
      <c r="C687" s="15"/>
      <c r="D687" s="16"/>
      <c r="E687" s="16"/>
      <c r="F687" s="17"/>
      <c r="G687" s="15"/>
      <c r="H687" s="15"/>
      <c r="I687" s="15"/>
      <c r="J687" s="15"/>
      <c r="K687" s="18"/>
      <c r="L687" s="71" t="str">
        <f>IFERROR(_xlfn.IFNA(VLOOKUP($K687,коммент!$B:$C,2,0),""),"")</f>
        <v/>
      </c>
      <c r="M687" s="19"/>
      <c r="N687" s="20"/>
      <c r="O687" s="20"/>
      <c r="P687" s="20"/>
      <c r="Q687" s="13"/>
      <c r="R687" s="13"/>
    </row>
    <row r="688" spans="1:18" s="14" customFormat="1" hidden="1" x14ac:dyDescent="0.25">
      <c r="A688" s="15"/>
      <c r="B688" s="15"/>
      <c r="C688" s="15"/>
      <c r="D688" s="16"/>
      <c r="E688" s="16"/>
      <c r="F688" s="17"/>
      <c r="G688" s="15"/>
      <c r="H688" s="15"/>
      <c r="I688" s="15"/>
      <c r="J688" s="15"/>
      <c r="K688" s="18"/>
      <c r="L688" s="71" t="str">
        <f>IFERROR(_xlfn.IFNA(VLOOKUP($K688,коммент!$B:$C,2,0),""),"")</f>
        <v/>
      </c>
      <c r="M688" s="19"/>
      <c r="N688" s="20"/>
      <c r="O688" s="20"/>
      <c r="P688" s="20"/>
      <c r="Q688" s="13"/>
      <c r="R688" s="13"/>
    </row>
    <row r="689" spans="1:18" s="14" customFormat="1" hidden="1" x14ac:dyDescent="0.25">
      <c r="A689" s="15"/>
      <c r="B689" s="15"/>
      <c r="C689" s="15"/>
      <c r="D689" s="16"/>
      <c r="E689" s="16"/>
      <c r="F689" s="17"/>
      <c r="G689" s="15"/>
      <c r="H689" s="15"/>
      <c r="I689" s="15"/>
      <c r="J689" s="15"/>
      <c r="K689" s="18"/>
      <c r="L689" s="71" t="str">
        <f>IFERROR(_xlfn.IFNA(VLOOKUP($K689,коммент!$B:$C,2,0),""),"")</f>
        <v/>
      </c>
      <c r="M689" s="19"/>
      <c r="N689" s="20"/>
      <c r="O689" s="20"/>
      <c r="P689" s="20"/>
      <c r="Q689" s="13"/>
      <c r="R689" s="13"/>
    </row>
    <row r="690" spans="1:18" s="14" customFormat="1" hidden="1" x14ac:dyDescent="0.25">
      <c r="A690" s="15"/>
      <c r="B690" s="15"/>
      <c r="C690" s="15"/>
      <c r="D690" s="16"/>
      <c r="E690" s="16"/>
      <c r="F690" s="17"/>
      <c r="G690" s="15"/>
      <c r="H690" s="15"/>
      <c r="I690" s="15"/>
      <c r="J690" s="15"/>
      <c r="K690" s="18"/>
      <c r="L690" s="71" t="str">
        <f>IFERROR(_xlfn.IFNA(VLOOKUP($K690,коммент!$B:$C,2,0),""),"")</f>
        <v/>
      </c>
      <c r="M690" s="19"/>
      <c r="N690" s="20"/>
      <c r="O690" s="20"/>
      <c r="P690" s="20"/>
      <c r="Q690" s="13"/>
      <c r="R690" s="13"/>
    </row>
    <row r="691" spans="1:18" s="14" customFormat="1" hidden="1" x14ac:dyDescent="0.25">
      <c r="A691" s="15"/>
      <c r="B691" s="15"/>
      <c r="C691" s="15"/>
      <c r="D691" s="16"/>
      <c r="E691" s="16"/>
      <c r="F691" s="17"/>
      <c r="G691" s="15"/>
      <c r="H691" s="15"/>
      <c r="I691" s="15"/>
      <c r="J691" s="15"/>
      <c r="K691" s="18"/>
      <c r="L691" s="71" t="str">
        <f>IFERROR(_xlfn.IFNA(VLOOKUP($K691,коммент!$B:$C,2,0),""),"")</f>
        <v/>
      </c>
      <c r="M691" s="19"/>
      <c r="N691" s="20"/>
      <c r="O691" s="20"/>
      <c r="P691" s="20"/>
      <c r="Q691" s="13"/>
      <c r="R691" s="13"/>
    </row>
    <row r="692" spans="1:18" s="14" customFormat="1" hidden="1" x14ac:dyDescent="0.25">
      <c r="A692" s="15"/>
      <c r="B692" s="15"/>
      <c r="C692" s="15"/>
      <c r="D692" s="16"/>
      <c r="E692" s="16"/>
      <c r="F692" s="17"/>
      <c r="G692" s="15"/>
      <c r="H692" s="15"/>
      <c r="I692" s="15"/>
      <c r="J692" s="15"/>
      <c r="K692" s="18"/>
      <c r="L692" s="71" t="str">
        <f>IFERROR(_xlfn.IFNA(VLOOKUP($K692,коммент!$B:$C,2,0),""),"")</f>
        <v/>
      </c>
      <c r="M692" s="19"/>
      <c r="N692" s="20"/>
      <c r="O692" s="20"/>
      <c r="P692" s="20"/>
      <c r="Q692" s="13"/>
      <c r="R692" s="13"/>
    </row>
    <row r="693" spans="1:18" s="14" customFormat="1" hidden="1" x14ac:dyDescent="0.25">
      <c r="A693" s="15"/>
      <c r="B693" s="15"/>
      <c r="C693" s="15"/>
      <c r="D693" s="16"/>
      <c r="E693" s="16"/>
      <c r="F693" s="17"/>
      <c r="G693" s="15"/>
      <c r="H693" s="15"/>
      <c r="I693" s="15"/>
      <c r="J693" s="15"/>
      <c r="K693" s="18"/>
      <c r="L693" s="71" t="str">
        <f>IFERROR(_xlfn.IFNA(VLOOKUP($K693,коммент!$B:$C,2,0),""),"")</f>
        <v/>
      </c>
      <c r="M693" s="19"/>
      <c r="N693" s="20"/>
      <c r="O693" s="20"/>
      <c r="P693" s="20"/>
      <c r="Q693" s="13"/>
      <c r="R693" s="13"/>
    </row>
    <row r="694" spans="1:18" s="14" customFormat="1" hidden="1" x14ac:dyDescent="0.25">
      <c r="A694" s="15"/>
      <c r="B694" s="15"/>
      <c r="C694" s="15"/>
      <c r="D694" s="16"/>
      <c r="E694" s="16"/>
      <c r="F694" s="17"/>
      <c r="G694" s="15"/>
      <c r="H694" s="15"/>
      <c r="I694" s="15"/>
      <c r="J694" s="15"/>
      <c r="K694" s="18"/>
      <c r="L694" s="71" t="str">
        <f>IFERROR(_xlfn.IFNA(VLOOKUP($K694,коммент!$B:$C,2,0),""),"")</f>
        <v/>
      </c>
      <c r="M694" s="19"/>
      <c r="N694" s="20"/>
      <c r="O694" s="20"/>
      <c r="P694" s="20"/>
      <c r="Q694" s="13"/>
      <c r="R694" s="13"/>
    </row>
    <row r="695" spans="1:18" s="14" customFormat="1" hidden="1" x14ac:dyDescent="0.25">
      <c r="A695" s="15"/>
      <c r="B695" s="15"/>
      <c r="C695" s="15"/>
      <c r="D695" s="16"/>
      <c r="E695" s="16"/>
      <c r="F695" s="17"/>
      <c r="G695" s="15"/>
      <c r="H695" s="15"/>
      <c r="I695" s="15"/>
      <c r="J695" s="15"/>
      <c r="K695" s="18"/>
      <c r="L695" s="71" t="str">
        <f>IFERROR(_xlfn.IFNA(VLOOKUP($K695,коммент!$B:$C,2,0),""),"")</f>
        <v/>
      </c>
      <c r="M695" s="19"/>
      <c r="N695" s="20"/>
      <c r="O695" s="20"/>
      <c r="P695" s="20"/>
      <c r="Q695" s="13"/>
      <c r="R695" s="13"/>
    </row>
    <row r="696" spans="1:18" s="14" customFormat="1" hidden="1" x14ac:dyDescent="0.25">
      <c r="A696" s="15"/>
      <c r="B696" s="15"/>
      <c r="C696" s="15"/>
      <c r="D696" s="16"/>
      <c r="E696" s="16"/>
      <c r="F696" s="17"/>
      <c r="G696" s="15"/>
      <c r="H696" s="15"/>
      <c r="I696" s="15"/>
      <c r="J696" s="15"/>
      <c r="K696" s="18"/>
      <c r="L696" s="71" t="str">
        <f>IFERROR(_xlfn.IFNA(VLOOKUP($K696,коммент!$B:$C,2,0),""),"")</f>
        <v/>
      </c>
      <c r="M696" s="19"/>
      <c r="N696" s="20"/>
      <c r="O696" s="20"/>
      <c r="P696" s="20"/>
      <c r="Q696" s="13"/>
      <c r="R696" s="13"/>
    </row>
    <row r="697" spans="1:18" s="14" customFormat="1" hidden="1" x14ac:dyDescent="0.25">
      <c r="A697" s="15"/>
      <c r="B697" s="15"/>
      <c r="C697" s="15"/>
      <c r="D697" s="16"/>
      <c r="E697" s="16"/>
      <c r="F697" s="17"/>
      <c r="G697" s="15"/>
      <c r="H697" s="15"/>
      <c r="I697" s="15"/>
      <c r="J697" s="15"/>
      <c r="K697" s="18"/>
      <c r="L697" s="71" t="str">
        <f>IFERROR(_xlfn.IFNA(VLOOKUP($K697,коммент!$B:$C,2,0),""),"")</f>
        <v/>
      </c>
      <c r="M697" s="19"/>
      <c r="N697" s="20"/>
      <c r="O697" s="20"/>
      <c r="P697" s="20"/>
      <c r="Q697" s="13"/>
      <c r="R697" s="13"/>
    </row>
    <row r="698" spans="1:18" s="14" customFormat="1" hidden="1" x14ac:dyDescent="0.25">
      <c r="A698" s="15"/>
      <c r="B698" s="15"/>
      <c r="C698" s="15"/>
      <c r="D698" s="16"/>
      <c r="E698" s="16"/>
      <c r="F698" s="17"/>
      <c r="G698" s="15"/>
      <c r="H698" s="15"/>
      <c r="I698" s="15"/>
      <c r="J698" s="15"/>
      <c r="K698" s="18"/>
      <c r="L698" s="71" t="str">
        <f>IFERROR(_xlfn.IFNA(VLOOKUP($K698,коммент!$B:$C,2,0),""),"")</f>
        <v/>
      </c>
      <c r="M698" s="19"/>
      <c r="N698" s="20"/>
      <c r="O698" s="20"/>
      <c r="P698" s="20"/>
      <c r="Q698" s="13"/>
      <c r="R698" s="13"/>
    </row>
    <row r="699" spans="1:18" s="14" customFormat="1" hidden="1" x14ac:dyDescent="0.25">
      <c r="A699" s="15"/>
      <c r="B699" s="15"/>
      <c r="C699" s="15"/>
      <c r="D699" s="16"/>
      <c r="E699" s="16"/>
      <c r="F699" s="17"/>
      <c r="G699" s="15"/>
      <c r="H699" s="15"/>
      <c r="I699" s="15"/>
      <c r="J699" s="15"/>
      <c r="K699" s="18"/>
      <c r="L699" s="71" t="str">
        <f>IFERROR(_xlfn.IFNA(VLOOKUP($K699,коммент!$B:$C,2,0),""),"")</f>
        <v/>
      </c>
      <c r="M699" s="19"/>
      <c r="N699" s="20"/>
      <c r="O699" s="20"/>
      <c r="P699" s="20"/>
      <c r="Q699" s="13"/>
      <c r="R699" s="13"/>
    </row>
    <row r="700" spans="1:18" s="14" customFormat="1" hidden="1" x14ac:dyDescent="0.25">
      <c r="A700" s="15"/>
      <c r="B700" s="15"/>
      <c r="C700" s="15"/>
      <c r="D700" s="16"/>
      <c r="E700" s="16"/>
      <c r="F700" s="17"/>
      <c r="G700" s="15"/>
      <c r="H700" s="15"/>
      <c r="I700" s="15"/>
      <c r="J700" s="15"/>
      <c r="K700" s="18"/>
      <c r="L700" s="71" t="str">
        <f>IFERROR(_xlfn.IFNA(VLOOKUP($K700,коммент!$B:$C,2,0),""),"")</f>
        <v/>
      </c>
      <c r="M700" s="19"/>
      <c r="N700" s="20"/>
      <c r="O700" s="20"/>
      <c r="P700" s="20"/>
      <c r="Q700" s="13"/>
      <c r="R700" s="13"/>
    </row>
    <row r="701" spans="1:18" s="14" customFormat="1" hidden="1" x14ac:dyDescent="0.25">
      <c r="A701" s="15"/>
      <c r="B701" s="15"/>
      <c r="C701" s="15"/>
      <c r="D701" s="16"/>
      <c r="E701" s="16"/>
      <c r="F701" s="17"/>
      <c r="G701" s="15"/>
      <c r="H701" s="15"/>
      <c r="I701" s="15"/>
      <c r="J701" s="15"/>
      <c r="K701" s="18"/>
      <c r="L701" s="71" t="str">
        <f>IFERROR(_xlfn.IFNA(VLOOKUP($K701,коммент!$B:$C,2,0),""),"")</f>
        <v/>
      </c>
      <c r="M701" s="19"/>
      <c r="N701" s="20"/>
      <c r="O701" s="20"/>
      <c r="P701" s="20"/>
      <c r="Q701" s="13"/>
      <c r="R701" s="13"/>
    </row>
    <row r="702" spans="1:18" s="14" customFormat="1" hidden="1" x14ac:dyDescent="0.25">
      <c r="A702" s="15"/>
      <c r="B702" s="15"/>
      <c r="C702" s="15"/>
      <c r="D702" s="16"/>
      <c r="E702" s="16"/>
      <c r="F702" s="17"/>
      <c r="G702" s="15"/>
      <c r="H702" s="15"/>
      <c r="I702" s="15"/>
      <c r="J702" s="15"/>
      <c r="K702" s="18"/>
      <c r="L702" s="71" t="str">
        <f>IFERROR(_xlfn.IFNA(VLOOKUP($K702,коммент!$B:$C,2,0),""),"")</f>
        <v/>
      </c>
      <c r="M702" s="19"/>
      <c r="N702" s="20"/>
      <c r="O702" s="20"/>
      <c r="P702" s="20"/>
      <c r="Q702" s="13"/>
      <c r="R702" s="13"/>
    </row>
    <row r="703" spans="1:18" s="14" customFormat="1" hidden="1" x14ac:dyDescent="0.25">
      <c r="A703" s="15"/>
      <c r="B703" s="15"/>
      <c r="C703" s="15"/>
      <c r="D703" s="16"/>
      <c r="E703" s="16"/>
      <c r="F703" s="17"/>
      <c r="G703" s="15"/>
      <c r="H703" s="15"/>
      <c r="I703" s="15"/>
      <c r="J703" s="15"/>
      <c r="K703" s="18"/>
      <c r="L703" s="71" t="str">
        <f>IFERROR(_xlfn.IFNA(VLOOKUP($K703,коммент!$B:$C,2,0),""),"")</f>
        <v/>
      </c>
      <c r="M703" s="19"/>
      <c r="N703" s="20"/>
      <c r="O703" s="20"/>
      <c r="P703" s="20"/>
      <c r="Q703" s="13"/>
      <c r="R703" s="13"/>
    </row>
    <row r="704" spans="1:18" s="14" customFormat="1" hidden="1" x14ac:dyDescent="0.25">
      <c r="A704" s="15"/>
      <c r="B704" s="15"/>
      <c r="C704" s="15"/>
      <c r="D704" s="16"/>
      <c r="E704" s="16"/>
      <c r="F704" s="17"/>
      <c r="G704" s="15"/>
      <c r="H704" s="15"/>
      <c r="I704" s="15"/>
      <c r="J704" s="15"/>
      <c r="K704" s="18"/>
      <c r="L704" s="71" t="str">
        <f>IFERROR(_xlfn.IFNA(VLOOKUP($K704,коммент!$B:$C,2,0),""),"")</f>
        <v/>
      </c>
      <c r="M704" s="19"/>
      <c r="N704" s="20"/>
      <c r="O704" s="20"/>
      <c r="P704" s="20"/>
      <c r="Q704" s="13"/>
      <c r="R704" s="13"/>
    </row>
    <row r="705" spans="1:18" s="14" customFormat="1" hidden="1" x14ac:dyDescent="0.25">
      <c r="A705" s="15"/>
      <c r="B705" s="15"/>
      <c r="C705" s="15"/>
      <c r="D705" s="16"/>
      <c r="E705" s="16"/>
      <c r="F705" s="17"/>
      <c r="G705" s="15"/>
      <c r="H705" s="15"/>
      <c r="I705" s="15"/>
      <c r="J705" s="15"/>
      <c r="K705" s="18"/>
      <c r="L705" s="71" t="str">
        <f>IFERROR(_xlfn.IFNA(VLOOKUP($K705,коммент!$B:$C,2,0),""),"")</f>
        <v/>
      </c>
      <c r="M705" s="19"/>
      <c r="N705" s="20"/>
      <c r="O705" s="20"/>
      <c r="P705" s="20"/>
      <c r="Q705" s="13"/>
      <c r="R705" s="13"/>
    </row>
    <row r="706" spans="1:18" s="14" customFormat="1" hidden="1" x14ac:dyDescent="0.25">
      <c r="A706" s="15"/>
      <c r="B706" s="15"/>
      <c r="C706" s="15"/>
      <c r="D706" s="16"/>
      <c r="E706" s="16"/>
      <c r="F706" s="17"/>
      <c r="G706" s="15"/>
      <c r="H706" s="15"/>
      <c r="I706" s="15"/>
      <c r="J706" s="15"/>
      <c r="K706" s="18"/>
      <c r="L706" s="71" t="str">
        <f>IFERROR(_xlfn.IFNA(VLOOKUP($K706,коммент!$B:$C,2,0),""),"")</f>
        <v/>
      </c>
      <c r="M706" s="19"/>
      <c r="N706" s="20"/>
      <c r="O706" s="20"/>
      <c r="P706" s="20"/>
      <c r="Q706" s="13"/>
      <c r="R706" s="13"/>
    </row>
    <row r="707" spans="1:18" s="14" customFormat="1" hidden="1" x14ac:dyDescent="0.25">
      <c r="A707" s="15"/>
      <c r="B707" s="15"/>
      <c r="C707" s="15"/>
      <c r="D707" s="16"/>
      <c r="E707" s="16"/>
      <c r="F707" s="17"/>
      <c r="G707" s="15"/>
      <c r="H707" s="15"/>
      <c r="I707" s="15"/>
      <c r="J707" s="15"/>
      <c r="K707" s="18"/>
      <c r="L707" s="71" t="str">
        <f>IFERROR(_xlfn.IFNA(VLOOKUP($K707,коммент!$B:$C,2,0),""),"")</f>
        <v/>
      </c>
      <c r="M707" s="19"/>
      <c r="N707" s="20"/>
      <c r="O707" s="20"/>
      <c r="P707" s="20"/>
      <c r="Q707" s="13"/>
      <c r="R707" s="13"/>
    </row>
    <row r="708" spans="1:18" s="14" customFormat="1" hidden="1" x14ac:dyDescent="0.25">
      <c r="A708" s="15"/>
      <c r="B708" s="15"/>
      <c r="C708" s="15"/>
      <c r="D708" s="16"/>
      <c r="E708" s="16"/>
      <c r="F708" s="17"/>
      <c r="G708" s="15"/>
      <c r="H708" s="15"/>
      <c r="I708" s="15"/>
      <c r="J708" s="15"/>
      <c r="K708" s="18"/>
      <c r="L708" s="71" t="str">
        <f>IFERROR(_xlfn.IFNA(VLOOKUP($K708,коммент!$B:$C,2,0),""),"")</f>
        <v/>
      </c>
      <c r="M708" s="19"/>
      <c r="N708" s="20"/>
      <c r="O708" s="20"/>
      <c r="P708" s="20"/>
      <c r="Q708" s="13"/>
      <c r="R708" s="13"/>
    </row>
    <row r="709" spans="1:18" s="14" customFormat="1" hidden="1" x14ac:dyDescent="0.25">
      <c r="A709" s="15"/>
      <c r="B709" s="15"/>
      <c r="C709" s="15"/>
      <c r="D709" s="16"/>
      <c r="E709" s="16"/>
      <c r="F709" s="17"/>
      <c r="G709" s="15"/>
      <c r="H709" s="15"/>
      <c r="I709" s="15"/>
      <c r="J709" s="15"/>
      <c r="K709" s="18"/>
      <c r="L709" s="71" t="str">
        <f>IFERROR(_xlfn.IFNA(VLOOKUP($K709,коммент!$B:$C,2,0),""),"")</f>
        <v/>
      </c>
      <c r="M709" s="19"/>
      <c r="N709" s="20"/>
      <c r="O709" s="20"/>
      <c r="P709" s="20"/>
      <c r="Q709" s="13"/>
      <c r="R709" s="13"/>
    </row>
    <row r="710" spans="1:18" s="14" customFormat="1" hidden="1" x14ac:dyDescent="0.25">
      <c r="A710" s="15"/>
      <c r="B710" s="15"/>
      <c r="C710" s="15"/>
      <c r="D710" s="16"/>
      <c r="E710" s="16"/>
      <c r="F710" s="17"/>
      <c r="G710" s="15"/>
      <c r="H710" s="15"/>
      <c r="I710" s="15"/>
      <c r="J710" s="15"/>
      <c r="K710" s="18"/>
      <c r="L710" s="71" t="str">
        <f>IFERROR(_xlfn.IFNA(VLOOKUP($K710,коммент!$B:$C,2,0),""),"")</f>
        <v/>
      </c>
      <c r="M710" s="19"/>
      <c r="N710" s="20"/>
      <c r="O710" s="20"/>
      <c r="P710" s="20"/>
      <c r="Q710" s="13"/>
      <c r="R710" s="13"/>
    </row>
    <row r="711" spans="1:18" s="14" customFormat="1" hidden="1" x14ac:dyDescent="0.25">
      <c r="A711" s="15"/>
      <c r="B711" s="15"/>
      <c r="C711" s="15"/>
      <c r="D711" s="16"/>
      <c r="E711" s="16"/>
      <c r="F711" s="17"/>
      <c r="G711" s="15"/>
      <c r="H711" s="15"/>
      <c r="I711" s="15"/>
      <c r="J711" s="15"/>
      <c r="K711" s="18"/>
      <c r="L711" s="71" t="str">
        <f>IFERROR(_xlfn.IFNA(VLOOKUP($K711,коммент!$B:$C,2,0),""),"")</f>
        <v/>
      </c>
      <c r="M711" s="19"/>
      <c r="N711" s="20"/>
      <c r="O711" s="20"/>
      <c r="P711" s="20"/>
      <c r="Q711" s="13"/>
      <c r="R711" s="13"/>
    </row>
    <row r="712" spans="1:18" s="14" customFormat="1" hidden="1" x14ac:dyDescent="0.25">
      <c r="A712" s="15"/>
      <c r="B712" s="15"/>
      <c r="C712" s="15"/>
      <c r="D712" s="16"/>
      <c r="E712" s="16"/>
      <c r="F712" s="17"/>
      <c r="G712" s="15"/>
      <c r="H712" s="15"/>
      <c r="I712" s="15"/>
      <c r="J712" s="15"/>
      <c r="K712" s="18"/>
      <c r="L712" s="71" t="str">
        <f>IFERROR(_xlfn.IFNA(VLOOKUP($K712,коммент!$B:$C,2,0),""),"")</f>
        <v/>
      </c>
      <c r="M712" s="19"/>
      <c r="N712" s="20"/>
      <c r="O712" s="20"/>
      <c r="P712" s="20"/>
      <c r="Q712" s="13"/>
      <c r="R712" s="13"/>
    </row>
    <row r="713" spans="1:18" s="14" customFormat="1" hidden="1" x14ac:dyDescent="0.25">
      <c r="A713" s="15"/>
      <c r="B713" s="15"/>
      <c r="C713" s="15"/>
      <c r="D713" s="16"/>
      <c r="E713" s="16"/>
      <c r="F713" s="17"/>
      <c r="G713" s="15"/>
      <c r="H713" s="15"/>
      <c r="I713" s="15"/>
      <c r="J713" s="15"/>
      <c r="K713" s="18"/>
      <c r="L713" s="71" t="str">
        <f>IFERROR(_xlfn.IFNA(VLOOKUP($K713,коммент!$B:$C,2,0),""),"")</f>
        <v/>
      </c>
      <c r="M713" s="19"/>
      <c r="N713" s="20"/>
      <c r="O713" s="20"/>
      <c r="P713" s="20"/>
      <c r="Q713" s="13"/>
      <c r="R713" s="13"/>
    </row>
    <row r="714" spans="1:18" s="14" customFormat="1" hidden="1" x14ac:dyDescent="0.25">
      <c r="A714" s="15"/>
      <c r="B714" s="15"/>
      <c r="C714" s="15"/>
      <c r="D714" s="16"/>
      <c r="E714" s="16"/>
      <c r="F714" s="17"/>
      <c r="G714" s="15"/>
      <c r="H714" s="15"/>
      <c r="I714" s="15"/>
      <c r="J714" s="15"/>
      <c r="K714" s="18"/>
      <c r="L714" s="71" t="str">
        <f>IFERROR(_xlfn.IFNA(VLOOKUP($K714,коммент!$B:$C,2,0),""),"")</f>
        <v/>
      </c>
      <c r="M714" s="19"/>
      <c r="N714" s="20"/>
      <c r="O714" s="20"/>
      <c r="P714" s="20"/>
      <c r="Q714" s="13"/>
      <c r="R714" s="13"/>
    </row>
    <row r="715" spans="1:18" s="14" customFormat="1" hidden="1" x14ac:dyDescent="0.25">
      <c r="A715" s="15"/>
      <c r="B715" s="15"/>
      <c r="C715" s="15"/>
      <c r="D715" s="16"/>
      <c r="E715" s="16"/>
      <c r="F715" s="17"/>
      <c r="G715" s="15"/>
      <c r="H715" s="15"/>
      <c r="I715" s="15"/>
      <c r="J715" s="15"/>
      <c r="K715" s="18"/>
      <c r="L715" s="71" t="str">
        <f>IFERROR(_xlfn.IFNA(VLOOKUP($K715,коммент!$B:$C,2,0),""),"")</f>
        <v/>
      </c>
      <c r="M715" s="19"/>
      <c r="N715" s="20"/>
      <c r="O715" s="20"/>
      <c r="P715" s="20"/>
      <c r="Q715" s="13"/>
      <c r="R715" s="13"/>
    </row>
    <row r="716" spans="1:18" s="14" customFormat="1" hidden="1" x14ac:dyDescent="0.25">
      <c r="A716" s="15"/>
      <c r="B716" s="15"/>
      <c r="C716" s="15"/>
      <c r="D716" s="16"/>
      <c r="E716" s="16"/>
      <c r="F716" s="17"/>
      <c r="G716" s="15"/>
      <c r="H716" s="15"/>
      <c r="I716" s="15"/>
      <c r="J716" s="15"/>
      <c r="K716" s="18"/>
      <c r="L716" s="71" t="str">
        <f>IFERROR(_xlfn.IFNA(VLOOKUP($K716,коммент!$B:$C,2,0),""),"")</f>
        <v/>
      </c>
      <c r="M716" s="19"/>
      <c r="N716" s="20"/>
      <c r="O716" s="20"/>
      <c r="P716" s="20"/>
      <c r="Q716" s="13"/>
      <c r="R716" s="13"/>
    </row>
    <row r="717" spans="1:18" s="14" customFormat="1" hidden="1" x14ac:dyDescent="0.25">
      <c r="A717" s="15"/>
      <c r="B717" s="15"/>
      <c r="C717" s="15"/>
      <c r="D717" s="16"/>
      <c r="E717" s="16"/>
      <c r="F717" s="17"/>
      <c r="G717" s="15"/>
      <c r="H717" s="15"/>
      <c r="I717" s="15"/>
      <c r="J717" s="15"/>
      <c r="K717" s="18"/>
      <c r="L717" s="71" t="str">
        <f>IFERROR(_xlfn.IFNA(VLOOKUP($K717,коммент!$B:$C,2,0),""),"")</f>
        <v/>
      </c>
      <c r="M717" s="19"/>
      <c r="N717" s="20"/>
      <c r="O717" s="20"/>
      <c r="P717" s="20"/>
      <c r="Q717" s="13"/>
      <c r="R717" s="13"/>
    </row>
    <row r="718" spans="1:18" s="14" customFormat="1" hidden="1" x14ac:dyDescent="0.25">
      <c r="A718" s="15"/>
      <c r="B718" s="15"/>
      <c r="C718" s="15"/>
      <c r="D718" s="16"/>
      <c r="E718" s="16"/>
      <c r="F718" s="17"/>
      <c r="G718" s="15"/>
      <c r="H718" s="15"/>
      <c r="I718" s="15"/>
      <c r="J718" s="15"/>
      <c r="K718" s="18"/>
      <c r="L718" s="71" t="str">
        <f>IFERROR(_xlfn.IFNA(VLOOKUP($K718,коммент!$B:$C,2,0),""),"")</f>
        <v/>
      </c>
      <c r="M718" s="19"/>
      <c r="N718" s="20"/>
      <c r="O718" s="20"/>
      <c r="P718" s="20"/>
      <c r="Q718" s="13"/>
      <c r="R718" s="13"/>
    </row>
    <row r="719" spans="1:18" s="14" customFormat="1" hidden="1" x14ac:dyDescent="0.25">
      <c r="A719" s="15"/>
      <c r="B719" s="15"/>
      <c r="C719" s="15"/>
      <c r="D719" s="16"/>
      <c r="E719" s="16"/>
      <c r="F719" s="17"/>
      <c r="G719" s="15"/>
      <c r="H719" s="15"/>
      <c r="I719" s="15"/>
      <c r="J719" s="15"/>
      <c r="K719" s="18"/>
      <c r="L719" s="71" t="str">
        <f>IFERROR(_xlfn.IFNA(VLOOKUP($K719,коммент!$B:$C,2,0),""),"")</f>
        <v/>
      </c>
      <c r="M719" s="19"/>
      <c r="N719" s="20"/>
      <c r="O719" s="20"/>
      <c r="P719" s="20"/>
      <c r="Q719" s="13"/>
      <c r="R719" s="13"/>
    </row>
    <row r="720" spans="1:18" s="14" customFormat="1" hidden="1" x14ac:dyDescent="0.25">
      <c r="A720" s="15"/>
      <c r="B720" s="15"/>
      <c r="C720" s="15"/>
      <c r="D720" s="16"/>
      <c r="E720" s="16"/>
      <c r="F720" s="17"/>
      <c r="G720" s="15"/>
      <c r="H720" s="15"/>
      <c r="I720" s="15"/>
      <c r="J720" s="15"/>
      <c r="K720" s="18"/>
      <c r="L720" s="71" t="str">
        <f>IFERROR(_xlfn.IFNA(VLOOKUP($K720,коммент!$B:$C,2,0),""),"")</f>
        <v/>
      </c>
      <c r="M720" s="19"/>
      <c r="N720" s="20"/>
      <c r="O720" s="20"/>
      <c r="P720" s="20"/>
      <c r="Q720" s="13"/>
      <c r="R720" s="13"/>
    </row>
    <row r="721" spans="1:18" s="14" customFormat="1" hidden="1" x14ac:dyDescent="0.25">
      <c r="A721" s="15"/>
      <c r="B721" s="15"/>
      <c r="C721" s="15"/>
      <c r="D721" s="16"/>
      <c r="E721" s="16"/>
      <c r="F721" s="17"/>
      <c r="G721" s="15"/>
      <c r="H721" s="15"/>
      <c r="I721" s="15"/>
      <c r="J721" s="15"/>
      <c r="K721" s="18"/>
      <c r="L721" s="71" t="str">
        <f>IFERROR(_xlfn.IFNA(VLOOKUP($K721,коммент!$B:$C,2,0),""),"")</f>
        <v/>
      </c>
      <c r="M721" s="19"/>
      <c r="N721" s="20"/>
      <c r="O721" s="20"/>
      <c r="P721" s="20"/>
      <c r="Q721" s="13"/>
      <c r="R721" s="13"/>
    </row>
    <row r="722" spans="1:18" s="14" customFormat="1" hidden="1" x14ac:dyDescent="0.25">
      <c r="A722" s="15"/>
      <c r="B722" s="15"/>
      <c r="C722" s="15"/>
      <c r="D722" s="16"/>
      <c r="E722" s="16"/>
      <c r="F722" s="17"/>
      <c r="G722" s="15"/>
      <c r="H722" s="15"/>
      <c r="I722" s="15"/>
      <c r="J722" s="15"/>
      <c r="K722" s="18"/>
      <c r="L722" s="71" t="str">
        <f>IFERROR(_xlfn.IFNA(VLOOKUP($K722,коммент!$B:$C,2,0),""),"")</f>
        <v/>
      </c>
      <c r="M722" s="19"/>
      <c r="N722" s="20"/>
      <c r="O722" s="20"/>
      <c r="P722" s="20"/>
      <c r="Q722" s="13"/>
      <c r="R722" s="13"/>
    </row>
    <row r="723" spans="1:18" s="14" customFormat="1" hidden="1" x14ac:dyDescent="0.25">
      <c r="A723" s="15"/>
      <c r="B723" s="15"/>
      <c r="C723" s="15"/>
      <c r="D723" s="16"/>
      <c r="E723" s="16"/>
      <c r="F723" s="17"/>
      <c r="G723" s="15"/>
      <c r="H723" s="15"/>
      <c r="I723" s="15"/>
      <c r="J723" s="15"/>
      <c r="K723" s="18"/>
      <c r="L723" s="71" t="str">
        <f>IFERROR(_xlfn.IFNA(VLOOKUP($K723,коммент!$B:$C,2,0),""),"")</f>
        <v/>
      </c>
      <c r="M723" s="19"/>
      <c r="N723" s="20"/>
      <c r="O723" s="20"/>
      <c r="P723" s="20"/>
      <c r="Q723" s="13"/>
      <c r="R723" s="13"/>
    </row>
    <row r="724" spans="1:18" s="14" customFormat="1" hidden="1" x14ac:dyDescent="0.25">
      <c r="A724" s="15"/>
      <c r="B724" s="15"/>
      <c r="C724" s="15"/>
      <c r="D724" s="16"/>
      <c r="E724" s="16"/>
      <c r="F724" s="17"/>
      <c r="G724" s="15"/>
      <c r="H724" s="15"/>
      <c r="I724" s="15"/>
      <c r="J724" s="15"/>
      <c r="K724" s="18"/>
      <c r="L724" s="71" t="str">
        <f>IFERROR(_xlfn.IFNA(VLOOKUP($K724,коммент!$B:$C,2,0),""),"")</f>
        <v/>
      </c>
      <c r="M724" s="19"/>
      <c r="N724" s="20"/>
      <c r="O724" s="20"/>
      <c r="P724" s="20"/>
      <c r="Q724" s="13"/>
      <c r="R724" s="13"/>
    </row>
    <row r="725" spans="1:18" s="14" customFormat="1" hidden="1" x14ac:dyDescent="0.25">
      <c r="A725" s="15"/>
      <c r="B725" s="15"/>
      <c r="C725" s="15"/>
      <c r="D725" s="16"/>
      <c r="E725" s="16"/>
      <c r="F725" s="17"/>
      <c r="G725" s="15"/>
      <c r="H725" s="15"/>
      <c r="I725" s="15"/>
      <c r="J725" s="15"/>
      <c r="K725" s="18"/>
      <c r="L725" s="71" t="str">
        <f>IFERROR(_xlfn.IFNA(VLOOKUP($K725,коммент!$B:$C,2,0),""),"")</f>
        <v/>
      </c>
      <c r="M725" s="19"/>
      <c r="N725" s="20"/>
      <c r="O725" s="20"/>
      <c r="P725" s="20"/>
      <c r="Q725" s="13"/>
      <c r="R725" s="13"/>
    </row>
    <row r="726" spans="1:18" s="14" customFormat="1" hidden="1" x14ac:dyDescent="0.25">
      <c r="A726" s="15"/>
      <c r="B726" s="15"/>
      <c r="C726" s="15"/>
      <c r="D726" s="16"/>
      <c r="E726" s="16"/>
      <c r="F726" s="17"/>
      <c r="G726" s="15"/>
      <c r="H726" s="15"/>
      <c r="I726" s="15"/>
      <c r="J726" s="15"/>
      <c r="K726" s="18"/>
      <c r="L726" s="71" t="str">
        <f>IFERROR(_xlfn.IFNA(VLOOKUP($K726,коммент!$B:$C,2,0),""),"")</f>
        <v/>
      </c>
      <c r="M726" s="19"/>
      <c r="N726" s="20"/>
      <c r="O726" s="20"/>
      <c r="P726" s="20"/>
      <c r="Q726" s="13"/>
      <c r="R726" s="13"/>
    </row>
    <row r="727" spans="1:18" s="14" customFormat="1" hidden="1" x14ac:dyDescent="0.25">
      <c r="A727" s="15"/>
      <c r="B727" s="15"/>
      <c r="C727" s="15"/>
      <c r="D727" s="16"/>
      <c r="E727" s="16"/>
      <c r="F727" s="17"/>
      <c r="G727" s="15"/>
      <c r="H727" s="15"/>
      <c r="I727" s="15"/>
      <c r="J727" s="15"/>
      <c r="K727" s="18"/>
      <c r="L727" s="71" t="str">
        <f>IFERROR(_xlfn.IFNA(VLOOKUP($K727,коммент!$B:$C,2,0),""),"")</f>
        <v/>
      </c>
      <c r="M727" s="19"/>
      <c r="N727" s="20"/>
      <c r="O727" s="20"/>
      <c r="P727" s="20"/>
      <c r="Q727" s="13"/>
      <c r="R727" s="13"/>
    </row>
    <row r="728" spans="1:18" s="14" customFormat="1" hidden="1" x14ac:dyDescent="0.25">
      <c r="A728" s="15"/>
      <c r="B728" s="15"/>
      <c r="C728" s="15"/>
      <c r="D728" s="16"/>
      <c r="E728" s="16"/>
      <c r="F728" s="17"/>
      <c r="G728" s="15"/>
      <c r="H728" s="15"/>
      <c r="I728" s="15"/>
      <c r="J728" s="15"/>
      <c r="K728" s="18"/>
      <c r="L728" s="71" t="str">
        <f>IFERROR(_xlfn.IFNA(VLOOKUP($K728,коммент!$B:$C,2,0),""),"")</f>
        <v/>
      </c>
      <c r="M728" s="19"/>
      <c r="N728" s="20"/>
      <c r="O728" s="20"/>
      <c r="P728" s="20"/>
      <c r="Q728" s="13"/>
      <c r="R728" s="13"/>
    </row>
    <row r="729" spans="1:18" s="14" customFormat="1" hidden="1" x14ac:dyDescent="0.25">
      <c r="A729" s="15"/>
      <c r="B729" s="15"/>
      <c r="C729" s="15"/>
      <c r="D729" s="16"/>
      <c r="E729" s="16"/>
      <c r="F729" s="17"/>
      <c r="G729" s="15"/>
      <c r="H729" s="15"/>
      <c r="I729" s="15"/>
      <c r="J729" s="15"/>
      <c r="K729" s="18"/>
      <c r="L729" s="71" t="str">
        <f>IFERROR(_xlfn.IFNA(VLOOKUP($K729,коммент!$B:$C,2,0),""),"")</f>
        <v/>
      </c>
      <c r="M729" s="19"/>
      <c r="N729" s="20"/>
      <c r="O729" s="20"/>
      <c r="P729" s="20"/>
      <c r="Q729" s="13"/>
      <c r="R729" s="13"/>
    </row>
    <row r="730" spans="1:18" s="14" customFormat="1" hidden="1" x14ac:dyDescent="0.25">
      <c r="A730" s="15"/>
      <c r="B730" s="15"/>
      <c r="C730" s="15"/>
      <c r="D730" s="16"/>
      <c r="E730" s="16"/>
      <c r="F730" s="17"/>
      <c r="G730" s="15"/>
      <c r="H730" s="15"/>
      <c r="I730" s="15"/>
      <c r="J730" s="15"/>
      <c r="K730" s="18"/>
      <c r="L730" s="71" t="str">
        <f>IFERROR(_xlfn.IFNA(VLOOKUP($K730,коммент!$B:$C,2,0),""),"")</f>
        <v/>
      </c>
      <c r="M730" s="19"/>
      <c r="N730" s="20"/>
      <c r="O730" s="20"/>
      <c r="P730" s="20"/>
      <c r="Q730" s="13"/>
      <c r="R730" s="13"/>
    </row>
    <row r="731" spans="1:18" s="14" customFormat="1" hidden="1" x14ac:dyDescent="0.25">
      <c r="A731" s="15"/>
      <c r="B731" s="15"/>
      <c r="C731" s="15"/>
      <c r="D731" s="16"/>
      <c r="E731" s="16"/>
      <c r="F731" s="17"/>
      <c r="G731" s="15"/>
      <c r="H731" s="15"/>
      <c r="I731" s="15"/>
      <c r="J731" s="15"/>
      <c r="K731" s="18"/>
      <c r="L731" s="71" t="str">
        <f>IFERROR(_xlfn.IFNA(VLOOKUP($K731,коммент!$B:$C,2,0),""),"")</f>
        <v/>
      </c>
      <c r="M731" s="19"/>
      <c r="N731" s="20"/>
      <c r="O731" s="20"/>
      <c r="P731" s="20"/>
      <c r="Q731" s="13"/>
      <c r="R731" s="13"/>
    </row>
    <row r="732" spans="1:18" s="14" customFormat="1" hidden="1" x14ac:dyDescent="0.25">
      <c r="A732" s="15"/>
      <c r="B732" s="15"/>
      <c r="C732" s="15"/>
      <c r="D732" s="16"/>
      <c r="E732" s="16"/>
      <c r="F732" s="17"/>
      <c r="G732" s="15"/>
      <c r="H732" s="15"/>
      <c r="I732" s="15"/>
      <c r="J732" s="15"/>
      <c r="K732" s="18"/>
      <c r="L732" s="71" t="str">
        <f>IFERROR(_xlfn.IFNA(VLOOKUP($K732,коммент!$B:$C,2,0),""),"")</f>
        <v/>
      </c>
      <c r="M732" s="19"/>
      <c r="N732" s="20"/>
      <c r="O732" s="20"/>
      <c r="P732" s="20"/>
      <c r="Q732" s="13"/>
      <c r="R732" s="13"/>
    </row>
    <row r="733" spans="1:18" s="14" customFormat="1" hidden="1" x14ac:dyDescent="0.25">
      <c r="A733" s="15"/>
      <c r="B733" s="15"/>
      <c r="C733" s="15"/>
      <c r="D733" s="16"/>
      <c r="E733" s="16"/>
      <c r="F733" s="17"/>
      <c r="G733" s="15"/>
      <c r="H733" s="15"/>
      <c r="I733" s="15"/>
      <c r="J733" s="15"/>
      <c r="K733" s="18"/>
      <c r="L733" s="71" t="str">
        <f>IFERROR(_xlfn.IFNA(VLOOKUP($K733,коммент!$B:$C,2,0),""),"")</f>
        <v/>
      </c>
      <c r="M733" s="19"/>
      <c r="N733" s="20"/>
      <c r="O733" s="20"/>
      <c r="P733" s="20"/>
      <c r="Q733" s="13"/>
      <c r="R733" s="13"/>
    </row>
    <row r="734" spans="1:18" s="14" customFormat="1" hidden="1" x14ac:dyDescent="0.25">
      <c r="A734" s="15"/>
      <c r="B734" s="15"/>
      <c r="C734" s="15"/>
      <c r="D734" s="16"/>
      <c r="E734" s="16"/>
      <c r="F734" s="17"/>
      <c r="G734" s="15"/>
      <c r="H734" s="15"/>
      <c r="I734" s="15"/>
      <c r="J734" s="15"/>
      <c r="K734" s="18"/>
      <c r="L734" s="71" t="str">
        <f>IFERROR(_xlfn.IFNA(VLOOKUP($K734,коммент!$B:$C,2,0),""),"")</f>
        <v/>
      </c>
      <c r="M734" s="19"/>
      <c r="N734" s="20"/>
      <c r="O734" s="20"/>
      <c r="P734" s="20"/>
      <c r="Q734" s="13"/>
      <c r="R734" s="13"/>
    </row>
    <row r="735" spans="1:18" s="14" customFormat="1" hidden="1" x14ac:dyDescent="0.25">
      <c r="A735" s="15"/>
      <c r="B735" s="15"/>
      <c r="C735" s="15"/>
      <c r="D735" s="16"/>
      <c r="E735" s="16"/>
      <c r="F735" s="17"/>
      <c r="G735" s="15"/>
      <c r="H735" s="15"/>
      <c r="I735" s="15"/>
      <c r="J735" s="15"/>
      <c r="K735" s="18"/>
      <c r="L735" s="71" t="str">
        <f>IFERROR(_xlfn.IFNA(VLOOKUP($K735,коммент!$B:$C,2,0),""),"")</f>
        <v/>
      </c>
      <c r="M735" s="19"/>
      <c r="N735" s="20"/>
      <c r="O735" s="20"/>
      <c r="P735" s="20"/>
      <c r="Q735" s="13"/>
      <c r="R735" s="13"/>
    </row>
    <row r="736" spans="1:18" s="14" customFormat="1" hidden="1" x14ac:dyDescent="0.25">
      <c r="A736" s="15"/>
      <c r="B736" s="15"/>
      <c r="C736" s="15"/>
      <c r="D736" s="16"/>
      <c r="E736" s="16"/>
      <c r="F736" s="17"/>
      <c r="G736" s="15"/>
      <c r="H736" s="15"/>
      <c r="I736" s="15"/>
      <c r="J736" s="15"/>
      <c r="K736" s="18"/>
      <c r="L736" s="71" t="str">
        <f>IFERROR(_xlfn.IFNA(VLOOKUP($K736,коммент!$B:$C,2,0),""),"")</f>
        <v/>
      </c>
      <c r="M736" s="19"/>
      <c r="N736" s="20"/>
      <c r="O736" s="20"/>
      <c r="P736" s="20"/>
      <c r="Q736" s="13"/>
      <c r="R736" s="13"/>
    </row>
    <row r="737" spans="1:18" s="14" customFormat="1" hidden="1" x14ac:dyDescent="0.25">
      <c r="A737" s="15"/>
      <c r="B737" s="15"/>
      <c r="C737" s="15"/>
      <c r="D737" s="16"/>
      <c r="E737" s="16"/>
      <c r="F737" s="17"/>
      <c r="G737" s="15"/>
      <c r="H737" s="15"/>
      <c r="I737" s="15"/>
      <c r="J737" s="15"/>
      <c r="K737" s="18"/>
      <c r="L737" s="71" t="str">
        <f>IFERROR(_xlfn.IFNA(VLOOKUP($K737,коммент!$B:$C,2,0),""),"")</f>
        <v/>
      </c>
      <c r="M737" s="19"/>
      <c r="N737" s="20"/>
      <c r="O737" s="20"/>
      <c r="P737" s="20"/>
      <c r="Q737" s="13"/>
      <c r="R737" s="13"/>
    </row>
    <row r="738" spans="1:18" s="14" customFormat="1" hidden="1" x14ac:dyDescent="0.25">
      <c r="A738" s="15"/>
      <c r="B738" s="15"/>
      <c r="C738" s="15"/>
      <c r="D738" s="16"/>
      <c r="E738" s="16"/>
      <c r="F738" s="17"/>
      <c r="G738" s="15"/>
      <c r="H738" s="15"/>
      <c r="I738" s="15"/>
      <c r="J738" s="15"/>
      <c r="K738" s="18"/>
      <c r="L738" s="71" t="str">
        <f>IFERROR(_xlfn.IFNA(VLOOKUP($K738,коммент!$B:$C,2,0),""),"")</f>
        <v/>
      </c>
      <c r="M738" s="19"/>
      <c r="N738" s="20"/>
      <c r="O738" s="20"/>
      <c r="P738" s="20"/>
      <c r="Q738" s="13"/>
      <c r="R738" s="13"/>
    </row>
    <row r="739" spans="1:18" s="14" customFormat="1" hidden="1" x14ac:dyDescent="0.25">
      <c r="A739" s="15"/>
      <c r="B739" s="15"/>
      <c r="C739" s="15"/>
      <c r="D739" s="16"/>
      <c r="E739" s="16"/>
      <c r="F739" s="17"/>
      <c r="G739" s="15"/>
      <c r="H739" s="15"/>
      <c r="I739" s="15"/>
      <c r="J739" s="15"/>
      <c r="K739" s="18"/>
      <c r="L739" s="71" t="str">
        <f>IFERROR(_xlfn.IFNA(VLOOKUP($K739,коммент!$B:$C,2,0),""),"")</f>
        <v/>
      </c>
      <c r="M739" s="19"/>
      <c r="N739" s="20"/>
      <c r="O739" s="20"/>
      <c r="P739" s="20"/>
      <c r="Q739" s="13"/>
      <c r="R739" s="13"/>
    </row>
    <row r="740" spans="1:18" s="14" customFormat="1" hidden="1" x14ac:dyDescent="0.25">
      <c r="A740" s="15"/>
      <c r="B740" s="15"/>
      <c r="C740" s="15"/>
      <c r="D740" s="16"/>
      <c r="E740" s="16"/>
      <c r="F740" s="17"/>
      <c r="G740" s="15"/>
      <c r="H740" s="15"/>
      <c r="I740" s="15"/>
      <c r="J740" s="15"/>
      <c r="K740" s="18"/>
      <c r="L740" s="71" t="str">
        <f>IFERROR(_xlfn.IFNA(VLOOKUP($K740,коммент!$B:$C,2,0),""),"")</f>
        <v/>
      </c>
      <c r="M740" s="19"/>
      <c r="N740" s="20"/>
      <c r="O740" s="20"/>
      <c r="P740" s="20"/>
      <c r="Q740" s="13"/>
      <c r="R740" s="13"/>
    </row>
    <row r="741" spans="1:18" s="14" customFormat="1" hidden="1" x14ac:dyDescent="0.25">
      <c r="A741" s="15"/>
      <c r="B741" s="15"/>
      <c r="C741" s="15"/>
      <c r="D741" s="16"/>
      <c r="E741" s="16"/>
      <c r="F741" s="17"/>
      <c r="G741" s="15"/>
      <c r="H741" s="15"/>
      <c r="I741" s="15"/>
      <c r="J741" s="15"/>
      <c r="K741" s="18"/>
      <c r="L741" s="71" t="str">
        <f>IFERROR(_xlfn.IFNA(VLOOKUP($K741,коммент!$B:$C,2,0),""),"")</f>
        <v/>
      </c>
      <c r="M741" s="19"/>
      <c r="N741" s="20"/>
      <c r="O741" s="20"/>
      <c r="P741" s="20"/>
      <c r="Q741" s="13"/>
      <c r="R741" s="13"/>
    </row>
    <row r="742" spans="1:18" s="14" customFormat="1" hidden="1" x14ac:dyDescent="0.25">
      <c r="A742" s="15"/>
      <c r="B742" s="15"/>
      <c r="C742" s="15"/>
      <c r="D742" s="16"/>
      <c r="E742" s="16"/>
      <c r="F742" s="17"/>
      <c r="G742" s="15"/>
      <c r="H742" s="15"/>
      <c r="I742" s="15"/>
      <c r="J742" s="15"/>
      <c r="K742" s="18"/>
      <c r="L742" s="71" t="str">
        <f>IFERROR(_xlfn.IFNA(VLOOKUP($K742,коммент!$B:$C,2,0),""),"")</f>
        <v/>
      </c>
      <c r="M742" s="19"/>
      <c r="N742" s="20"/>
      <c r="O742" s="20"/>
      <c r="P742" s="20"/>
      <c r="Q742" s="13"/>
      <c r="R742" s="13"/>
    </row>
    <row r="743" spans="1:18" s="14" customFormat="1" hidden="1" x14ac:dyDescent="0.25">
      <c r="A743" s="15"/>
      <c r="B743" s="15"/>
      <c r="C743" s="15"/>
      <c r="D743" s="16"/>
      <c r="E743" s="16"/>
      <c r="F743" s="17"/>
      <c r="G743" s="15"/>
      <c r="H743" s="15"/>
      <c r="I743" s="15"/>
      <c r="J743" s="15"/>
      <c r="K743" s="18"/>
      <c r="L743" s="71" t="str">
        <f>IFERROR(_xlfn.IFNA(VLOOKUP($K743,коммент!$B:$C,2,0),""),"")</f>
        <v/>
      </c>
      <c r="M743" s="19"/>
      <c r="N743" s="20"/>
      <c r="O743" s="20"/>
      <c r="P743" s="20"/>
      <c r="Q743" s="13"/>
      <c r="R743" s="13"/>
    </row>
    <row r="744" spans="1:18" s="14" customFormat="1" hidden="1" x14ac:dyDescent="0.25">
      <c r="A744" s="15"/>
      <c r="B744" s="15"/>
      <c r="C744" s="15"/>
      <c r="D744" s="16"/>
      <c r="E744" s="16"/>
      <c r="F744" s="17"/>
      <c r="G744" s="15"/>
      <c r="H744" s="15"/>
      <c r="I744" s="15"/>
      <c r="J744" s="15"/>
      <c r="K744" s="18"/>
      <c r="L744" s="71" t="str">
        <f>IFERROR(_xlfn.IFNA(VLOOKUP($K744,коммент!$B:$C,2,0),""),"")</f>
        <v/>
      </c>
      <c r="M744" s="19"/>
      <c r="N744" s="20"/>
      <c r="O744" s="20"/>
      <c r="P744" s="20"/>
      <c r="Q744" s="13"/>
      <c r="R744" s="13"/>
    </row>
    <row r="745" spans="1:18" s="14" customFormat="1" hidden="1" x14ac:dyDescent="0.25">
      <c r="A745" s="15"/>
      <c r="B745" s="15"/>
      <c r="C745" s="15"/>
      <c r="D745" s="16"/>
      <c r="E745" s="16"/>
      <c r="F745" s="17"/>
      <c r="G745" s="15"/>
      <c r="H745" s="15"/>
      <c r="I745" s="15"/>
      <c r="J745" s="15"/>
      <c r="K745" s="18"/>
      <c r="L745" s="71" t="str">
        <f>IFERROR(_xlfn.IFNA(VLOOKUP($K745,коммент!$B:$C,2,0),""),"")</f>
        <v/>
      </c>
      <c r="M745" s="19"/>
      <c r="N745" s="20"/>
      <c r="O745" s="20"/>
      <c r="P745" s="20"/>
      <c r="Q745" s="13"/>
      <c r="R745" s="13"/>
    </row>
    <row r="746" spans="1:18" s="14" customFormat="1" hidden="1" x14ac:dyDescent="0.25">
      <c r="A746" s="15"/>
      <c r="B746" s="15"/>
      <c r="C746" s="15"/>
      <c r="D746" s="16"/>
      <c r="E746" s="16"/>
      <c r="F746" s="17"/>
      <c r="G746" s="15"/>
      <c r="H746" s="15"/>
      <c r="I746" s="15"/>
      <c r="J746" s="15"/>
      <c r="K746" s="18"/>
      <c r="L746" s="71" t="str">
        <f>IFERROR(_xlfn.IFNA(VLOOKUP($K746,коммент!$B:$C,2,0),""),"")</f>
        <v/>
      </c>
      <c r="M746" s="19"/>
      <c r="N746" s="20"/>
      <c r="O746" s="20"/>
      <c r="P746" s="20"/>
      <c r="Q746" s="13"/>
      <c r="R746" s="13"/>
    </row>
    <row r="747" spans="1:18" s="14" customFormat="1" hidden="1" x14ac:dyDescent="0.25">
      <c r="A747" s="15"/>
      <c r="B747" s="15"/>
      <c r="C747" s="15"/>
      <c r="D747" s="16"/>
      <c r="E747" s="16"/>
      <c r="F747" s="17"/>
      <c r="G747" s="15"/>
      <c r="H747" s="15"/>
      <c r="I747" s="15"/>
      <c r="J747" s="15"/>
      <c r="K747" s="18"/>
      <c r="L747" s="71" t="str">
        <f>IFERROR(_xlfn.IFNA(VLOOKUP($K747,коммент!$B:$C,2,0),""),"")</f>
        <v/>
      </c>
      <c r="M747" s="19"/>
      <c r="N747" s="20"/>
      <c r="O747" s="20"/>
      <c r="P747" s="20"/>
      <c r="Q747" s="13"/>
      <c r="R747" s="13"/>
    </row>
    <row r="748" spans="1:18" s="14" customFormat="1" hidden="1" x14ac:dyDescent="0.25">
      <c r="A748" s="15"/>
      <c r="B748" s="15"/>
      <c r="C748" s="15"/>
      <c r="D748" s="16"/>
      <c r="E748" s="16"/>
      <c r="F748" s="17"/>
      <c r="G748" s="15"/>
      <c r="H748" s="15"/>
      <c r="I748" s="15"/>
      <c r="J748" s="15"/>
      <c r="K748" s="18"/>
      <c r="L748" s="71" t="str">
        <f>IFERROR(_xlfn.IFNA(VLOOKUP($K748,коммент!$B:$C,2,0),""),"")</f>
        <v/>
      </c>
      <c r="M748" s="19"/>
      <c r="N748" s="20"/>
      <c r="O748" s="20"/>
      <c r="P748" s="20"/>
      <c r="Q748" s="13"/>
      <c r="R748" s="13"/>
    </row>
    <row r="749" spans="1:18" s="14" customFormat="1" hidden="1" x14ac:dyDescent="0.25">
      <c r="A749" s="15"/>
      <c r="B749" s="15"/>
      <c r="C749" s="15"/>
      <c r="D749" s="16"/>
      <c r="E749" s="16"/>
      <c r="F749" s="17"/>
      <c r="G749" s="15"/>
      <c r="H749" s="15"/>
      <c r="I749" s="15"/>
      <c r="J749" s="15"/>
      <c r="K749" s="18"/>
      <c r="L749" s="71" t="str">
        <f>IFERROR(_xlfn.IFNA(VLOOKUP($K749,коммент!$B:$C,2,0),""),"")</f>
        <v/>
      </c>
      <c r="M749" s="19"/>
      <c r="N749" s="20"/>
      <c r="O749" s="20"/>
      <c r="P749" s="20"/>
      <c r="Q749" s="13"/>
      <c r="R749" s="13"/>
    </row>
    <row r="750" spans="1:18" s="14" customFormat="1" hidden="1" x14ac:dyDescent="0.25">
      <c r="A750" s="15"/>
      <c r="B750" s="15"/>
      <c r="C750" s="15"/>
      <c r="D750" s="16"/>
      <c r="E750" s="16"/>
      <c r="F750" s="17"/>
      <c r="G750" s="15"/>
      <c r="H750" s="15"/>
      <c r="I750" s="15"/>
      <c r="J750" s="15"/>
      <c r="K750" s="18"/>
      <c r="L750" s="71" t="str">
        <f>IFERROR(_xlfn.IFNA(VLOOKUP($K750,коммент!$B:$C,2,0),""),"")</f>
        <v/>
      </c>
      <c r="M750" s="19"/>
      <c r="N750" s="20"/>
      <c r="O750" s="20"/>
      <c r="P750" s="20"/>
      <c r="Q750" s="13"/>
      <c r="R750" s="13"/>
    </row>
    <row r="751" spans="1:18" s="14" customFormat="1" hidden="1" x14ac:dyDescent="0.25">
      <c r="A751" s="15"/>
      <c r="B751" s="15"/>
      <c r="C751" s="15"/>
      <c r="D751" s="16"/>
      <c r="E751" s="16"/>
      <c r="F751" s="17"/>
      <c r="G751" s="15"/>
      <c r="H751" s="15"/>
      <c r="I751" s="15"/>
      <c r="J751" s="15"/>
      <c r="K751" s="18"/>
      <c r="L751" s="71" t="str">
        <f>IFERROR(_xlfn.IFNA(VLOOKUP($K751,коммент!$B:$C,2,0),""),"")</f>
        <v/>
      </c>
      <c r="M751" s="19"/>
      <c r="N751" s="20"/>
      <c r="O751" s="20"/>
      <c r="P751" s="20"/>
      <c r="Q751" s="13"/>
      <c r="R751" s="13"/>
    </row>
    <row r="752" spans="1:18" s="14" customFormat="1" hidden="1" x14ac:dyDescent="0.25">
      <c r="A752" s="15"/>
      <c r="B752" s="15"/>
      <c r="C752" s="15"/>
      <c r="D752" s="16"/>
      <c r="E752" s="16"/>
      <c r="F752" s="17"/>
      <c r="G752" s="15"/>
      <c r="H752" s="15"/>
      <c r="I752" s="15"/>
      <c r="J752" s="15"/>
      <c r="K752" s="18"/>
      <c r="L752" s="71" t="str">
        <f>IFERROR(_xlfn.IFNA(VLOOKUP($K752,коммент!$B:$C,2,0),""),"")</f>
        <v/>
      </c>
      <c r="M752" s="19"/>
      <c r="N752" s="20"/>
      <c r="O752" s="20"/>
      <c r="P752" s="20"/>
      <c r="Q752" s="13"/>
      <c r="R752" s="13"/>
    </row>
    <row r="753" spans="1:18" s="14" customFormat="1" hidden="1" x14ac:dyDescent="0.25">
      <c r="A753" s="15"/>
      <c r="B753" s="15"/>
      <c r="C753" s="15"/>
      <c r="D753" s="16"/>
      <c r="E753" s="16"/>
      <c r="F753" s="17"/>
      <c r="G753" s="15"/>
      <c r="H753" s="15"/>
      <c r="I753" s="15"/>
      <c r="J753" s="15"/>
      <c r="K753" s="18"/>
      <c r="L753" s="71" t="str">
        <f>IFERROR(_xlfn.IFNA(VLOOKUP($K753,коммент!$B:$C,2,0),""),"")</f>
        <v/>
      </c>
      <c r="M753" s="19"/>
      <c r="N753" s="20"/>
      <c r="O753" s="20"/>
      <c r="P753" s="20"/>
      <c r="Q753" s="13"/>
      <c r="R753" s="13"/>
    </row>
    <row r="754" spans="1:18" s="14" customFormat="1" hidden="1" x14ac:dyDescent="0.25">
      <c r="A754" s="15"/>
      <c r="B754" s="15"/>
      <c r="C754" s="15"/>
      <c r="D754" s="16"/>
      <c r="E754" s="16"/>
      <c r="F754" s="17"/>
      <c r="G754" s="15"/>
      <c r="H754" s="15"/>
      <c r="I754" s="15"/>
      <c r="J754" s="15"/>
      <c r="K754" s="18"/>
      <c r="L754" s="71" t="str">
        <f>IFERROR(_xlfn.IFNA(VLOOKUP($K754,коммент!$B:$C,2,0),""),"")</f>
        <v/>
      </c>
      <c r="M754" s="19"/>
      <c r="N754" s="20"/>
      <c r="O754" s="20"/>
      <c r="P754" s="20"/>
      <c r="Q754" s="13"/>
      <c r="R754" s="13"/>
    </row>
    <row r="755" spans="1:18" s="14" customFormat="1" hidden="1" x14ac:dyDescent="0.25">
      <c r="A755" s="15"/>
      <c r="B755" s="15"/>
      <c r="C755" s="15"/>
      <c r="D755" s="16"/>
      <c r="E755" s="16"/>
      <c r="F755" s="17"/>
      <c r="G755" s="15"/>
      <c r="H755" s="15"/>
      <c r="I755" s="15"/>
      <c r="J755" s="15"/>
      <c r="K755" s="18"/>
      <c r="L755" s="71" t="str">
        <f>IFERROR(_xlfn.IFNA(VLOOKUP($K755,коммент!$B:$C,2,0),""),"")</f>
        <v/>
      </c>
      <c r="M755" s="19"/>
      <c r="N755" s="20"/>
      <c r="O755" s="20"/>
      <c r="P755" s="20"/>
      <c r="Q755" s="13"/>
      <c r="R755" s="13"/>
    </row>
    <row r="756" spans="1:18" s="14" customFormat="1" hidden="1" x14ac:dyDescent="0.25">
      <c r="A756" s="15"/>
      <c r="B756" s="15"/>
      <c r="C756" s="15"/>
      <c r="D756" s="16"/>
      <c r="E756" s="16"/>
      <c r="F756" s="17"/>
      <c r="G756" s="15"/>
      <c r="H756" s="15"/>
      <c r="I756" s="15"/>
      <c r="J756" s="15"/>
      <c r="K756" s="18"/>
      <c r="L756" s="71" t="str">
        <f>IFERROR(_xlfn.IFNA(VLOOKUP($K756,коммент!$B:$C,2,0),""),"")</f>
        <v/>
      </c>
      <c r="M756" s="19"/>
      <c r="N756" s="20"/>
      <c r="O756" s="20"/>
      <c r="P756" s="20"/>
      <c r="Q756" s="13"/>
      <c r="R756" s="13"/>
    </row>
    <row r="757" spans="1:18" s="14" customFormat="1" hidden="1" x14ac:dyDescent="0.25">
      <c r="A757" s="15"/>
      <c r="B757" s="15"/>
      <c r="C757" s="15"/>
      <c r="D757" s="16"/>
      <c r="E757" s="16"/>
      <c r="F757" s="17"/>
      <c r="G757" s="15"/>
      <c r="H757" s="15"/>
      <c r="I757" s="15"/>
      <c r="J757" s="15"/>
      <c r="K757" s="18"/>
      <c r="L757" s="71" t="str">
        <f>IFERROR(_xlfn.IFNA(VLOOKUP($K757,коммент!$B:$C,2,0),""),"")</f>
        <v/>
      </c>
      <c r="M757" s="19"/>
      <c r="N757" s="20"/>
      <c r="O757" s="20"/>
      <c r="P757" s="20"/>
      <c r="Q757" s="13"/>
      <c r="R757" s="13"/>
    </row>
    <row r="758" spans="1:18" s="14" customFormat="1" hidden="1" x14ac:dyDescent="0.25">
      <c r="A758" s="15"/>
      <c r="B758" s="15"/>
      <c r="C758" s="15"/>
      <c r="D758" s="16"/>
      <c r="E758" s="16"/>
      <c r="F758" s="17"/>
      <c r="G758" s="15"/>
      <c r="H758" s="15"/>
      <c r="I758" s="15"/>
      <c r="J758" s="15"/>
      <c r="K758" s="18"/>
      <c r="L758" s="71" t="str">
        <f>IFERROR(_xlfn.IFNA(VLOOKUP($K758,коммент!$B:$C,2,0),""),"")</f>
        <v/>
      </c>
      <c r="M758" s="19"/>
      <c r="N758" s="20"/>
      <c r="O758" s="20"/>
      <c r="P758" s="20"/>
      <c r="Q758" s="13"/>
      <c r="R758" s="13"/>
    </row>
    <row r="759" spans="1:18" s="14" customFormat="1" hidden="1" x14ac:dyDescent="0.25">
      <c r="A759" s="15"/>
      <c r="B759" s="15"/>
      <c r="C759" s="15"/>
      <c r="D759" s="16"/>
      <c r="E759" s="16"/>
      <c r="F759" s="17"/>
      <c r="G759" s="15"/>
      <c r="H759" s="15"/>
      <c r="I759" s="15"/>
      <c r="J759" s="15"/>
      <c r="K759" s="18"/>
      <c r="L759" s="71" t="str">
        <f>IFERROR(_xlfn.IFNA(VLOOKUP($K759,коммент!$B:$C,2,0),""),"")</f>
        <v/>
      </c>
      <c r="M759" s="19"/>
      <c r="N759" s="20"/>
      <c r="O759" s="20"/>
      <c r="P759" s="20"/>
      <c r="Q759" s="13"/>
      <c r="R759" s="13"/>
    </row>
    <row r="760" spans="1:18" s="14" customFormat="1" hidden="1" x14ac:dyDescent="0.25">
      <c r="A760" s="15"/>
      <c r="B760" s="15"/>
      <c r="C760" s="15"/>
      <c r="D760" s="16"/>
      <c r="E760" s="16"/>
      <c r="F760" s="17"/>
      <c r="G760" s="15"/>
      <c r="H760" s="15"/>
      <c r="I760" s="15"/>
      <c r="J760" s="15"/>
      <c r="K760" s="18"/>
      <c r="L760" s="71" t="str">
        <f>IFERROR(_xlfn.IFNA(VLOOKUP($K760,коммент!$B:$C,2,0),""),"")</f>
        <v/>
      </c>
      <c r="M760" s="19"/>
      <c r="N760" s="20"/>
      <c r="O760" s="20"/>
      <c r="P760" s="20"/>
      <c r="Q760" s="13"/>
      <c r="R760" s="13"/>
    </row>
    <row r="761" spans="1:18" s="14" customFormat="1" hidden="1" x14ac:dyDescent="0.25">
      <c r="A761" s="15"/>
      <c r="B761" s="15"/>
      <c r="C761" s="15"/>
      <c r="D761" s="16"/>
      <c r="E761" s="16"/>
      <c r="F761" s="17"/>
      <c r="G761" s="15"/>
      <c r="H761" s="15"/>
      <c r="I761" s="15"/>
      <c r="J761" s="15"/>
      <c r="K761" s="18"/>
      <c r="L761" s="71" t="str">
        <f>IFERROR(_xlfn.IFNA(VLOOKUP($K761,коммент!$B:$C,2,0),""),"")</f>
        <v/>
      </c>
      <c r="M761" s="19"/>
      <c r="N761" s="20"/>
      <c r="O761" s="20"/>
      <c r="P761" s="20"/>
      <c r="Q761" s="13"/>
      <c r="R761" s="13"/>
    </row>
    <row r="762" spans="1:18" s="14" customFormat="1" hidden="1" x14ac:dyDescent="0.25">
      <c r="A762" s="15"/>
      <c r="B762" s="15"/>
      <c r="C762" s="15"/>
      <c r="D762" s="16"/>
      <c r="E762" s="16"/>
      <c r="F762" s="17"/>
      <c r="G762" s="15"/>
      <c r="H762" s="15"/>
      <c r="I762" s="15"/>
      <c r="J762" s="15"/>
      <c r="K762" s="18"/>
      <c r="L762" s="71" t="str">
        <f>IFERROR(_xlfn.IFNA(VLOOKUP($K762,коммент!$B:$C,2,0),""),"")</f>
        <v/>
      </c>
      <c r="M762" s="19"/>
      <c r="N762" s="20"/>
      <c r="O762" s="20"/>
      <c r="P762" s="20"/>
      <c r="Q762" s="13"/>
      <c r="R762" s="13"/>
    </row>
    <row r="763" spans="1:18" s="14" customFormat="1" hidden="1" x14ac:dyDescent="0.25">
      <c r="A763" s="15"/>
      <c r="B763" s="15"/>
      <c r="C763" s="15"/>
      <c r="D763" s="16"/>
      <c r="E763" s="16"/>
      <c r="F763" s="17"/>
      <c r="G763" s="15"/>
      <c r="H763" s="15"/>
      <c r="I763" s="15"/>
      <c r="J763" s="15"/>
      <c r="K763" s="18"/>
      <c r="L763" s="71" t="str">
        <f>IFERROR(_xlfn.IFNA(VLOOKUP($K763,коммент!$B:$C,2,0),""),"")</f>
        <v/>
      </c>
      <c r="M763" s="19"/>
      <c r="N763" s="20"/>
      <c r="O763" s="20"/>
      <c r="P763" s="20"/>
      <c r="Q763" s="13"/>
      <c r="R763" s="13"/>
    </row>
    <row r="764" spans="1:18" s="14" customFormat="1" hidden="1" x14ac:dyDescent="0.25">
      <c r="A764" s="15"/>
      <c r="B764" s="15"/>
      <c r="C764" s="15"/>
      <c r="D764" s="16"/>
      <c r="E764" s="16"/>
      <c r="F764" s="17"/>
      <c r="G764" s="15"/>
      <c r="H764" s="15"/>
      <c r="I764" s="15"/>
      <c r="J764" s="15"/>
      <c r="K764" s="18"/>
      <c r="L764" s="71" t="str">
        <f>IFERROR(_xlfn.IFNA(VLOOKUP($K764,коммент!$B:$C,2,0),""),"")</f>
        <v/>
      </c>
      <c r="M764" s="19"/>
      <c r="N764" s="20"/>
      <c r="O764" s="20"/>
      <c r="P764" s="20"/>
      <c r="Q764" s="13"/>
      <c r="R764" s="13"/>
    </row>
    <row r="765" spans="1:18" s="14" customFormat="1" hidden="1" x14ac:dyDescent="0.25">
      <c r="A765" s="15"/>
      <c r="B765" s="15"/>
      <c r="C765" s="15"/>
      <c r="D765" s="16"/>
      <c r="E765" s="16"/>
      <c r="F765" s="17"/>
      <c r="G765" s="15"/>
      <c r="H765" s="15"/>
      <c r="I765" s="15"/>
      <c r="J765" s="15"/>
      <c r="K765" s="18"/>
      <c r="L765" s="71" t="str">
        <f>IFERROR(_xlfn.IFNA(VLOOKUP($K765,коммент!$B:$C,2,0),""),"")</f>
        <v/>
      </c>
      <c r="M765" s="19"/>
      <c r="N765" s="20"/>
      <c r="O765" s="20"/>
      <c r="P765" s="20"/>
      <c r="Q765" s="13"/>
      <c r="R765" s="13"/>
    </row>
    <row r="766" spans="1:18" s="14" customFormat="1" hidden="1" x14ac:dyDescent="0.25">
      <c r="A766" s="15"/>
      <c r="B766" s="15"/>
      <c r="C766" s="15"/>
      <c r="D766" s="16"/>
      <c r="E766" s="16"/>
      <c r="F766" s="17"/>
      <c r="G766" s="15"/>
      <c r="H766" s="15"/>
      <c r="I766" s="15"/>
      <c r="J766" s="15"/>
      <c r="K766" s="18"/>
      <c r="L766" s="71" t="str">
        <f>IFERROR(_xlfn.IFNA(VLOOKUP($K766,коммент!$B:$C,2,0),""),"")</f>
        <v/>
      </c>
      <c r="M766" s="19"/>
      <c r="N766" s="20"/>
      <c r="O766" s="20"/>
      <c r="P766" s="20"/>
      <c r="Q766" s="13"/>
      <c r="R766" s="13"/>
    </row>
    <row r="767" spans="1:18" s="14" customFormat="1" hidden="1" x14ac:dyDescent="0.25">
      <c r="A767" s="15"/>
      <c r="B767" s="15"/>
      <c r="C767" s="15"/>
      <c r="D767" s="16"/>
      <c r="E767" s="16"/>
      <c r="F767" s="17"/>
      <c r="G767" s="15"/>
      <c r="H767" s="15"/>
      <c r="I767" s="15"/>
      <c r="J767" s="15"/>
      <c r="K767" s="18"/>
      <c r="L767" s="71" t="str">
        <f>IFERROR(_xlfn.IFNA(VLOOKUP($K767,коммент!$B:$C,2,0),""),"")</f>
        <v/>
      </c>
      <c r="M767" s="19"/>
      <c r="N767" s="20"/>
      <c r="O767" s="20"/>
      <c r="P767" s="20"/>
      <c r="Q767" s="13"/>
      <c r="R767" s="13"/>
    </row>
    <row r="768" spans="1:18" s="14" customFormat="1" hidden="1" x14ac:dyDescent="0.25">
      <c r="A768" s="15"/>
      <c r="B768" s="15"/>
      <c r="C768" s="15"/>
      <c r="D768" s="16"/>
      <c r="E768" s="16"/>
      <c r="F768" s="17"/>
      <c r="G768" s="15"/>
      <c r="H768" s="15"/>
      <c r="I768" s="15"/>
      <c r="J768" s="15"/>
      <c r="K768" s="18"/>
      <c r="L768" s="71" t="str">
        <f>IFERROR(_xlfn.IFNA(VLOOKUP($K768,коммент!$B:$C,2,0),""),"")</f>
        <v/>
      </c>
      <c r="M768" s="19"/>
      <c r="N768" s="20"/>
      <c r="O768" s="20"/>
      <c r="P768" s="20"/>
      <c r="Q768" s="13"/>
      <c r="R768" s="13"/>
    </row>
    <row r="769" spans="1:18" s="14" customFormat="1" hidden="1" x14ac:dyDescent="0.25">
      <c r="A769" s="15"/>
      <c r="B769" s="15"/>
      <c r="C769" s="15"/>
      <c r="D769" s="16"/>
      <c r="E769" s="16"/>
      <c r="F769" s="17"/>
      <c r="G769" s="15"/>
      <c r="H769" s="15"/>
      <c r="I769" s="15"/>
      <c r="J769" s="15"/>
      <c r="K769" s="18"/>
      <c r="L769" s="71" t="str">
        <f>IFERROR(_xlfn.IFNA(VLOOKUP($K769,коммент!$B:$C,2,0),""),"")</f>
        <v/>
      </c>
      <c r="M769" s="19"/>
      <c r="N769" s="20"/>
      <c r="O769" s="20"/>
      <c r="P769" s="20"/>
      <c r="Q769" s="13"/>
      <c r="R769" s="13"/>
    </row>
    <row r="770" spans="1:18" s="14" customFormat="1" hidden="1" x14ac:dyDescent="0.25">
      <c r="A770" s="15"/>
      <c r="B770" s="15"/>
      <c r="C770" s="15"/>
      <c r="D770" s="16"/>
      <c r="E770" s="16"/>
      <c r="F770" s="17"/>
      <c r="G770" s="15"/>
      <c r="H770" s="15"/>
      <c r="I770" s="15"/>
      <c r="J770" s="15"/>
      <c r="K770" s="18"/>
      <c r="L770" s="71" t="str">
        <f>IFERROR(_xlfn.IFNA(VLOOKUP($K770,коммент!$B:$C,2,0),""),"")</f>
        <v/>
      </c>
      <c r="M770" s="19"/>
      <c r="N770" s="20"/>
      <c r="O770" s="20"/>
      <c r="P770" s="20"/>
      <c r="Q770" s="13"/>
      <c r="R770" s="13"/>
    </row>
    <row r="771" spans="1:18" s="14" customFormat="1" hidden="1" x14ac:dyDescent="0.25">
      <c r="A771" s="15"/>
      <c r="B771" s="15"/>
      <c r="C771" s="15"/>
      <c r="D771" s="16"/>
      <c r="E771" s="16"/>
      <c r="F771" s="17"/>
      <c r="G771" s="15"/>
      <c r="H771" s="15"/>
      <c r="I771" s="15"/>
      <c r="J771" s="15"/>
      <c r="K771" s="18"/>
      <c r="L771" s="71" t="str">
        <f>IFERROR(_xlfn.IFNA(VLOOKUP($K771,коммент!$B:$C,2,0),""),"")</f>
        <v/>
      </c>
      <c r="M771" s="19"/>
      <c r="N771" s="20"/>
      <c r="O771" s="20"/>
      <c r="P771" s="20"/>
      <c r="Q771" s="13"/>
      <c r="R771" s="13"/>
    </row>
    <row r="772" spans="1:18" s="14" customFormat="1" hidden="1" x14ac:dyDescent="0.25">
      <c r="A772" s="15"/>
      <c r="B772" s="15"/>
      <c r="C772" s="15"/>
      <c r="D772" s="16"/>
      <c r="E772" s="16"/>
      <c r="F772" s="17"/>
      <c r="G772" s="15"/>
      <c r="H772" s="15"/>
      <c r="I772" s="15"/>
      <c r="J772" s="15"/>
      <c r="K772" s="18"/>
      <c r="L772" s="71" t="str">
        <f>IFERROR(_xlfn.IFNA(VLOOKUP($K772,коммент!$B:$C,2,0),""),"")</f>
        <v/>
      </c>
      <c r="M772" s="19"/>
      <c r="N772" s="20"/>
      <c r="O772" s="20"/>
      <c r="P772" s="20"/>
      <c r="Q772" s="13"/>
      <c r="R772" s="13"/>
    </row>
    <row r="773" spans="1:18" s="14" customFormat="1" hidden="1" x14ac:dyDescent="0.25">
      <c r="A773" s="15"/>
      <c r="B773" s="15"/>
      <c r="C773" s="15"/>
      <c r="D773" s="16"/>
      <c r="E773" s="16"/>
      <c r="F773" s="17"/>
      <c r="G773" s="15"/>
      <c r="H773" s="15"/>
      <c r="I773" s="15"/>
      <c r="J773" s="15"/>
      <c r="K773" s="18"/>
      <c r="L773" s="71" t="str">
        <f>IFERROR(_xlfn.IFNA(VLOOKUP($K773,коммент!$B:$C,2,0),""),"")</f>
        <v/>
      </c>
      <c r="M773" s="19"/>
      <c r="N773" s="20"/>
      <c r="O773" s="20"/>
      <c r="P773" s="20"/>
      <c r="Q773" s="13"/>
      <c r="R773" s="13"/>
    </row>
    <row r="774" spans="1:18" s="14" customFormat="1" hidden="1" x14ac:dyDescent="0.25">
      <c r="A774" s="15"/>
      <c r="B774" s="15"/>
      <c r="C774" s="15"/>
      <c r="D774" s="16"/>
      <c r="E774" s="16"/>
      <c r="F774" s="17"/>
      <c r="G774" s="15"/>
      <c r="H774" s="15"/>
      <c r="I774" s="15"/>
      <c r="J774" s="15"/>
      <c r="K774" s="18"/>
      <c r="L774" s="71" t="str">
        <f>IFERROR(_xlfn.IFNA(VLOOKUP($K774,коммент!$B:$C,2,0),""),"")</f>
        <v/>
      </c>
      <c r="M774" s="19"/>
      <c r="N774" s="20"/>
      <c r="O774" s="20"/>
      <c r="P774" s="20"/>
      <c r="Q774" s="13"/>
      <c r="R774" s="13"/>
    </row>
    <row r="775" spans="1:18" s="14" customFormat="1" hidden="1" x14ac:dyDescent="0.25">
      <c r="A775" s="15"/>
      <c r="B775" s="15"/>
      <c r="C775" s="15"/>
      <c r="D775" s="16"/>
      <c r="E775" s="16"/>
      <c r="F775" s="17"/>
      <c r="G775" s="15"/>
      <c r="H775" s="15"/>
      <c r="I775" s="15"/>
      <c r="J775" s="15"/>
      <c r="K775" s="18"/>
      <c r="L775" s="71" t="str">
        <f>IFERROR(_xlfn.IFNA(VLOOKUP($K775,коммент!$B:$C,2,0),""),"")</f>
        <v/>
      </c>
      <c r="M775" s="19"/>
      <c r="N775" s="20"/>
      <c r="O775" s="20"/>
      <c r="P775" s="20"/>
      <c r="Q775" s="13"/>
      <c r="R775" s="13"/>
    </row>
    <row r="776" spans="1:18" s="14" customFormat="1" hidden="1" x14ac:dyDescent="0.25">
      <c r="A776" s="15"/>
      <c r="B776" s="15"/>
      <c r="C776" s="15"/>
      <c r="D776" s="16"/>
      <c r="E776" s="16"/>
      <c r="F776" s="17"/>
      <c r="G776" s="15"/>
      <c r="H776" s="15"/>
      <c r="I776" s="15"/>
      <c r="J776" s="15"/>
      <c r="K776" s="18"/>
      <c r="L776" s="71" t="str">
        <f>IFERROR(_xlfn.IFNA(VLOOKUP($K776,коммент!$B:$C,2,0),""),"")</f>
        <v/>
      </c>
      <c r="M776" s="19"/>
      <c r="N776" s="20"/>
      <c r="O776" s="20"/>
      <c r="P776" s="20"/>
      <c r="Q776" s="13"/>
      <c r="R776" s="13"/>
    </row>
    <row r="777" spans="1:18" s="14" customFormat="1" hidden="1" x14ac:dyDescent="0.25">
      <c r="A777" s="15"/>
      <c r="B777" s="15"/>
      <c r="C777" s="15"/>
      <c r="D777" s="16"/>
      <c r="E777" s="16"/>
      <c r="F777" s="17"/>
      <c r="G777" s="15"/>
      <c r="H777" s="15"/>
      <c r="I777" s="15"/>
      <c r="J777" s="15"/>
      <c r="K777" s="18"/>
      <c r="L777" s="71" t="str">
        <f>IFERROR(_xlfn.IFNA(VLOOKUP($K777,коммент!$B:$C,2,0),""),"")</f>
        <v/>
      </c>
      <c r="M777" s="19"/>
      <c r="N777" s="20"/>
      <c r="O777" s="20"/>
      <c r="P777" s="20"/>
      <c r="Q777" s="13"/>
      <c r="R777" s="13"/>
    </row>
    <row r="778" spans="1:18" s="14" customFormat="1" hidden="1" x14ac:dyDescent="0.25">
      <c r="A778" s="15"/>
      <c r="B778" s="15"/>
      <c r="C778" s="15"/>
      <c r="D778" s="16"/>
      <c r="E778" s="16"/>
      <c r="F778" s="17"/>
      <c r="G778" s="15"/>
      <c r="H778" s="15"/>
      <c r="I778" s="15"/>
      <c r="J778" s="15"/>
      <c r="K778" s="18"/>
      <c r="L778" s="71" t="str">
        <f>IFERROR(_xlfn.IFNA(VLOOKUP($K778,коммент!$B:$C,2,0),""),"")</f>
        <v/>
      </c>
      <c r="M778" s="19"/>
      <c r="N778" s="20"/>
      <c r="O778" s="20"/>
      <c r="P778" s="20"/>
      <c r="Q778" s="13"/>
      <c r="R778" s="13"/>
    </row>
    <row r="779" spans="1:18" s="14" customFormat="1" hidden="1" x14ac:dyDescent="0.25">
      <c r="A779" s="15"/>
      <c r="B779" s="15"/>
      <c r="C779" s="15"/>
      <c r="D779" s="16"/>
      <c r="E779" s="16"/>
      <c r="F779" s="17"/>
      <c r="G779" s="15"/>
      <c r="H779" s="15"/>
      <c r="I779" s="15"/>
      <c r="J779" s="15"/>
      <c r="K779" s="18"/>
      <c r="L779" s="71" t="str">
        <f>IFERROR(_xlfn.IFNA(VLOOKUP($K779,коммент!$B:$C,2,0),""),"")</f>
        <v/>
      </c>
      <c r="M779" s="19"/>
      <c r="N779" s="20"/>
      <c r="O779" s="20"/>
      <c r="P779" s="20"/>
      <c r="Q779" s="13"/>
      <c r="R779" s="13"/>
    </row>
    <row r="780" spans="1:18" s="14" customFormat="1" hidden="1" x14ac:dyDescent="0.25">
      <c r="A780" s="15"/>
      <c r="B780" s="15"/>
      <c r="C780" s="15"/>
      <c r="D780" s="16"/>
      <c r="E780" s="16"/>
      <c r="F780" s="17"/>
      <c r="G780" s="15"/>
      <c r="H780" s="15"/>
      <c r="I780" s="15"/>
      <c r="J780" s="15"/>
      <c r="K780" s="18"/>
      <c r="L780" s="71" t="str">
        <f>IFERROR(_xlfn.IFNA(VLOOKUP($K780,коммент!$B:$C,2,0),""),"")</f>
        <v/>
      </c>
      <c r="M780" s="19"/>
      <c r="N780" s="20"/>
      <c r="O780" s="20"/>
      <c r="P780" s="20"/>
      <c r="Q780" s="13"/>
      <c r="R780" s="13"/>
    </row>
    <row r="781" spans="1:18" s="14" customFormat="1" hidden="1" x14ac:dyDescent="0.25">
      <c r="A781" s="15"/>
      <c r="B781" s="15"/>
      <c r="C781" s="15"/>
      <c r="D781" s="16"/>
      <c r="E781" s="16"/>
      <c r="F781" s="17"/>
      <c r="G781" s="15"/>
      <c r="H781" s="15"/>
      <c r="I781" s="15"/>
      <c r="J781" s="15"/>
      <c r="K781" s="18"/>
      <c r="L781" s="71" t="str">
        <f>IFERROR(_xlfn.IFNA(VLOOKUP($K781,коммент!$B:$C,2,0),""),"")</f>
        <v/>
      </c>
      <c r="M781" s="19"/>
      <c r="N781" s="20"/>
      <c r="O781" s="20"/>
      <c r="P781" s="20"/>
      <c r="Q781" s="13"/>
      <c r="R781" s="13"/>
    </row>
    <row r="782" spans="1:18" s="14" customFormat="1" hidden="1" x14ac:dyDescent="0.25">
      <c r="A782" s="15"/>
      <c r="B782" s="15"/>
      <c r="C782" s="15"/>
      <c r="D782" s="16"/>
      <c r="E782" s="16"/>
      <c r="F782" s="17"/>
      <c r="G782" s="15"/>
      <c r="H782" s="15"/>
      <c r="I782" s="15"/>
      <c r="J782" s="15"/>
      <c r="K782" s="18"/>
      <c r="L782" s="71" t="str">
        <f>IFERROR(_xlfn.IFNA(VLOOKUP($K782,коммент!$B:$C,2,0),""),"")</f>
        <v/>
      </c>
      <c r="M782" s="19"/>
      <c r="N782" s="20"/>
      <c r="O782" s="20"/>
      <c r="P782" s="20"/>
      <c r="Q782" s="13"/>
      <c r="R782" s="13"/>
    </row>
    <row r="783" spans="1:18" s="14" customFormat="1" hidden="1" x14ac:dyDescent="0.25">
      <c r="A783" s="15"/>
      <c r="B783" s="15"/>
      <c r="C783" s="15"/>
      <c r="D783" s="16"/>
      <c r="E783" s="16"/>
      <c r="F783" s="17"/>
      <c r="G783" s="15"/>
      <c r="H783" s="15"/>
      <c r="I783" s="15"/>
      <c r="J783" s="15"/>
      <c r="K783" s="18"/>
      <c r="L783" s="71" t="str">
        <f>IFERROR(_xlfn.IFNA(VLOOKUP($K783,коммент!$B:$C,2,0),""),"")</f>
        <v/>
      </c>
      <c r="M783" s="19"/>
      <c r="N783" s="20"/>
      <c r="O783" s="20"/>
      <c r="P783" s="20"/>
      <c r="Q783" s="13"/>
      <c r="R783" s="13"/>
    </row>
    <row r="784" spans="1:18" s="14" customFormat="1" hidden="1" x14ac:dyDescent="0.25">
      <c r="A784" s="15"/>
      <c r="B784" s="15"/>
      <c r="C784" s="15"/>
      <c r="D784" s="16"/>
      <c r="E784" s="16"/>
      <c r="F784" s="17"/>
      <c r="G784" s="15"/>
      <c r="H784" s="15"/>
      <c r="I784" s="15"/>
      <c r="J784" s="15"/>
      <c r="K784" s="18"/>
      <c r="L784" s="71" t="str">
        <f>IFERROR(_xlfn.IFNA(VLOOKUP($K784,коммент!$B:$C,2,0),""),"")</f>
        <v/>
      </c>
      <c r="M784" s="19"/>
      <c r="N784" s="20"/>
      <c r="O784" s="20"/>
      <c r="P784" s="20"/>
      <c r="Q784" s="13"/>
      <c r="R784" s="13"/>
    </row>
    <row r="785" spans="1:18" s="14" customFormat="1" hidden="1" x14ac:dyDescent="0.25">
      <c r="A785" s="15"/>
      <c r="B785" s="15"/>
      <c r="C785" s="15"/>
      <c r="D785" s="16"/>
      <c r="E785" s="16"/>
      <c r="F785" s="17"/>
      <c r="G785" s="15"/>
      <c r="H785" s="15"/>
      <c r="I785" s="15"/>
      <c r="J785" s="15"/>
      <c r="K785" s="18"/>
      <c r="L785" s="71" t="str">
        <f>IFERROR(_xlfn.IFNA(VLOOKUP($K785,коммент!$B:$C,2,0),""),"")</f>
        <v/>
      </c>
      <c r="M785" s="19"/>
      <c r="N785" s="20"/>
      <c r="O785" s="20"/>
      <c r="P785" s="20"/>
      <c r="Q785" s="13"/>
      <c r="R785" s="13"/>
    </row>
    <row r="786" spans="1:18" s="14" customFormat="1" hidden="1" x14ac:dyDescent="0.25">
      <c r="A786" s="15"/>
      <c r="B786" s="15"/>
      <c r="C786" s="15"/>
      <c r="D786" s="16"/>
      <c r="E786" s="16"/>
      <c r="F786" s="17"/>
      <c r="G786" s="15"/>
      <c r="H786" s="15"/>
      <c r="I786" s="15"/>
      <c r="J786" s="15"/>
      <c r="K786" s="18"/>
      <c r="L786" s="71" t="str">
        <f>IFERROR(_xlfn.IFNA(VLOOKUP($K786,коммент!$B:$C,2,0),""),"")</f>
        <v/>
      </c>
      <c r="M786" s="19"/>
      <c r="N786" s="20"/>
      <c r="O786" s="20"/>
      <c r="P786" s="20"/>
      <c r="Q786" s="13"/>
      <c r="R786" s="13"/>
    </row>
    <row r="787" spans="1:18" s="14" customFormat="1" hidden="1" x14ac:dyDescent="0.25">
      <c r="A787" s="15"/>
      <c r="B787" s="15"/>
      <c r="C787" s="15"/>
      <c r="D787" s="16"/>
      <c r="E787" s="16"/>
      <c r="F787" s="17"/>
      <c r="G787" s="15"/>
      <c r="H787" s="15"/>
      <c r="I787" s="15"/>
      <c r="J787" s="15"/>
      <c r="K787" s="18"/>
      <c r="L787" s="71" t="str">
        <f>IFERROR(_xlfn.IFNA(VLOOKUP($K787,коммент!$B:$C,2,0),""),"")</f>
        <v/>
      </c>
      <c r="M787" s="19"/>
      <c r="N787" s="20"/>
      <c r="O787" s="20"/>
      <c r="P787" s="20"/>
      <c r="Q787" s="13"/>
      <c r="R787" s="13"/>
    </row>
    <row r="788" spans="1:18" s="14" customFormat="1" hidden="1" x14ac:dyDescent="0.25">
      <c r="A788" s="15"/>
      <c r="B788" s="15"/>
      <c r="C788" s="15"/>
      <c r="D788" s="16"/>
      <c r="E788" s="16"/>
      <c r="F788" s="17"/>
      <c r="G788" s="15"/>
      <c r="H788" s="15"/>
      <c r="I788" s="15"/>
      <c r="J788" s="15"/>
      <c r="K788" s="18"/>
      <c r="L788" s="71" t="str">
        <f>IFERROR(_xlfn.IFNA(VLOOKUP($K788,коммент!$B:$C,2,0),""),"")</f>
        <v/>
      </c>
      <c r="M788" s="19"/>
      <c r="N788" s="20"/>
      <c r="O788" s="20"/>
      <c r="P788" s="20"/>
      <c r="Q788" s="13"/>
      <c r="R788" s="13"/>
    </row>
    <row r="789" spans="1:18" s="14" customFormat="1" hidden="1" x14ac:dyDescent="0.25">
      <c r="A789" s="15"/>
      <c r="B789" s="15"/>
      <c r="C789" s="15"/>
      <c r="D789" s="16"/>
      <c r="E789" s="16"/>
      <c r="F789" s="17"/>
      <c r="G789" s="15"/>
      <c r="H789" s="15"/>
      <c r="I789" s="15"/>
      <c r="J789" s="15"/>
      <c r="K789" s="18"/>
      <c r="L789" s="71" t="str">
        <f>IFERROR(_xlfn.IFNA(VLOOKUP($K789,коммент!$B:$C,2,0),""),"")</f>
        <v/>
      </c>
      <c r="M789" s="19"/>
      <c r="N789" s="20"/>
      <c r="O789" s="20"/>
      <c r="P789" s="20"/>
      <c r="Q789" s="13"/>
      <c r="R789" s="13"/>
    </row>
    <row r="790" spans="1:18" s="14" customFormat="1" hidden="1" x14ac:dyDescent="0.25">
      <c r="A790" s="15"/>
      <c r="B790" s="15"/>
      <c r="C790" s="15"/>
      <c r="D790" s="16"/>
      <c r="E790" s="16"/>
      <c r="F790" s="17"/>
      <c r="G790" s="15"/>
      <c r="H790" s="15"/>
      <c r="I790" s="15"/>
      <c r="J790" s="15"/>
      <c r="K790" s="18"/>
      <c r="L790" s="71" t="str">
        <f>IFERROR(_xlfn.IFNA(VLOOKUP($K790,коммент!$B:$C,2,0),""),"")</f>
        <v/>
      </c>
      <c r="M790" s="19"/>
      <c r="N790" s="20"/>
      <c r="O790" s="20"/>
      <c r="P790" s="20"/>
      <c r="Q790" s="13"/>
      <c r="R790" s="13"/>
    </row>
    <row r="791" spans="1:18" s="14" customFormat="1" hidden="1" x14ac:dyDescent="0.25">
      <c r="A791" s="15"/>
      <c r="B791" s="15"/>
      <c r="C791" s="15"/>
      <c r="D791" s="16"/>
      <c r="E791" s="16"/>
      <c r="F791" s="17"/>
      <c r="G791" s="15"/>
      <c r="H791" s="15"/>
      <c r="I791" s="15"/>
      <c r="J791" s="15"/>
      <c r="K791" s="18"/>
      <c r="L791" s="71" t="str">
        <f>IFERROR(_xlfn.IFNA(VLOOKUP($K791,коммент!$B:$C,2,0),""),"")</f>
        <v/>
      </c>
      <c r="M791" s="19"/>
      <c r="N791" s="20"/>
      <c r="O791" s="20"/>
      <c r="P791" s="20"/>
      <c r="Q791" s="13"/>
      <c r="R791" s="13"/>
    </row>
    <row r="792" spans="1:18" s="14" customFormat="1" hidden="1" x14ac:dyDescent="0.25">
      <c r="A792" s="15"/>
      <c r="B792" s="15"/>
      <c r="C792" s="15"/>
      <c r="D792" s="16"/>
      <c r="E792" s="16"/>
      <c r="F792" s="17"/>
      <c r="G792" s="15"/>
      <c r="H792" s="15"/>
      <c r="I792" s="15"/>
      <c r="J792" s="15"/>
      <c r="K792" s="18"/>
      <c r="L792" s="71" t="str">
        <f>IFERROR(_xlfn.IFNA(VLOOKUP($K792,коммент!$B:$C,2,0),""),"")</f>
        <v/>
      </c>
      <c r="M792" s="19"/>
      <c r="N792" s="20"/>
      <c r="O792" s="20"/>
      <c r="P792" s="20"/>
      <c r="Q792" s="13"/>
      <c r="R792" s="13"/>
    </row>
    <row r="793" spans="1:18" s="14" customFormat="1" hidden="1" x14ac:dyDescent="0.25">
      <c r="A793" s="15"/>
      <c r="B793" s="15"/>
      <c r="C793" s="15"/>
      <c r="D793" s="16"/>
      <c r="E793" s="16"/>
      <c r="F793" s="17"/>
      <c r="G793" s="15"/>
      <c r="H793" s="15"/>
      <c r="I793" s="15"/>
      <c r="J793" s="15"/>
      <c r="K793" s="18"/>
      <c r="L793" s="71" t="str">
        <f>IFERROR(_xlfn.IFNA(VLOOKUP($K793,коммент!$B:$C,2,0),""),"")</f>
        <v/>
      </c>
      <c r="M793" s="19"/>
      <c r="N793" s="20"/>
      <c r="O793" s="20"/>
      <c r="P793" s="20"/>
      <c r="Q793" s="13"/>
      <c r="R793" s="13"/>
    </row>
    <row r="794" spans="1:18" s="14" customFormat="1" hidden="1" x14ac:dyDescent="0.25">
      <c r="A794" s="15"/>
      <c r="B794" s="15"/>
      <c r="C794" s="15"/>
      <c r="D794" s="16"/>
      <c r="E794" s="16"/>
      <c r="F794" s="17"/>
      <c r="G794" s="15"/>
      <c r="H794" s="15"/>
      <c r="I794" s="15"/>
      <c r="J794" s="15"/>
      <c r="K794" s="18"/>
      <c r="L794" s="71" t="str">
        <f>IFERROR(_xlfn.IFNA(VLOOKUP($K794,коммент!$B:$C,2,0),""),"")</f>
        <v/>
      </c>
      <c r="M794" s="19"/>
      <c r="N794" s="20"/>
      <c r="O794" s="20"/>
      <c r="P794" s="20"/>
      <c r="Q794" s="13"/>
      <c r="R794" s="13"/>
    </row>
    <row r="795" spans="1:18" s="14" customFormat="1" hidden="1" x14ac:dyDescent="0.25">
      <c r="A795" s="15"/>
      <c r="B795" s="15"/>
      <c r="C795" s="15"/>
      <c r="D795" s="16"/>
      <c r="E795" s="16"/>
      <c r="F795" s="17"/>
      <c r="G795" s="15"/>
      <c r="H795" s="15"/>
      <c r="I795" s="15"/>
      <c r="J795" s="15"/>
      <c r="K795" s="18"/>
      <c r="L795" s="71" t="str">
        <f>IFERROR(_xlfn.IFNA(VLOOKUP($K795,коммент!$B:$C,2,0),""),"")</f>
        <v/>
      </c>
      <c r="M795" s="19"/>
      <c r="N795" s="20"/>
      <c r="O795" s="20"/>
      <c r="P795" s="20"/>
      <c r="Q795" s="13"/>
      <c r="R795" s="13"/>
    </row>
    <row r="796" spans="1:18" s="14" customFormat="1" hidden="1" x14ac:dyDescent="0.25">
      <c r="A796" s="15"/>
      <c r="B796" s="15"/>
      <c r="C796" s="15"/>
      <c r="D796" s="16"/>
      <c r="E796" s="16"/>
      <c r="F796" s="17"/>
      <c r="G796" s="15"/>
      <c r="H796" s="15"/>
      <c r="I796" s="15"/>
      <c r="J796" s="15"/>
      <c r="K796" s="18"/>
      <c r="L796" s="71" t="str">
        <f>IFERROR(_xlfn.IFNA(VLOOKUP($K796,коммент!$B:$C,2,0),""),"")</f>
        <v/>
      </c>
      <c r="M796" s="19"/>
      <c r="N796" s="20"/>
      <c r="O796" s="20"/>
      <c r="P796" s="20"/>
      <c r="Q796" s="13"/>
      <c r="R796" s="13"/>
    </row>
    <row r="797" spans="1:18" s="14" customFormat="1" hidden="1" x14ac:dyDescent="0.25">
      <c r="A797" s="15"/>
      <c r="B797" s="15"/>
      <c r="C797" s="15"/>
      <c r="D797" s="16"/>
      <c r="E797" s="16"/>
      <c r="F797" s="17"/>
      <c r="G797" s="15"/>
      <c r="H797" s="15"/>
      <c r="I797" s="15"/>
      <c r="J797" s="15"/>
      <c r="K797" s="18"/>
      <c r="L797" s="71" t="str">
        <f>IFERROR(_xlfn.IFNA(VLOOKUP($K797,коммент!$B:$C,2,0),""),"")</f>
        <v/>
      </c>
      <c r="M797" s="19"/>
      <c r="N797" s="20"/>
      <c r="O797" s="20"/>
      <c r="P797" s="20"/>
      <c r="Q797" s="13"/>
      <c r="R797" s="13"/>
    </row>
    <row r="798" spans="1:18" s="14" customFormat="1" hidden="1" x14ac:dyDescent="0.25">
      <c r="A798" s="15"/>
      <c r="B798" s="15"/>
      <c r="C798" s="15"/>
      <c r="D798" s="16"/>
      <c r="E798" s="16"/>
      <c r="F798" s="17"/>
      <c r="G798" s="15"/>
      <c r="H798" s="15"/>
      <c r="I798" s="15"/>
      <c r="J798" s="15"/>
      <c r="K798" s="18"/>
      <c r="L798" s="71" t="str">
        <f>IFERROR(_xlfn.IFNA(VLOOKUP($K798,коммент!$B:$C,2,0),""),"")</f>
        <v/>
      </c>
      <c r="M798" s="19"/>
      <c r="N798" s="20"/>
      <c r="O798" s="20"/>
      <c r="P798" s="20"/>
      <c r="Q798" s="13"/>
      <c r="R798" s="13"/>
    </row>
    <row r="799" spans="1:18" s="14" customFormat="1" hidden="1" x14ac:dyDescent="0.25">
      <c r="A799" s="15"/>
      <c r="B799" s="15"/>
      <c r="C799" s="15"/>
      <c r="D799" s="16"/>
      <c r="E799" s="16"/>
      <c r="F799" s="17"/>
      <c r="G799" s="15"/>
      <c r="H799" s="15"/>
      <c r="I799" s="15"/>
      <c r="J799" s="15"/>
      <c r="K799" s="18"/>
      <c r="L799" s="71" t="str">
        <f>IFERROR(_xlfn.IFNA(VLOOKUP($K799,коммент!$B:$C,2,0),""),"")</f>
        <v/>
      </c>
      <c r="M799" s="19"/>
      <c r="N799" s="20"/>
      <c r="O799" s="20"/>
      <c r="P799" s="20"/>
      <c r="Q799" s="13"/>
      <c r="R799" s="13"/>
    </row>
    <row r="800" spans="1:18" s="14" customFormat="1" hidden="1" x14ac:dyDescent="0.25">
      <c r="A800" s="15"/>
      <c r="B800" s="15"/>
      <c r="C800" s="15"/>
      <c r="D800" s="16"/>
      <c r="E800" s="16"/>
      <c r="F800" s="17"/>
      <c r="G800" s="15"/>
      <c r="H800" s="15"/>
      <c r="I800" s="15"/>
      <c r="J800" s="15"/>
      <c r="K800" s="18"/>
      <c r="L800" s="71" t="str">
        <f>IFERROR(_xlfn.IFNA(VLOOKUP($K800,коммент!$B:$C,2,0),""),"")</f>
        <v/>
      </c>
      <c r="M800" s="19"/>
      <c r="N800" s="20"/>
      <c r="O800" s="20"/>
      <c r="P800" s="20"/>
      <c r="Q800" s="13"/>
      <c r="R800" s="13"/>
    </row>
    <row r="801" spans="1:18" s="14" customFormat="1" hidden="1" x14ac:dyDescent="0.25">
      <c r="A801" s="15"/>
      <c r="B801" s="15"/>
      <c r="C801" s="15"/>
      <c r="D801" s="16"/>
      <c r="E801" s="16"/>
      <c r="F801" s="17"/>
      <c r="G801" s="15"/>
      <c r="H801" s="15"/>
      <c r="I801" s="15"/>
      <c r="J801" s="15"/>
      <c r="K801" s="18"/>
      <c r="L801" s="71" t="str">
        <f>IFERROR(_xlfn.IFNA(VLOOKUP($K801,коммент!$B:$C,2,0),""),"")</f>
        <v/>
      </c>
      <c r="M801" s="19"/>
      <c r="N801" s="20"/>
      <c r="O801" s="20"/>
      <c r="P801" s="20"/>
      <c r="Q801" s="13"/>
      <c r="R801" s="13"/>
    </row>
    <row r="802" spans="1:18" s="14" customFormat="1" hidden="1" x14ac:dyDescent="0.25">
      <c r="A802" s="15"/>
      <c r="B802" s="15"/>
      <c r="C802" s="15"/>
      <c r="D802" s="16"/>
      <c r="E802" s="16"/>
      <c r="F802" s="17"/>
      <c r="G802" s="15"/>
      <c r="H802" s="15"/>
      <c r="I802" s="15"/>
      <c r="J802" s="15"/>
      <c r="K802" s="18"/>
      <c r="L802" s="71" t="str">
        <f>IFERROR(_xlfn.IFNA(VLOOKUP($K802,коммент!$B:$C,2,0),""),"")</f>
        <v/>
      </c>
      <c r="M802" s="19"/>
      <c r="N802" s="20"/>
      <c r="O802" s="20"/>
      <c r="P802" s="20"/>
      <c r="Q802" s="13"/>
      <c r="R802" s="13"/>
    </row>
    <row r="803" spans="1:18" s="14" customFormat="1" hidden="1" x14ac:dyDescent="0.25">
      <c r="A803" s="15"/>
      <c r="B803" s="15"/>
      <c r="C803" s="15"/>
      <c r="D803" s="16"/>
      <c r="E803" s="16"/>
      <c r="F803" s="17"/>
      <c r="G803" s="15"/>
      <c r="H803" s="15"/>
      <c r="I803" s="15"/>
      <c r="J803" s="15"/>
      <c r="K803" s="18"/>
      <c r="L803" s="71" t="str">
        <f>IFERROR(_xlfn.IFNA(VLOOKUP($K803,коммент!$B:$C,2,0),""),"")</f>
        <v/>
      </c>
      <c r="M803" s="19"/>
      <c r="N803" s="20"/>
      <c r="O803" s="20"/>
      <c r="P803" s="20"/>
      <c r="Q803" s="13"/>
      <c r="R803" s="13"/>
    </row>
    <row r="804" spans="1:18" s="14" customFormat="1" hidden="1" x14ac:dyDescent="0.25">
      <c r="A804" s="15"/>
      <c r="B804" s="15"/>
      <c r="C804" s="15"/>
      <c r="D804" s="16"/>
      <c r="E804" s="16"/>
      <c r="F804" s="17"/>
      <c r="G804" s="15"/>
      <c r="H804" s="15"/>
      <c r="I804" s="15"/>
      <c r="J804" s="15"/>
      <c r="K804" s="18"/>
      <c r="L804" s="71" t="str">
        <f>IFERROR(_xlfn.IFNA(VLOOKUP($K804,коммент!$B:$C,2,0),""),"")</f>
        <v/>
      </c>
      <c r="M804" s="19"/>
      <c r="N804" s="20"/>
      <c r="O804" s="20"/>
      <c r="P804" s="20"/>
      <c r="Q804" s="13"/>
      <c r="R804" s="13"/>
    </row>
    <row r="805" spans="1:18" s="14" customFormat="1" hidden="1" x14ac:dyDescent="0.25">
      <c r="A805" s="15"/>
      <c r="B805" s="15"/>
      <c r="C805" s="15"/>
      <c r="D805" s="16"/>
      <c r="E805" s="16"/>
      <c r="F805" s="17"/>
      <c r="G805" s="15"/>
      <c r="H805" s="15"/>
      <c r="I805" s="15"/>
      <c r="J805" s="15"/>
      <c r="K805" s="18"/>
      <c r="L805" s="71" t="str">
        <f>IFERROR(_xlfn.IFNA(VLOOKUP($K805,коммент!$B:$C,2,0),""),"")</f>
        <v/>
      </c>
      <c r="M805" s="19"/>
      <c r="N805" s="20"/>
      <c r="O805" s="20"/>
      <c r="P805" s="20"/>
      <c r="Q805" s="13"/>
      <c r="R805" s="13"/>
    </row>
    <row r="806" spans="1:18" s="14" customFormat="1" hidden="1" x14ac:dyDescent="0.25">
      <c r="A806" s="15"/>
      <c r="B806" s="15"/>
      <c r="C806" s="15"/>
      <c r="D806" s="16"/>
      <c r="E806" s="16"/>
      <c r="F806" s="17"/>
      <c r="G806" s="15"/>
      <c r="H806" s="15"/>
      <c r="I806" s="15"/>
      <c r="J806" s="15"/>
      <c r="K806" s="18"/>
      <c r="L806" s="71" t="str">
        <f>IFERROR(_xlfn.IFNA(VLOOKUP($K806,коммент!$B:$C,2,0),""),"")</f>
        <v/>
      </c>
      <c r="M806" s="19"/>
      <c r="N806" s="20"/>
      <c r="O806" s="20"/>
      <c r="P806" s="20"/>
      <c r="Q806" s="13"/>
      <c r="R806" s="13"/>
    </row>
    <row r="807" spans="1:18" s="14" customFormat="1" hidden="1" x14ac:dyDescent="0.25">
      <c r="A807" s="15"/>
      <c r="B807" s="15"/>
      <c r="C807" s="15"/>
      <c r="D807" s="16"/>
      <c r="E807" s="16"/>
      <c r="F807" s="17"/>
      <c r="G807" s="15"/>
      <c r="H807" s="15"/>
      <c r="I807" s="15"/>
      <c r="J807" s="15"/>
      <c r="K807" s="18"/>
      <c r="L807" s="71" t="str">
        <f>IFERROR(_xlfn.IFNA(VLOOKUP($K807,коммент!$B:$C,2,0),""),"")</f>
        <v/>
      </c>
      <c r="M807" s="19"/>
      <c r="N807" s="20"/>
      <c r="O807" s="20"/>
      <c r="P807" s="20"/>
      <c r="Q807" s="13"/>
      <c r="R807" s="13"/>
    </row>
    <row r="808" spans="1:18" s="14" customFormat="1" hidden="1" x14ac:dyDescent="0.25">
      <c r="A808" s="15"/>
      <c r="B808" s="15"/>
      <c r="C808" s="15"/>
      <c r="D808" s="16"/>
      <c r="E808" s="16"/>
      <c r="F808" s="17"/>
      <c r="G808" s="15"/>
      <c r="H808" s="15"/>
      <c r="I808" s="15"/>
      <c r="J808" s="15"/>
      <c r="K808" s="18"/>
      <c r="L808" s="71" t="str">
        <f>IFERROR(_xlfn.IFNA(VLOOKUP($K808,коммент!$B:$C,2,0),""),"")</f>
        <v/>
      </c>
      <c r="M808" s="19"/>
      <c r="N808" s="20"/>
      <c r="O808" s="20"/>
      <c r="P808" s="20"/>
      <c r="Q808" s="13"/>
      <c r="R808" s="13"/>
    </row>
    <row r="809" spans="1:18" s="14" customFormat="1" hidden="1" x14ac:dyDescent="0.25">
      <c r="A809" s="15"/>
      <c r="B809" s="15"/>
      <c r="C809" s="15"/>
      <c r="D809" s="16"/>
      <c r="E809" s="16"/>
      <c r="F809" s="17"/>
      <c r="G809" s="15"/>
      <c r="H809" s="15"/>
      <c r="I809" s="15"/>
      <c r="J809" s="15"/>
      <c r="K809" s="18"/>
      <c r="L809" s="71" t="str">
        <f>IFERROR(_xlfn.IFNA(VLOOKUP($K809,коммент!$B:$C,2,0),""),"")</f>
        <v/>
      </c>
      <c r="M809" s="19"/>
      <c r="N809" s="20"/>
      <c r="O809" s="20"/>
      <c r="P809" s="20"/>
      <c r="Q809" s="13"/>
      <c r="R809" s="13"/>
    </row>
    <row r="810" spans="1:18" s="14" customFormat="1" hidden="1" x14ac:dyDescent="0.25">
      <c r="A810" s="15"/>
      <c r="B810" s="15"/>
      <c r="C810" s="15"/>
      <c r="D810" s="16"/>
      <c r="E810" s="16"/>
      <c r="F810" s="17"/>
      <c r="G810" s="15"/>
      <c r="H810" s="15"/>
      <c r="I810" s="15"/>
      <c r="J810" s="15"/>
      <c r="K810" s="18"/>
      <c r="L810" s="71" t="str">
        <f>IFERROR(_xlfn.IFNA(VLOOKUP($K810,коммент!$B:$C,2,0),""),"")</f>
        <v/>
      </c>
      <c r="M810" s="19"/>
      <c r="N810" s="20"/>
      <c r="O810" s="20"/>
      <c r="P810" s="20"/>
      <c r="Q810" s="13"/>
      <c r="R810" s="13"/>
    </row>
    <row r="811" spans="1:18" s="14" customFormat="1" hidden="1" x14ac:dyDescent="0.25">
      <c r="A811" s="15"/>
      <c r="B811" s="15"/>
      <c r="C811" s="15"/>
      <c r="D811" s="16"/>
      <c r="E811" s="16"/>
      <c r="F811" s="17"/>
      <c r="G811" s="15"/>
      <c r="H811" s="15"/>
      <c r="I811" s="15"/>
      <c r="J811" s="15"/>
      <c r="K811" s="18"/>
      <c r="L811" s="71" t="str">
        <f>IFERROR(_xlfn.IFNA(VLOOKUP($K811,коммент!$B:$C,2,0),""),"")</f>
        <v/>
      </c>
      <c r="M811" s="19"/>
      <c r="N811" s="20"/>
      <c r="O811" s="20"/>
      <c r="P811" s="20"/>
      <c r="Q811" s="13"/>
      <c r="R811" s="13"/>
    </row>
    <row r="812" spans="1:18" s="14" customFormat="1" hidden="1" x14ac:dyDescent="0.25">
      <c r="A812" s="15"/>
      <c r="B812" s="15"/>
      <c r="C812" s="15"/>
      <c r="D812" s="16"/>
      <c r="E812" s="16"/>
      <c r="F812" s="17"/>
      <c r="G812" s="15"/>
      <c r="H812" s="15"/>
      <c r="I812" s="15"/>
      <c r="J812" s="15"/>
      <c r="K812" s="18"/>
      <c r="L812" s="71" t="str">
        <f>IFERROR(_xlfn.IFNA(VLOOKUP($K812,коммент!$B:$C,2,0),""),"")</f>
        <v/>
      </c>
      <c r="M812" s="19"/>
      <c r="N812" s="20"/>
      <c r="O812" s="20"/>
      <c r="P812" s="20"/>
      <c r="Q812" s="13"/>
      <c r="R812" s="13"/>
    </row>
    <row r="813" spans="1:18" s="14" customFormat="1" hidden="1" x14ac:dyDescent="0.25">
      <c r="A813" s="15"/>
      <c r="B813" s="15"/>
      <c r="C813" s="15"/>
      <c r="D813" s="16"/>
      <c r="E813" s="16"/>
      <c r="F813" s="17"/>
      <c r="G813" s="15"/>
      <c r="H813" s="15"/>
      <c r="I813" s="15"/>
      <c r="J813" s="15"/>
      <c r="K813" s="18"/>
      <c r="L813" s="71" t="str">
        <f>IFERROR(_xlfn.IFNA(VLOOKUP($K813,коммент!$B:$C,2,0),""),"")</f>
        <v/>
      </c>
      <c r="M813" s="19"/>
      <c r="N813" s="20"/>
      <c r="O813" s="20"/>
      <c r="P813" s="20"/>
      <c r="Q813" s="13"/>
      <c r="R813" s="13"/>
    </row>
    <row r="814" spans="1:18" s="14" customFormat="1" hidden="1" x14ac:dyDescent="0.25">
      <c r="A814" s="15"/>
      <c r="B814" s="15"/>
      <c r="C814" s="15"/>
      <c r="D814" s="16"/>
      <c r="E814" s="16"/>
      <c r="F814" s="17"/>
      <c r="G814" s="15"/>
      <c r="H814" s="15"/>
      <c r="I814" s="15"/>
      <c r="J814" s="15"/>
      <c r="K814" s="18"/>
      <c r="L814" s="71" t="str">
        <f>IFERROR(_xlfn.IFNA(VLOOKUP($K814,коммент!$B:$C,2,0),""),"")</f>
        <v/>
      </c>
      <c r="M814" s="19"/>
      <c r="N814" s="20"/>
      <c r="O814" s="20"/>
      <c r="P814" s="20"/>
      <c r="Q814" s="13"/>
      <c r="R814" s="13"/>
    </row>
    <row r="815" spans="1:18" s="14" customFormat="1" hidden="1" x14ac:dyDescent="0.25">
      <c r="A815" s="15"/>
      <c r="B815" s="15"/>
      <c r="C815" s="15"/>
      <c r="D815" s="16"/>
      <c r="E815" s="16"/>
      <c r="F815" s="17"/>
      <c r="G815" s="15"/>
      <c r="H815" s="15"/>
      <c r="I815" s="15"/>
      <c r="J815" s="15"/>
      <c r="K815" s="18"/>
      <c r="L815" s="71" t="str">
        <f>IFERROR(_xlfn.IFNA(VLOOKUP($K815,коммент!$B:$C,2,0),""),"")</f>
        <v/>
      </c>
      <c r="M815" s="19"/>
      <c r="N815" s="20"/>
      <c r="O815" s="20"/>
      <c r="P815" s="20"/>
      <c r="Q815" s="13"/>
      <c r="R815" s="13"/>
    </row>
    <row r="816" spans="1:18" s="14" customFormat="1" hidden="1" x14ac:dyDescent="0.25">
      <c r="A816" s="15"/>
      <c r="B816" s="15"/>
      <c r="C816" s="15"/>
      <c r="D816" s="16"/>
      <c r="E816" s="16"/>
      <c r="F816" s="17"/>
      <c r="G816" s="15"/>
      <c r="H816" s="15"/>
      <c r="I816" s="15"/>
      <c r="J816" s="15"/>
      <c r="K816" s="18"/>
      <c r="L816" s="71" t="str">
        <f>IFERROR(_xlfn.IFNA(VLOOKUP($K816,коммент!$B:$C,2,0),""),"")</f>
        <v/>
      </c>
      <c r="M816" s="19"/>
      <c r="N816" s="20"/>
      <c r="O816" s="20"/>
      <c r="P816" s="20"/>
      <c r="Q816" s="13"/>
      <c r="R816" s="13"/>
    </row>
    <row r="817" spans="1:18" s="14" customFormat="1" hidden="1" x14ac:dyDescent="0.25">
      <c r="A817" s="15"/>
      <c r="B817" s="15"/>
      <c r="C817" s="15"/>
      <c r="D817" s="16"/>
      <c r="E817" s="16"/>
      <c r="F817" s="17"/>
      <c r="G817" s="15"/>
      <c r="H817" s="15"/>
      <c r="I817" s="15"/>
      <c r="J817" s="15"/>
      <c r="K817" s="18"/>
      <c r="L817" s="71" t="str">
        <f>IFERROR(_xlfn.IFNA(VLOOKUP($K817,коммент!$B:$C,2,0),""),"")</f>
        <v/>
      </c>
      <c r="M817" s="19"/>
      <c r="N817" s="20"/>
      <c r="O817" s="20"/>
      <c r="P817" s="20"/>
      <c r="Q817" s="13"/>
      <c r="R817" s="13"/>
    </row>
    <row r="818" spans="1:18" s="14" customFormat="1" hidden="1" x14ac:dyDescent="0.25">
      <c r="A818" s="15"/>
      <c r="B818" s="15"/>
      <c r="C818" s="15"/>
      <c r="D818" s="16"/>
      <c r="E818" s="16"/>
      <c r="F818" s="17"/>
      <c r="G818" s="15"/>
      <c r="H818" s="15"/>
      <c r="I818" s="15"/>
      <c r="J818" s="15"/>
      <c r="K818" s="18"/>
      <c r="L818" s="71" t="str">
        <f>IFERROR(_xlfn.IFNA(VLOOKUP($K818,коммент!$B:$C,2,0),""),"")</f>
        <v/>
      </c>
      <c r="M818" s="19"/>
      <c r="N818" s="20"/>
      <c r="O818" s="20"/>
      <c r="P818" s="20"/>
      <c r="Q818" s="13"/>
      <c r="R818" s="13"/>
    </row>
    <row r="819" spans="1:18" s="14" customFormat="1" hidden="1" x14ac:dyDescent="0.25">
      <c r="A819" s="15"/>
      <c r="B819" s="15"/>
      <c r="C819" s="15"/>
      <c r="D819" s="16"/>
      <c r="E819" s="16"/>
      <c r="F819" s="17"/>
      <c r="G819" s="15"/>
      <c r="H819" s="15"/>
      <c r="I819" s="15"/>
      <c r="J819" s="15"/>
      <c r="K819" s="18"/>
      <c r="L819" s="71" t="str">
        <f>IFERROR(_xlfn.IFNA(VLOOKUP($K819,коммент!$B:$C,2,0),""),"")</f>
        <v/>
      </c>
      <c r="M819" s="19"/>
      <c r="N819" s="20"/>
      <c r="O819" s="20"/>
      <c r="P819" s="20"/>
      <c r="Q819" s="13"/>
      <c r="R819" s="13"/>
    </row>
    <row r="820" spans="1:18" s="14" customFormat="1" hidden="1" x14ac:dyDescent="0.25">
      <c r="A820" s="15"/>
      <c r="B820" s="15"/>
      <c r="C820" s="15"/>
      <c r="D820" s="16"/>
      <c r="E820" s="16"/>
      <c r="F820" s="17"/>
      <c r="G820" s="15"/>
      <c r="H820" s="15"/>
      <c r="I820" s="15"/>
      <c r="J820" s="15"/>
      <c r="K820" s="18"/>
      <c r="L820" s="71" t="str">
        <f>IFERROR(_xlfn.IFNA(VLOOKUP($K820,коммент!$B:$C,2,0),""),"")</f>
        <v/>
      </c>
      <c r="M820" s="19"/>
      <c r="N820" s="20"/>
      <c r="O820" s="20"/>
      <c r="P820" s="20"/>
      <c r="Q820" s="13"/>
      <c r="R820" s="13"/>
    </row>
    <row r="821" spans="1:18" s="14" customFormat="1" hidden="1" x14ac:dyDescent="0.25">
      <c r="A821" s="15"/>
      <c r="B821" s="15"/>
      <c r="C821" s="15"/>
      <c r="D821" s="16"/>
      <c r="E821" s="16"/>
      <c r="F821" s="17"/>
      <c r="G821" s="15"/>
      <c r="H821" s="15"/>
      <c r="I821" s="15"/>
      <c r="J821" s="15"/>
      <c r="K821" s="18"/>
      <c r="L821" s="71" t="str">
        <f>IFERROR(_xlfn.IFNA(VLOOKUP($K821,коммент!$B:$C,2,0),""),"")</f>
        <v/>
      </c>
      <c r="M821" s="19"/>
      <c r="N821" s="20"/>
      <c r="O821" s="20"/>
      <c r="P821" s="20"/>
      <c r="Q821" s="13"/>
      <c r="R821" s="13"/>
    </row>
    <row r="822" spans="1:18" s="14" customFormat="1" hidden="1" x14ac:dyDescent="0.25">
      <c r="A822" s="15"/>
      <c r="B822" s="15"/>
      <c r="C822" s="15"/>
      <c r="D822" s="16"/>
      <c r="E822" s="16"/>
      <c r="F822" s="17"/>
      <c r="G822" s="15"/>
      <c r="H822" s="15"/>
      <c r="I822" s="15"/>
      <c r="J822" s="15"/>
      <c r="K822" s="18"/>
      <c r="L822" s="71" t="str">
        <f>IFERROR(_xlfn.IFNA(VLOOKUP($K822,коммент!$B:$C,2,0),""),"")</f>
        <v/>
      </c>
      <c r="M822" s="19"/>
      <c r="N822" s="20"/>
      <c r="O822" s="20"/>
      <c r="P822" s="20"/>
      <c r="Q822" s="13"/>
      <c r="R822" s="13"/>
    </row>
    <row r="823" spans="1:18" s="14" customFormat="1" hidden="1" x14ac:dyDescent="0.25">
      <c r="A823" s="15"/>
      <c r="B823" s="15"/>
      <c r="C823" s="15"/>
      <c r="D823" s="16"/>
      <c r="E823" s="16"/>
      <c r="F823" s="17"/>
      <c r="G823" s="15"/>
      <c r="H823" s="15"/>
      <c r="I823" s="15"/>
      <c r="J823" s="15"/>
      <c r="K823" s="18"/>
      <c r="L823" s="71" t="str">
        <f>IFERROR(_xlfn.IFNA(VLOOKUP($K823,коммент!$B:$C,2,0),""),"")</f>
        <v/>
      </c>
      <c r="M823" s="19"/>
      <c r="N823" s="20"/>
      <c r="O823" s="20"/>
      <c r="P823" s="20"/>
      <c r="Q823" s="13"/>
      <c r="R823" s="13"/>
    </row>
    <row r="824" spans="1:18" s="14" customFormat="1" hidden="1" x14ac:dyDescent="0.25">
      <c r="A824" s="15"/>
      <c r="B824" s="15"/>
      <c r="C824" s="15"/>
      <c r="D824" s="16"/>
      <c r="E824" s="16"/>
      <c r="F824" s="17"/>
      <c r="G824" s="15"/>
      <c r="H824" s="15"/>
      <c r="I824" s="15"/>
      <c r="J824" s="15"/>
      <c r="K824" s="18"/>
      <c r="L824" s="71" t="str">
        <f>IFERROR(_xlfn.IFNA(VLOOKUP($K824,коммент!$B:$C,2,0),""),"")</f>
        <v/>
      </c>
      <c r="M824" s="19"/>
      <c r="N824" s="20"/>
      <c r="O824" s="20"/>
      <c r="P824" s="20"/>
      <c r="Q824" s="13"/>
      <c r="R824" s="13"/>
    </row>
    <row r="825" spans="1:18" s="14" customFormat="1" hidden="1" x14ac:dyDescent="0.25">
      <c r="A825" s="15"/>
      <c r="B825" s="15"/>
      <c r="C825" s="15"/>
      <c r="D825" s="16"/>
      <c r="E825" s="16"/>
      <c r="F825" s="17"/>
      <c r="G825" s="15"/>
      <c r="H825" s="15"/>
      <c r="I825" s="15"/>
      <c r="J825" s="15"/>
      <c r="K825" s="18"/>
      <c r="L825" s="71" t="str">
        <f>IFERROR(_xlfn.IFNA(VLOOKUP($K825,коммент!$B:$C,2,0),""),"")</f>
        <v/>
      </c>
      <c r="M825" s="19"/>
      <c r="N825" s="20"/>
      <c r="O825" s="20"/>
      <c r="P825" s="20"/>
      <c r="Q825" s="13"/>
      <c r="R825" s="13"/>
    </row>
    <row r="826" spans="1:18" s="14" customFormat="1" hidden="1" x14ac:dyDescent="0.25">
      <c r="A826" s="15"/>
      <c r="B826" s="15"/>
      <c r="C826" s="15"/>
      <c r="D826" s="16"/>
      <c r="E826" s="16"/>
      <c r="F826" s="17"/>
      <c r="G826" s="15"/>
      <c r="H826" s="15"/>
      <c r="I826" s="15"/>
      <c r="J826" s="15"/>
      <c r="K826" s="18"/>
      <c r="L826" s="71" t="str">
        <f>IFERROR(_xlfn.IFNA(VLOOKUP($K826,коммент!$B:$C,2,0),""),"")</f>
        <v/>
      </c>
      <c r="M826" s="19"/>
      <c r="N826" s="20"/>
      <c r="O826" s="20"/>
      <c r="P826" s="20"/>
      <c r="Q826" s="13"/>
      <c r="R826" s="13"/>
    </row>
    <row r="827" spans="1:18" s="14" customFormat="1" hidden="1" x14ac:dyDescent="0.25">
      <c r="A827" s="15"/>
      <c r="B827" s="15"/>
      <c r="C827" s="15"/>
      <c r="D827" s="16"/>
      <c r="E827" s="16"/>
      <c r="F827" s="17"/>
      <c r="G827" s="15"/>
      <c r="H827" s="15"/>
      <c r="I827" s="15"/>
      <c r="J827" s="15"/>
      <c r="K827" s="18"/>
      <c r="L827" s="71" t="str">
        <f>IFERROR(_xlfn.IFNA(VLOOKUP($K827,коммент!$B:$C,2,0),""),"")</f>
        <v/>
      </c>
      <c r="M827" s="19"/>
      <c r="N827" s="20"/>
      <c r="O827" s="20"/>
      <c r="P827" s="20"/>
      <c r="Q827" s="13"/>
      <c r="R827" s="13"/>
    </row>
    <row r="828" spans="1:18" s="14" customFormat="1" hidden="1" x14ac:dyDescent="0.25">
      <c r="A828" s="15"/>
      <c r="B828" s="15"/>
      <c r="C828" s="15"/>
      <c r="D828" s="16"/>
      <c r="E828" s="16"/>
      <c r="F828" s="17"/>
      <c r="G828" s="15"/>
      <c r="H828" s="15"/>
      <c r="I828" s="15"/>
      <c r="J828" s="15"/>
      <c r="K828" s="18"/>
      <c r="L828" s="71" t="str">
        <f>IFERROR(_xlfn.IFNA(VLOOKUP($K828,коммент!$B:$C,2,0),""),"")</f>
        <v/>
      </c>
      <c r="M828" s="19"/>
      <c r="N828" s="20"/>
      <c r="O828" s="20"/>
      <c r="P828" s="20"/>
      <c r="Q828" s="13"/>
      <c r="R828" s="13"/>
    </row>
    <row r="829" spans="1:18" s="14" customFormat="1" hidden="1" x14ac:dyDescent="0.25">
      <c r="A829" s="15"/>
      <c r="B829" s="15"/>
      <c r="C829" s="15"/>
      <c r="D829" s="16"/>
      <c r="E829" s="16"/>
      <c r="F829" s="17"/>
      <c r="G829" s="15"/>
      <c r="H829" s="15"/>
      <c r="I829" s="15"/>
      <c r="J829" s="15"/>
      <c r="K829" s="18"/>
      <c r="L829" s="71" t="str">
        <f>IFERROR(_xlfn.IFNA(VLOOKUP($K829,коммент!$B:$C,2,0),""),"")</f>
        <v/>
      </c>
      <c r="M829" s="19"/>
      <c r="N829" s="20"/>
      <c r="O829" s="20"/>
      <c r="P829" s="20"/>
      <c r="Q829" s="13"/>
      <c r="R829" s="13"/>
    </row>
    <row r="830" spans="1:18" s="14" customFormat="1" hidden="1" x14ac:dyDescent="0.25">
      <c r="A830" s="15"/>
      <c r="B830" s="15"/>
      <c r="C830" s="15"/>
      <c r="D830" s="16"/>
      <c r="E830" s="16"/>
      <c r="F830" s="17"/>
      <c r="G830" s="15"/>
      <c r="H830" s="15"/>
      <c r="I830" s="15"/>
      <c r="J830" s="15"/>
      <c r="K830" s="18"/>
      <c r="L830" s="71" t="str">
        <f>IFERROR(_xlfn.IFNA(VLOOKUP($K830,коммент!$B:$C,2,0),""),"")</f>
        <v/>
      </c>
      <c r="M830" s="19"/>
      <c r="N830" s="20"/>
      <c r="O830" s="20"/>
      <c r="P830" s="20"/>
      <c r="Q830" s="13"/>
      <c r="R830" s="13"/>
    </row>
    <row r="831" spans="1:18" s="14" customFormat="1" hidden="1" x14ac:dyDescent="0.25">
      <c r="A831" s="15"/>
      <c r="B831" s="15"/>
      <c r="C831" s="15"/>
      <c r="D831" s="16"/>
      <c r="E831" s="16"/>
      <c r="F831" s="17"/>
      <c r="G831" s="15"/>
      <c r="H831" s="15"/>
      <c r="I831" s="15"/>
      <c r="J831" s="15"/>
      <c r="K831" s="18"/>
      <c r="L831" s="71" t="str">
        <f>IFERROR(_xlfn.IFNA(VLOOKUP($K831,коммент!$B:$C,2,0),""),"")</f>
        <v/>
      </c>
      <c r="M831" s="19"/>
      <c r="N831" s="20"/>
      <c r="O831" s="20"/>
      <c r="P831" s="20"/>
      <c r="Q831" s="13"/>
      <c r="R831" s="13"/>
    </row>
    <row r="832" spans="1:18" s="14" customFormat="1" hidden="1" x14ac:dyDescent="0.25">
      <c r="A832" s="15"/>
      <c r="B832" s="15"/>
      <c r="C832" s="15"/>
      <c r="D832" s="16"/>
      <c r="E832" s="16"/>
      <c r="F832" s="17"/>
      <c r="G832" s="15"/>
      <c r="H832" s="15"/>
      <c r="I832" s="15"/>
      <c r="J832" s="15"/>
      <c r="K832" s="18"/>
      <c r="L832" s="71" t="str">
        <f>IFERROR(_xlfn.IFNA(VLOOKUP($K832,коммент!$B:$C,2,0),""),"")</f>
        <v/>
      </c>
      <c r="M832" s="19"/>
      <c r="N832" s="20"/>
      <c r="O832" s="20"/>
      <c r="P832" s="20"/>
      <c r="Q832" s="13"/>
      <c r="R832" s="13"/>
    </row>
    <row r="833" spans="1:18" s="14" customFormat="1" hidden="1" x14ac:dyDescent="0.25">
      <c r="A833" s="15"/>
      <c r="B833" s="15"/>
      <c r="C833" s="15"/>
      <c r="D833" s="16"/>
      <c r="E833" s="16"/>
      <c r="F833" s="17"/>
      <c r="G833" s="15"/>
      <c r="H833" s="15"/>
      <c r="I833" s="15"/>
      <c r="J833" s="15"/>
      <c r="K833" s="18"/>
      <c r="L833" s="71" t="str">
        <f>IFERROR(_xlfn.IFNA(VLOOKUP($K833,коммент!$B:$C,2,0),""),"")</f>
        <v/>
      </c>
      <c r="M833" s="19"/>
      <c r="N833" s="20"/>
      <c r="O833" s="20"/>
      <c r="P833" s="20"/>
      <c r="Q833" s="13"/>
      <c r="R833" s="13"/>
    </row>
    <row r="834" spans="1:18" s="14" customFormat="1" hidden="1" x14ac:dyDescent="0.25">
      <c r="A834" s="15"/>
      <c r="B834" s="15"/>
      <c r="C834" s="15"/>
      <c r="D834" s="16"/>
      <c r="E834" s="16"/>
      <c r="F834" s="17"/>
      <c r="G834" s="15"/>
      <c r="H834" s="15"/>
      <c r="I834" s="15"/>
      <c r="J834" s="15"/>
      <c r="K834" s="18"/>
      <c r="L834" s="71" t="str">
        <f>IFERROR(_xlfn.IFNA(VLOOKUP($K834,коммент!$B:$C,2,0),""),"")</f>
        <v/>
      </c>
      <c r="M834" s="19"/>
      <c r="N834" s="20"/>
      <c r="O834" s="20"/>
      <c r="P834" s="20"/>
      <c r="Q834" s="13"/>
      <c r="R834" s="13"/>
    </row>
    <row r="835" spans="1:18" s="14" customFormat="1" hidden="1" x14ac:dyDescent="0.25">
      <c r="A835" s="15"/>
      <c r="B835" s="15"/>
      <c r="C835" s="15"/>
      <c r="D835" s="16"/>
      <c r="E835" s="16"/>
      <c r="F835" s="17"/>
      <c r="G835" s="15"/>
      <c r="H835" s="15"/>
      <c r="I835" s="15"/>
      <c r="J835" s="15"/>
      <c r="K835" s="18"/>
      <c r="L835" s="71" t="str">
        <f>IFERROR(_xlfn.IFNA(VLOOKUP($K835,коммент!$B:$C,2,0),""),"")</f>
        <v/>
      </c>
      <c r="M835" s="19"/>
      <c r="N835" s="20"/>
      <c r="O835" s="20"/>
      <c r="P835" s="20"/>
      <c r="Q835" s="13"/>
      <c r="R835" s="13"/>
    </row>
    <row r="836" spans="1:18" s="14" customFormat="1" hidden="1" x14ac:dyDescent="0.25">
      <c r="A836" s="15"/>
      <c r="B836" s="15"/>
      <c r="C836" s="15"/>
      <c r="D836" s="16"/>
      <c r="E836" s="16"/>
      <c r="F836" s="17"/>
      <c r="G836" s="15"/>
      <c r="H836" s="15"/>
      <c r="I836" s="15"/>
      <c r="J836" s="15"/>
      <c r="K836" s="18"/>
      <c r="L836" s="71" t="str">
        <f>IFERROR(_xlfn.IFNA(VLOOKUP($K836,коммент!$B:$C,2,0),""),"")</f>
        <v/>
      </c>
      <c r="M836" s="19"/>
      <c r="N836" s="20"/>
      <c r="O836" s="20"/>
      <c r="P836" s="20"/>
      <c r="Q836" s="13"/>
      <c r="R836" s="13"/>
    </row>
    <row r="837" spans="1:18" s="14" customFormat="1" hidden="1" x14ac:dyDescent="0.25">
      <c r="A837" s="15"/>
      <c r="B837" s="15"/>
      <c r="C837" s="15"/>
      <c r="D837" s="16"/>
      <c r="E837" s="16"/>
      <c r="F837" s="17"/>
      <c r="G837" s="15"/>
      <c r="H837" s="15"/>
      <c r="I837" s="15"/>
      <c r="J837" s="15"/>
      <c r="K837" s="18"/>
      <c r="L837" s="71" t="str">
        <f>IFERROR(_xlfn.IFNA(VLOOKUP($K837,коммент!$B:$C,2,0),""),"")</f>
        <v/>
      </c>
      <c r="M837" s="19"/>
      <c r="N837" s="20"/>
      <c r="O837" s="20"/>
      <c r="P837" s="20"/>
      <c r="Q837" s="13"/>
      <c r="R837" s="13"/>
    </row>
    <row r="838" spans="1:18" s="14" customFormat="1" hidden="1" x14ac:dyDescent="0.25">
      <c r="A838" s="15"/>
      <c r="B838" s="15"/>
      <c r="C838" s="15"/>
      <c r="D838" s="16"/>
      <c r="E838" s="16"/>
      <c r="F838" s="17"/>
      <c r="G838" s="15"/>
      <c r="H838" s="15"/>
      <c r="I838" s="15"/>
      <c r="J838" s="15"/>
      <c r="K838" s="18"/>
      <c r="L838" s="71" t="str">
        <f>IFERROR(_xlfn.IFNA(VLOOKUP($K838,коммент!$B:$C,2,0),""),"")</f>
        <v/>
      </c>
      <c r="M838" s="19"/>
      <c r="N838" s="20"/>
      <c r="O838" s="20"/>
      <c r="P838" s="20"/>
      <c r="Q838" s="13"/>
      <c r="R838" s="13"/>
    </row>
    <row r="839" spans="1:18" s="14" customFormat="1" hidden="1" x14ac:dyDescent="0.25">
      <c r="A839" s="15"/>
      <c r="B839" s="15"/>
      <c r="C839" s="15"/>
      <c r="D839" s="16"/>
      <c r="E839" s="16"/>
      <c r="F839" s="17"/>
      <c r="G839" s="15"/>
      <c r="H839" s="15"/>
      <c r="I839" s="15"/>
      <c r="J839" s="15"/>
      <c r="K839" s="18"/>
      <c r="L839" s="71" t="str">
        <f>IFERROR(_xlfn.IFNA(VLOOKUP($K839,коммент!$B:$C,2,0),""),"")</f>
        <v/>
      </c>
      <c r="M839" s="19"/>
      <c r="N839" s="20"/>
      <c r="O839" s="20"/>
      <c r="P839" s="20"/>
      <c r="Q839" s="13"/>
      <c r="R839" s="13"/>
    </row>
    <row r="840" spans="1:18" s="14" customFormat="1" hidden="1" x14ac:dyDescent="0.25">
      <c r="A840" s="15"/>
      <c r="B840" s="15"/>
      <c r="C840" s="15"/>
      <c r="D840" s="16"/>
      <c r="E840" s="16"/>
      <c r="F840" s="17"/>
      <c r="G840" s="15"/>
      <c r="H840" s="15"/>
      <c r="I840" s="15"/>
      <c r="J840" s="15"/>
      <c r="K840" s="18"/>
      <c r="L840" s="71" t="str">
        <f>IFERROR(_xlfn.IFNA(VLOOKUP($K840,коммент!$B:$C,2,0),""),"")</f>
        <v/>
      </c>
      <c r="M840" s="19"/>
      <c r="N840" s="20"/>
      <c r="O840" s="20"/>
      <c r="P840" s="20"/>
      <c r="Q840" s="13"/>
      <c r="R840" s="13"/>
    </row>
    <row r="841" spans="1:18" s="14" customFormat="1" hidden="1" x14ac:dyDescent="0.25">
      <c r="A841" s="15"/>
      <c r="B841" s="15"/>
      <c r="C841" s="15"/>
      <c r="D841" s="16"/>
      <c r="E841" s="16"/>
      <c r="F841" s="17"/>
      <c r="G841" s="15"/>
      <c r="H841" s="15"/>
      <c r="I841" s="15"/>
      <c r="J841" s="15"/>
      <c r="K841" s="18"/>
      <c r="L841" s="71" t="str">
        <f>IFERROR(_xlfn.IFNA(VLOOKUP($K841,коммент!$B:$C,2,0),""),"")</f>
        <v/>
      </c>
      <c r="M841" s="19"/>
      <c r="N841" s="20"/>
      <c r="O841" s="20"/>
      <c r="P841" s="20"/>
      <c r="Q841" s="13"/>
      <c r="R841" s="13"/>
    </row>
    <row r="842" spans="1:18" s="14" customFormat="1" hidden="1" x14ac:dyDescent="0.25">
      <c r="A842" s="15"/>
      <c r="B842" s="15"/>
      <c r="C842" s="15"/>
      <c r="D842" s="16"/>
      <c r="E842" s="16"/>
      <c r="F842" s="17"/>
      <c r="G842" s="15"/>
      <c r="H842" s="15"/>
      <c r="I842" s="15"/>
      <c r="J842" s="15"/>
      <c r="K842" s="18"/>
      <c r="L842" s="71" t="str">
        <f>IFERROR(_xlfn.IFNA(VLOOKUP($K842,коммент!$B:$C,2,0),""),"")</f>
        <v/>
      </c>
      <c r="M842" s="19"/>
      <c r="N842" s="20"/>
      <c r="O842" s="20"/>
      <c r="P842" s="20"/>
      <c r="Q842" s="13"/>
      <c r="R842" s="13"/>
    </row>
    <row r="843" spans="1:18" s="14" customFormat="1" hidden="1" x14ac:dyDescent="0.25">
      <c r="A843" s="15"/>
      <c r="B843" s="15"/>
      <c r="C843" s="15"/>
      <c r="D843" s="16"/>
      <c r="E843" s="16"/>
      <c r="F843" s="17"/>
      <c r="G843" s="15"/>
      <c r="H843" s="15"/>
      <c r="I843" s="15"/>
      <c r="J843" s="15"/>
      <c r="K843" s="18"/>
      <c r="L843" s="71" t="str">
        <f>IFERROR(_xlfn.IFNA(VLOOKUP($K843,коммент!$B:$C,2,0),""),"")</f>
        <v/>
      </c>
      <c r="M843" s="19"/>
      <c r="N843" s="20"/>
      <c r="O843" s="20"/>
      <c r="P843" s="20"/>
      <c r="Q843" s="13"/>
      <c r="R843" s="13"/>
    </row>
    <row r="844" spans="1:18" s="14" customFormat="1" hidden="1" x14ac:dyDescent="0.25">
      <c r="A844" s="15"/>
      <c r="B844" s="15"/>
      <c r="C844" s="15"/>
      <c r="D844" s="16"/>
      <c r="E844" s="16"/>
      <c r="F844" s="17"/>
      <c r="G844" s="15"/>
      <c r="H844" s="15"/>
      <c r="I844" s="15"/>
      <c r="J844" s="15"/>
      <c r="K844" s="18"/>
      <c r="L844" s="71" t="str">
        <f>IFERROR(_xlfn.IFNA(VLOOKUP($K844,коммент!$B:$C,2,0),""),"")</f>
        <v/>
      </c>
      <c r="M844" s="19"/>
      <c r="N844" s="20"/>
      <c r="O844" s="20"/>
      <c r="P844" s="20"/>
      <c r="Q844" s="13"/>
      <c r="R844" s="13"/>
    </row>
    <row r="845" spans="1:18" s="14" customFormat="1" hidden="1" x14ac:dyDescent="0.25">
      <c r="A845" s="15"/>
      <c r="B845" s="15"/>
      <c r="C845" s="15"/>
      <c r="D845" s="16"/>
      <c r="E845" s="16"/>
      <c r="F845" s="17"/>
      <c r="G845" s="15"/>
      <c r="H845" s="15"/>
      <c r="I845" s="15"/>
      <c r="J845" s="15"/>
      <c r="K845" s="18"/>
      <c r="L845" s="71" t="str">
        <f>IFERROR(_xlfn.IFNA(VLOOKUP($K845,коммент!$B:$C,2,0),""),"")</f>
        <v/>
      </c>
      <c r="M845" s="19"/>
      <c r="N845" s="20"/>
      <c r="O845" s="20"/>
      <c r="P845" s="20"/>
      <c r="Q845" s="13"/>
      <c r="R845" s="13"/>
    </row>
    <row r="846" spans="1:18" s="14" customFormat="1" hidden="1" x14ac:dyDescent="0.25">
      <c r="A846" s="15"/>
      <c r="B846" s="15"/>
      <c r="C846" s="15"/>
      <c r="D846" s="16"/>
      <c r="E846" s="16"/>
      <c r="F846" s="17"/>
      <c r="G846" s="15"/>
      <c r="H846" s="15"/>
      <c r="I846" s="15"/>
      <c r="J846" s="15"/>
      <c r="K846" s="18"/>
      <c r="L846" s="71" t="str">
        <f>IFERROR(_xlfn.IFNA(VLOOKUP($K846,коммент!$B:$C,2,0),""),"")</f>
        <v/>
      </c>
      <c r="M846" s="19"/>
      <c r="N846" s="20"/>
      <c r="O846" s="20"/>
      <c r="P846" s="20"/>
      <c r="Q846" s="13"/>
      <c r="R846" s="13"/>
    </row>
    <row r="847" spans="1:18" s="14" customFormat="1" hidden="1" x14ac:dyDescent="0.25">
      <c r="A847" s="15"/>
      <c r="B847" s="15"/>
      <c r="C847" s="15"/>
      <c r="D847" s="16"/>
      <c r="E847" s="16"/>
      <c r="F847" s="17"/>
      <c r="G847" s="15"/>
      <c r="H847" s="15"/>
      <c r="I847" s="15"/>
      <c r="J847" s="15"/>
      <c r="K847" s="18"/>
      <c r="L847" s="71" t="str">
        <f>IFERROR(_xlfn.IFNA(VLOOKUP($K847,коммент!$B:$C,2,0),""),"")</f>
        <v/>
      </c>
      <c r="M847" s="19"/>
      <c r="N847" s="20"/>
      <c r="O847" s="20"/>
      <c r="P847" s="20"/>
      <c r="Q847" s="13"/>
      <c r="R847" s="13"/>
    </row>
    <row r="848" spans="1:18" s="14" customFormat="1" hidden="1" x14ac:dyDescent="0.25">
      <c r="A848" s="15"/>
      <c r="B848" s="15"/>
      <c r="C848" s="15"/>
      <c r="D848" s="16"/>
      <c r="E848" s="16"/>
      <c r="F848" s="17"/>
      <c r="G848" s="15"/>
      <c r="H848" s="15"/>
      <c r="I848" s="15"/>
      <c r="J848" s="15"/>
      <c r="K848" s="18"/>
      <c r="L848" s="71" t="str">
        <f>IFERROR(_xlfn.IFNA(VLOOKUP($K848,коммент!$B:$C,2,0),""),"")</f>
        <v/>
      </c>
      <c r="M848" s="19"/>
      <c r="N848" s="20"/>
      <c r="O848" s="20"/>
      <c r="P848" s="20"/>
      <c r="Q848" s="13"/>
      <c r="R848" s="13"/>
    </row>
    <row r="849" spans="1:18" s="14" customFormat="1" hidden="1" x14ac:dyDescent="0.25">
      <c r="A849" s="15"/>
      <c r="B849" s="15"/>
      <c r="C849" s="15"/>
      <c r="D849" s="16"/>
      <c r="E849" s="16"/>
      <c r="F849" s="17"/>
      <c r="G849" s="15"/>
      <c r="H849" s="15"/>
      <c r="I849" s="15"/>
      <c r="J849" s="15"/>
      <c r="K849" s="18"/>
      <c r="L849" s="71" t="str">
        <f>IFERROR(_xlfn.IFNA(VLOOKUP($K849,коммент!$B:$C,2,0),""),"")</f>
        <v/>
      </c>
      <c r="M849" s="19"/>
      <c r="N849" s="20"/>
      <c r="O849" s="20"/>
      <c r="P849" s="20"/>
      <c r="Q849" s="13"/>
      <c r="R849" s="13"/>
    </row>
    <row r="850" spans="1:18" s="14" customFormat="1" hidden="1" x14ac:dyDescent="0.25">
      <c r="A850" s="15"/>
      <c r="B850" s="15"/>
      <c r="C850" s="15"/>
      <c r="D850" s="16"/>
      <c r="E850" s="16"/>
      <c r="F850" s="17"/>
      <c r="G850" s="15"/>
      <c r="H850" s="15"/>
      <c r="I850" s="15"/>
      <c r="J850" s="15"/>
      <c r="K850" s="18"/>
      <c r="L850" s="71" t="str">
        <f>IFERROR(_xlfn.IFNA(VLOOKUP($K850,коммент!$B:$C,2,0),""),"")</f>
        <v/>
      </c>
      <c r="M850" s="19"/>
      <c r="N850" s="20"/>
      <c r="O850" s="20"/>
      <c r="P850" s="20"/>
      <c r="Q850" s="13"/>
      <c r="R850" s="13"/>
    </row>
    <row r="851" spans="1:18" s="14" customFormat="1" hidden="1" x14ac:dyDescent="0.25">
      <c r="A851" s="15"/>
      <c r="B851" s="15"/>
      <c r="C851" s="15"/>
      <c r="D851" s="16"/>
      <c r="E851" s="16"/>
      <c r="F851" s="17"/>
      <c r="G851" s="15"/>
      <c r="H851" s="15"/>
      <c r="I851" s="15"/>
      <c r="J851" s="15"/>
      <c r="K851" s="18"/>
      <c r="L851" s="71" t="str">
        <f>IFERROR(_xlfn.IFNA(VLOOKUP($K851,коммент!$B:$C,2,0),""),"")</f>
        <v/>
      </c>
      <c r="M851" s="19"/>
      <c r="N851" s="20"/>
      <c r="O851" s="20"/>
      <c r="P851" s="20"/>
      <c r="Q851" s="13"/>
      <c r="R851" s="13"/>
    </row>
    <row r="852" spans="1:18" s="14" customFormat="1" hidden="1" x14ac:dyDescent="0.25">
      <c r="A852" s="15"/>
      <c r="B852" s="15"/>
      <c r="C852" s="15"/>
      <c r="D852" s="16"/>
      <c r="E852" s="16"/>
      <c r="F852" s="17"/>
      <c r="G852" s="15"/>
      <c r="H852" s="15"/>
      <c r="I852" s="15"/>
      <c r="J852" s="15"/>
      <c r="K852" s="18"/>
      <c r="L852" s="71" t="str">
        <f>IFERROR(_xlfn.IFNA(VLOOKUP($K852,коммент!$B:$C,2,0),""),"")</f>
        <v/>
      </c>
      <c r="M852" s="19"/>
      <c r="N852" s="20"/>
      <c r="O852" s="20"/>
      <c r="P852" s="20"/>
      <c r="Q852" s="13"/>
      <c r="R852" s="13"/>
    </row>
    <row r="853" spans="1:18" s="14" customFormat="1" hidden="1" x14ac:dyDescent="0.25">
      <c r="A853" s="15"/>
      <c r="B853" s="15"/>
      <c r="C853" s="15"/>
      <c r="D853" s="16"/>
      <c r="E853" s="16"/>
      <c r="F853" s="17"/>
      <c r="G853" s="15"/>
      <c r="H853" s="15"/>
      <c r="I853" s="15"/>
      <c r="J853" s="15"/>
      <c r="K853" s="18"/>
      <c r="L853" s="71" t="str">
        <f>IFERROR(_xlfn.IFNA(VLOOKUP($K853,коммент!$B:$C,2,0),""),"")</f>
        <v/>
      </c>
      <c r="M853" s="19"/>
      <c r="N853" s="20"/>
      <c r="O853" s="20"/>
      <c r="P853" s="20"/>
      <c r="Q853" s="13"/>
      <c r="R853" s="13"/>
    </row>
    <row r="854" spans="1:18" s="14" customFormat="1" hidden="1" x14ac:dyDescent="0.25">
      <c r="A854" s="15"/>
      <c r="B854" s="15"/>
      <c r="C854" s="15"/>
      <c r="D854" s="16"/>
      <c r="E854" s="16"/>
      <c r="F854" s="17"/>
      <c r="G854" s="15"/>
      <c r="H854" s="15"/>
      <c r="I854" s="15"/>
      <c r="J854" s="15"/>
      <c r="K854" s="18"/>
      <c r="L854" s="71" t="str">
        <f>IFERROR(_xlfn.IFNA(VLOOKUP($K854,коммент!$B:$C,2,0),""),"")</f>
        <v/>
      </c>
      <c r="M854" s="19"/>
      <c r="N854" s="20"/>
      <c r="O854" s="20"/>
      <c r="P854" s="20"/>
      <c r="Q854" s="13"/>
      <c r="R854" s="13"/>
    </row>
    <row r="855" spans="1:18" s="14" customFormat="1" hidden="1" x14ac:dyDescent="0.25">
      <c r="A855" s="15"/>
      <c r="B855" s="15"/>
      <c r="C855" s="15"/>
      <c r="D855" s="16"/>
      <c r="E855" s="16"/>
      <c r="F855" s="17"/>
      <c r="G855" s="15"/>
      <c r="H855" s="15"/>
      <c r="I855" s="15"/>
      <c r="J855" s="15"/>
      <c r="K855" s="18"/>
      <c r="L855" s="71" t="str">
        <f>IFERROR(_xlfn.IFNA(VLOOKUP($K855,коммент!$B:$C,2,0),""),"")</f>
        <v/>
      </c>
      <c r="M855" s="19"/>
      <c r="N855" s="20"/>
      <c r="O855" s="20"/>
      <c r="P855" s="20"/>
      <c r="Q855" s="13"/>
      <c r="R855" s="13"/>
    </row>
    <row r="856" spans="1:18" s="14" customFormat="1" hidden="1" x14ac:dyDescent="0.25">
      <c r="A856" s="15"/>
      <c r="B856" s="15"/>
      <c r="C856" s="15"/>
      <c r="D856" s="16"/>
      <c r="E856" s="16"/>
      <c r="F856" s="17"/>
      <c r="G856" s="15"/>
      <c r="H856" s="15"/>
      <c r="I856" s="15"/>
      <c r="J856" s="15"/>
      <c r="K856" s="18"/>
      <c r="L856" s="71" t="str">
        <f>IFERROR(_xlfn.IFNA(VLOOKUP($K856,коммент!$B:$C,2,0),""),"")</f>
        <v/>
      </c>
      <c r="M856" s="19"/>
      <c r="N856" s="20"/>
      <c r="O856" s="20"/>
      <c r="P856" s="20"/>
      <c r="Q856" s="13"/>
      <c r="R856" s="13"/>
    </row>
    <row r="857" spans="1:18" s="14" customFormat="1" hidden="1" x14ac:dyDescent="0.25">
      <c r="A857" s="15"/>
      <c r="B857" s="15"/>
      <c r="C857" s="15"/>
      <c r="D857" s="16"/>
      <c r="E857" s="16"/>
      <c r="F857" s="17"/>
      <c r="G857" s="15"/>
      <c r="H857" s="15"/>
      <c r="I857" s="15"/>
      <c r="J857" s="15"/>
      <c r="K857" s="18"/>
      <c r="L857" s="71" t="str">
        <f>IFERROR(_xlfn.IFNA(VLOOKUP($K857,коммент!$B:$C,2,0),""),"")</f>
        <v/>
      </c>
      <c r="M857" s="19"/>
      <c r="N857" s="20"/>
      <c r="O857" s="20"/>
      <c r="P857" s="20"/>
      <c r="Q857" s="13"/>
      <c r="R857" s="13"/>
    </row>
    <row r="858" spans="1:18" s="14" customFormat="1" hidden="1" x14ac:dyDescent="0.25">
      <c r="A858" s="15"/>
      <c r="B858" s="15"/>
      <c r="C858" s="15"/>
      <c r="D858" s="16"/>
      <c r="E858" s="16"/>
      <c r="F858" s="17"/>
      <c r="G858" s="15"/>
      <c r="H858" s="15"/>
      <c r="I858" s="15"/>
      <c r="J858" s="15"/>
      <c r="K858" s="18"/>
      <c r="L858" s="71" t="str">
        <f>IFERROR(_xlfn.IFNA(VLOOKUP($K858,коммент!$B:$C,2,0),""),"")</f>
        <v/>
      </c>
      <c r="M858" s="19"/>
      <c r="N858" s="20"/>
      <c r="O858" s="20"/>
      <c r="P858" s="20"/>
      <c r="Q858" s="13"/>
      <c r="R858" s="13"/>
    </row>
    <row r="859" spans="1:18" s="14" customFormat="1" hidden="1" x14ac:dyDescent="0.25">
      <c r="A859" s="15"/>
      <c r="B859" s="15"/>
      <c r="C859" s="15"/>
      <c r="D859" s="16"/>
      <c r="E859" s="16"/>
      <c r="F859" s="17"/>
      <c r="G859" s="15"/>
      <c r="H859" s="15"/>
      <c r="I859" s="15"/>
      <c r="J859" s="15"/>
      <c r="K859" s="18"/>
      <c r="L859" s="71" t="str">
        <f>IFERROR(_xlfn.IFNA(VLOOKUP($K859,коммент!$B:$C,2,0),""),"")</f>
        <v/>
      </c>
      <c r="M859" s="19"/>
      <c r="N859" s="20"/>
      <c r="O859" s="20"/>
      <c r="P859" s="20"/>
      <c r="Q859" s="13"/>
      <c r="R859" s="13"/>
    </row>
    <row r="860" spans="1:18" s="14" customFormat="1" hidden="1" x14ac:dyDescent="0.25">
      <c r="A860" s="15"/>
      <c r="B860" s="15"/>
      <c r="C860" s="15"/>
      <c r="D860" s="16"/>
      <c r="E860" s="16"/>
      <c r="F860" s="17"/>
      <c r="G860" s="15"/>
      <c r="H860" s="15"/>
      <c r="I860" s="15"/>
      <c r="J860" s="15"/>
      <c r="K860" s="18"/>
      <c r="L860" s="71" t="str">
        <f>IFERROR(_xlfn.IFNA(VLOOKUP($K860,коммент!$B:$C,2,0),""),"")</f>
        <v/>
      </c>
      <c r="M860" s="19"/>
      <c r="N860" s="20"/>
      <c r="O860" s="20"/>
      <c r="P860" s="20"/>
      <c r="Q860" s="13"/>
      <c r="R860" s="13"/>
    </row>
    <row r="861" spans="1:18" s="14" customFormat="1" hidden="1" x14ac:dyDescent="0.25">
      <c r="A861" s="15"/>
      <c r="B861" s="15"/>
      <c r="C861" s="15"/>
      <c r="D861" s="16"/>
      <c r="E861" s="16"/>
      <c r="F861" s="17"/>
      <c r="G861" s="15"/>
      <c r="H861" s="15"/>
      <c r="I861" s="15"/>
      <c r="J861" s="15"/>
      <c r="K861" s="18"/>
      <c r="L861" s="71" t="str">
        <f>IFERROR(_xlfn.IFNA(VLOOKUP($K861,коммент!$B:$C,2,0),""),"")</f>
        <v/>
      </c>
      <c r="M861" s="19"/>
      <c r="N861" s="20"/>
      <c r="O861" s="20"/>
      <c r="P861" s="20"/>
      <c r="Q861" s="13"/>
      <c r="R861" s="13"/>
    </row>
    <row r="862" spans="1:18" s="14" customFormat="1" hidden="1" x14ac:dyDescent="0.25">
      <c r="A862" s="15"/>
      <c r="B862" s="15"/>
      <c r="C862" s="15"/>
      <c r="D862" s="16"/>
      <c r="E862" s="16"/>
      <c r="F862" s="17"/>
      <c r="G862" s="15"/>
      <c r="H862" s="15"/>
      <c r="I862" s="15"/>
      <c r="J862" s="15"/>
      <c r="K862" s="18"/>
      <c r="L862" s="71" t="str">
        <f>IFERROR(_xlfn.IFNA(VLOOKUP($K862,коммент!$B:$C,2,0),""),"")</f>
        <v/>
      </c>
      <c r="M862" s="19"/>
      <c r="N862" s="20"/>
      <c r="O862" s="20"/>
      <c r="P862" s="20"/>
      <c r="Q862" s="13"/>
      <c r="R862" s="13"/>
    </row>
    <row r="863" spans="1:18" s="14" customFormat="1" hidden="1" x14ac:dyDescent="0.25">
      <c r="A863" s="15"/>
      <c r="B863" s="15"/>
      <c r="C863" s="15"/>
      <c r="D863" s="16"/>
      <c r="E863" s="16"/>
      <c r="F863" s="17"/>
      <c r="G863" s="15"/>
      <c r="H863" s="15"/>
      <c r="I863" s="15"/>
      <c r="J863" s="15"/>
      <c r="K863" s="18"/>
      <c r="L863" s="71" t="str">
        <f>IFERROR(_xlfn.IFNA(VLOOKUP($K863,коммент!$B:$C,2,0),""),"")</f>
        <v/>
      </c>
      <c r="M863" s="19"/>
      <c r="N863" s="20"/>
      <c r="O863" s="20"/>
      <c r="P863" s="20"/>
      <c r="Q863" s="13"/>
      <c r="R863" s="13"/>
    </row>
    <row r="864" spans="1:18" s="14" customFormat="1" hidden="1" x14ac:dyDescent="0.25">
      <c r="A864" s="15"/>
      <c r="B864" s="15"/>
      <c r="C864" s="15"/>
      <c r="D864" s="16"/>
      <c r="E864" s="16"/>
      <c r="F864" s="17"/>
      <c r="G864" s="15"/>
      <c r="H864" s="15"/>
      <c r="I864" s="15"/>
      <c r="J864" s="15"/>
      <c r="K864" s="18"/>
      <c r="L864" s="71" t="str">
        <f>IFERROR(_xlfn.IFNA(VLOOKUP($K864,коммент!$B:$C,2,0),""),"")</f>
        <v/>
      </c>
      <c r="M864" s="19"/>
      <c r="N864" s="20"/>
      <c r="O864" s="20"/>
      <c r="P864" s="20"/>
      <c r="Q864" s="13"/>
      <c r="R864" s="13"/>
    </row>
    <row r="865" spans="1:18" s="14" customFormat="1" hidden="1" x14ac:dyDescent="0.25">
      <c r="A865" s="15"/>
      <c r="B865" s="15"/>
      <c r="C865" s="15"/>
      <c r="D865" s="16"/>
      <c r="E865" s="16"/>
      <c r="F865" s="17"/>
      <c r="G865" s="15"/>
      <c r="H865" s="15"/>
      <c r="I865" s="15"/>
      <c r="J865" s="15"/>
      <c r="K865" s="18"/>
      <c r="L865" s="71" t="str">
        <f>IFERROR(_xlfn.IFNA(VLOOKUP($K865,коммент!$B:$C,2,0),""),"")</f>
        <v/>
      </c>
      <c r="M865" s="19"/>
      <c r="N865" s="20"/>
      <c r="O865" s="20"/>
      <c r="P865" s="20"/>
      <c r="Q865" s="13"/>
      <c r="R865" s="13"/>
    </row>
    <row r="866" spans="1:18" s="14" customFormat="1" hidden="1" x14ac:dyDescent="0.25">
      <c r="A866" s="15"/>
      <c r="B866" s="15"/>
      <c r="C866" s="15"/>
      <c r="D866" s="16"/>
      <c r="E866" s="16"/>
      <c r="F866" s="17"/>
      <c r="G866" s="15"/>
      <c r="H866" s="15"/>
      <c r="I866" s="15"/>
      <c r="J866" s="15"/>
      <c r="K866" s="18"/>
      <c r="L866" s="71" t="str">
        <f>IFERROR(_xlfn.IFNA(VLOOKUP($K866,коммент!$B:$C,2,0),""),"")</f>
        <v/>
      </c>
      <c r="M866" s="19"/>
      <c r="N866" s="20"/>
      <c r="O866" s="20"/>
      <c r="P866" s="20"/>
      <c r="Q866" s="13"/>
      <c r="R866" s="13"/>
    </row>
    <row r="867" spans="1:18" s="14" customFormat="1" hidden="1" x14ac:dyDescent="0.25">
      <c r="A867" s="15"/>
      <c r="B867" s="15"/>
      <c r="C867" s="15"/>
      <c r="D867" s="16"/>
      <c r="E867" s="16"/>
      <c r="F867" s="17"/>
      <c r="G867" s="15"/>
      <c r="H867" s="15"/>
      <c r="I867" s="15"/>
      <c r="J867" s="15"/>
      <c r="K867" s="18"/>
      <c r="L867" s="71" t="str">
        <f>IFERROR(_xlfn.IFNA(VLOOKUP($K867,коммент!$B:$C,2,0),""),"")</f>
        <v/>
      </c>
      <c r="M867" s="19"/>
      <c r="N867" s="20"/>
      <c r="O867" s="20"/>
      <c r="P867" s="20"/>
      <c r="Q867" s="13"/>
      <c r="R867" s="13"/>
    </row>
    <row r="868" spans="1:18" s="14" customFormat="1" hidden="1" x14ac:dyDescent="0.25">
      <c r="A868" s="15"/>
      <c r="B868" s="15"/>
      <c r="C868" s="15"/>
      <c r="D868" s="16"/>
      <c r="E868" s="16"/>
      <c r="F868" s="17"/>
      <c r="G868" s="15"/>
      <c r="H868" s="15"/>
      <c r="I868" s="15"/>
      <c r="J868" s="15"/>
      <c r="K868" s="18"/>
      <c r="L868" s="71" t="str">
        <f>IFERROR(_xlfn.IFNA(VLOOKUP($K868,коммент!$B:$C,2,0),""),"")</f>
        <v/>
      </c>
      <c r="M868" s="19"/>
      <c r="N868" s="20"/>
      <c r="O868" s="20"/>
      <c r="P868" s="20"/>
      <c r="Q868" s="13"/>
      <c r="R868" s="13"/>
    </row>
    <row r="869" spans="1:18" s="14" customFormat="1" hidden="1" x14ac:dyDescent="0.25">
      <c r="A869" s="15"/>
      <c r="B869" s="15"/>
      <c r="C869" s="15"/>
      <c r="D869" s="16"/>
      <c r="E869" s="16"/>
      <c r="F869" s="17"/>
      <c r="G869" s="15"/>
      <c r="H869" s="15"/>
      <c r="I869" s="15"/>
      <c r="J869" s="15"/>
      <c r="K869" s="18"/>
      <c r="L869" s="71" t="str">
        <f>IFERROR(_xlfn.IFNA(VLOOKUP($K869,коммент!$B:$C,2,0),""),"")</f>
        <v/>
      </c>
      <c r="M869" s="19"/>
      <c r="N869" s="20"/>
      <c r="O869" s="20"/>
      <c r="P869" s="20"/>
      <c r="Q869" s="13"/>
      <c r="R869" s="13"/>
    </row>
    <row r="870" spans="1:18" s="14" customFormat="1" hidden="1" x14ac:dyDescent="0.25">
      <c r="A870" s="15"/>
      <c r="B870" s="15"/>
      <c r="C870" s="15"/>
      <c r="D870" s="16"/>
      <c r="E870" s="16"/>
      <c r="F870" s="17"/>
      <c r="G870" s="15"/>
      <c r="H870" s="15"/>
      <c r="I870" s="15"/>
      <c r="J870" s="15"/>
      <c r="K870" s="18"/>
      <c r="L870" s="71" t="str">
        <f>IFERROR(_xlfn.IFNA(VLOOKUP($K870,коммент!$B:$C,2,0),""),"")</f>
        <v/>
      </c>
      <c r="M870" s="19"/>
      <c r="N870" s="20"/>
      <c r="O870" s="20"/>
      <c r="P870" s="20"/>
      <c r="Q870" s="13"/>
      <c r="R870" s="13"/>
    </row>
    <row r="871" spans="1:18" s="14" customFormat="1" hidden="1" x14ac:dyDescent="0.25">
      <c r="A871" s="15"/>
      <c r="B871" s="15"/>
      <c r="C871" s="15"/>
      <c r="D871" s="16"/>
      <c r="E871" s="16"/>
      <c r="F871" s="17"/>
      <c r="G871" s="15"/>
      <c r="H871" s="15"/>
      <c r="I871" s="15"/>
      <c r="J871" s="15"/>
      <c r="K871" s="18"/>
      <c r="L871" s="71" t="str">
        <f>IFERROR(_xlfn.IFNA(VLOOKUP($K871,коммент!$B:$C,2,0),""),"")</f>
        <v/>
      </c>
      <c r="M871" s="19"/>
      <c r="N871" s="20"/>
      <c r="O871" s="20"/>
      <c r="P871" s="20"/>
      <c r="Q871" s="13"/>
      <c r="R871" s="13"/>
    </row>
    <row r="872" spans="1:18" s="14" customFormat="1" hidden="1" x14ac:dyDescent="0.25">
      <c r="A872" s="15"/>
      <c r="B872" s="15"/>
      <c r="C872" s="15"/>
      <c r="D872" s="16"/>
      <c r="E872" s="16"/>
      <c r="F872" s="17"/>
      <c r="G872" s="15"/>
      <c r="H872" s="15"/>
      <c r="I872" s="15"/>
      <c r="J872" s="15"/>
      <c r="K872" s="18"/>
      <c r="L872" s="71" t="str">
        <f>IFERROR(_xlfn.IFNA(VLOOKUP($K872,коммент!$B:$C,2,0),""),"")</f>
        <v/>
      </c>
      <c r="M872" s="19"/>
      <c r="N872" s="20"/>
      <c r="O872" s="20"/>
      <c r="P872" s="20"/>
      <c r="Q872" s="13"/>
      <c r="R872" s="13"/>
    </row>
    <row r="873" spans="1:18" s="14" customFormat="1" hidden="1" x14ac:dyDescent="0.25">
      <c r="A873" s="15"/>
      <c r="B873" s="15"/>
      <c r="C873" s="15"/>
      <c r="D873" s="16"/>
      <c r="E873" s="16"/>
      <c r="F873" s="17"/>
      <c r="G873" s="15"/>
      <c r="H873" s="15"/>
      <c r="I873" s="15"/>
      <c r="J873" s="15"/>
      <c r="K873" s="18"/>
      <c r="L873" s="71" t="str">
        <f>IFERROR(_xlfn.IFNA(VLOOKUP($K873,коммент!$B:$C,2,0),""),"")</f>
        <v/>
      </c>
      <c r="M873" s="19"/>
      <c r="N873" s="20"/>
      <c r="O873" s="20"/>
      <c r="P873" s="20"/>
      <c r="Q873" s="13"/>
      <c r="R873" s="13"/>
    </row>
    <row r="874" spans="1:18" s="14" customFormat="1" hidden="1" x14ac:dyDescent="0.25">
      <c r="A874" s="15"/>
      <c r="B874" s="15"/>
      <c r="C874" s="15"/>
      <c r="D874" s="16"/>
      <c r="E874" s="16"/>
      <c r="F874" s="17"/>
      <c r="G874" s="15"/>
      <c r="H874" s="15"/>
      <c r="I874" s="15"/>
      <c r="J874" s="15"/>
      <c r="K874" s="18"/>
      <c r="L874" s="71" t="str">
        <f>IFERROR(_xlfn.IFNA(VLOOKUP($K874,коммент!$B:$C,2,0),""),"")</f>
        <v/>
      </c>
      <c r="M874" s="19"/>
      <c r="N874" s="20"/>
      <c r="O874" s="20"/>
      <c r="P874" s="20"/>
      <c r="Q874" s="13"/>
      <c r="R874" s="13"/>
    </row>
    <row r="875" spans="1:18" s="14" customFormat="1" hidden="1" x14ac:dyDescent="0.25">
      <c r="A875" s="15"/>
      <c r="B875" s="15"/>
      <c r="C875" s="15"/>
      <c r="D875" s="16"/>
      <c r="E875" s="16"/>
      <c r="F875" s="17"/>
      <c r="G875" s="15"/>
      <c r="H875" s="15"/>
      <c r="I875" s="15"/>
      <c r="J875" s="15"/>
      <c r="K875" s="18"/>
      <c r="L875" s="71" t="str">
        <f>IFERROR(_xlfn.IFNA(VLOOKUP($K875,коммент!$B:$C,2,0),""),"")</f>
        <v/>
      </c>
      <c r="M875" s="19"/>
      <c r="N875" s="20"/>
      <c r="O875" s="20"/>
      <c r="P875" s="20"/>
      <c r="Q875" s="13"/>
      <c r="R875" s="13"/>
    </row>
    <row r="876" spans="1:18" s="14" customFormat="1" hidden="1" x14ac:dyDescent="0.25">
      <c r="A876" s="15"/>
      <c r="B876" s="15"/>
      <c r="C876" s="15"/>
      <c r="D876" s="16"/>
      <c r="E876" s="16"/>
      <c r="F876" s="17"/>
      <c r="G876" s="15"/>
      <c r="H876" s="15"/>
      <c r="I876" s="15"/>
      <c r="J876" s="15"/>
      <c r="K876" s="18"/>
      <c r="L876" s="71" t="str">
        <f>IFERROR(_xlfn.IFNA(VLOOKUP($K876,коммент!$B:$C,2,0),""),"")</f>
        <v/>
      </c>
      <c r="M876" s="19"/>
      <c r="N876" s="20"/>
      <c r="O876" s="20"/>
      <c r="P876" s="20"/>
      <c r="Q876" s="13"/>
      <c r="R876" s="13"/>
    </row>
    <row r="877" spans="1:18" s="14" customFormat="1" hidden="1" x14ac:dyDescent="0.25">
      <c r="A877" s="15"/>
      <c r="B877" s="15"/>
      <c r="C877" s="15"/>
      <c r="D877" s="16"/>
      <c r="E877" s="16"/>
      <c r="F877" s="17"/>
      <c r="G877" s="15"/>
      <c r="H877" s="15"/>
      <c r="I877" s="15"/>
      <c r="J877" s="15"/>
      <c r="K877" s="18"/>
      <c r="L877" s="71" t="str">
        <f>IFERROR(_xlfn.IFNA(VLOOKUP($K877,коммент!$B:$C,2,0),""),"")</f>
        <v/>
      </c>
      <c r="M877" s="19"/>
      <c r="N877" s="20"/>
      <c r="O877" s="20"/>
      <c r="P877" s="20"/>
      <c r="Q877" s="13"/>
      <c r="R877" s="13"/>
    </row>
    <row r="878" spans="1:18" s="14" customFormat="1" hidden="1" x14ac:dyDescent="0.25">
      <c r="A878" s="15"/>
      <c r="B878" s="15"/>
      <c r="C878" s="15"/>
      <c r="D878" s="16"/>
      <c r="E878" s="16"/>
      <c r="F878" s="17"/>
      <c r="G878" s="15"/>
      <c r="H878" s="15"/>
      <c r="I878" s="15"/>
      <c r="J878" s="15"/>
      <c r="K878" s="18"/>
      <c r="L878" s="71" t="str">
        <f>IFERROR(_xlfn.IFNA(VLOOKUP($K878,коммент!$B:$C,2,0),""),"")</f>
        <v/>
      </c>
      <c r="M878" s="19"/>
      <c r="N878" s="20"/>
      <c r="O878" s="20"/>
      <c r="P878" s="20"/>
      <c r="Q878" s="13"/>
      <c r="R878" s="13"/>
    </row>
    <row r="879" spans="1:18" s="14" customFormat="1" hidden="1" x14ac:dyDescent="0.25">
      <c r="A879" s="15"/>
      <c r="B879" s="15"/>
      <c r="C879" s="15"/>
      <c r="D879" s="16"/>
      <c r="E879" s="16"/>
      <c r="F879" s="17"/>
      <c r="G879" s="15"/>
      <c r="H879" s="15"/>
      <c r="I879" s="15"/>
      <c r="J879" s="15"/>
      <c r="K879" s="18"/>
      <c r="L879" s="71" t="str">
        <f>IFERROR(_xlfn.IFNA(VLOOKUP($K879,коммент!$B:$C,2,0),""),"")</f>
        <v/>
      </c>
      <c r="M879" s="19"/>
      <c r="N879" s="20"/>
      <c r="O879" s="20"/>
      <c r="P879" s="20"/>
      <c r="Q879" s="13"/>
      <c r="R879" s="13"/>
    </row>
    <row r="880" spans="1:18" s="14" customFormat="1" hidden="1" x14ac:dyDescent="0.25">
      <c r="A880" s="15"/>
      <c r="B880" s="15"/>
      <c r="C880" s="15"/>
      <c r="D880" s="16"/>
      <c r="E880" s="16"/>
      <c r="F880" s="17"/>
      <c r="G880" s="15"/>
      <c r="H880" s="15"/>
      <c r="I880" s="15"/>
      <c r="J880" s="15"/>
      <c r="K880" s="18"/>
      <c r="L880" s="71" t="str">
        <f>IFERROR(_xlfn.IFNA(VLOOKUP($K880,коммент!$B:$C,2,0),""),"")</f>
        <v/>
      </c>
      <c r="M880" s="19"/>
      <c r="N880" s="20"/>
      <c r="O880" s="20"/>
      <c r="P880" s="20"/>
      <c r="Q880" s="13"/>
      <c r="R880" s="13"/>
    </row>
    <row r="881" spans="1:18" s="14" customFormat="1" hidden="1" x14ac:dyDescent="0.25">
      <c r="A881" s="15"/>
      <c r="B881" s="15"/>
      <c r="C881" s="15"/>
      <c r="D881" s="16"/>
      <c r="E881" s="16"/>
      <c r="F881" s="17"/>
      <c r="G881" s="15"/>
      <c r="H881" s="15"/>
      <c r="I881" s="15"/>
      <c r="J881" s="15"/>
      <c r="K881" s="18"/>
      <c r="L881" s="71" t="str">
        <f>IFERROR(_xlfn.IFNA(VLOOKUP($K881,коммент!$B:$C,2,0),""),"")</f>
        <v/>
      </c>
      <c r="M881" s="19"/>
      <c r="N881" s="20"/>
      <c r="O881" s="20"/>
      <c r="P881" s="20"/>
      <c r="Q881" s="13"/>
      <c r="R881" s="13"/>
    </row>
    <row r="882" spans="1:18" s="14" customFormat="1" hidden="1" x14ac:dyDescent="0.25">
      <c r="A882" s="15"/>
      <c r="B882" s="15"/>
      <c r="C882" s="15"/>
      <c r="D882" s="16"/>
      <c r="E882" s="16"/>
      <c r="F882" s="17"/>
      <c r="G882" s="15"/>
      <c r="H882" s="15"/>
      <c r="I882" s="15"/>
      <c r="J882" s="15"/>
      <c r="K882" s="18"/>
      <c r="L882" s="71" t="str">
        <f>IFERROR(_xlfn.IFNA(VLOOKUP($K882,коммент!$B:$C,2,0),""),"")</f>
        <v/>
      </c>
      <c r="M882" s="19"/>
      <c r="N882" s="20"/>
      <c r="O882" s="20"/>
      <c r="P882" s="20"/>
      <c r="Q882" s="13"/>
      <c r="R882" s="13"/>
    </row>
    <row r="883" spans="1:18" s="14" customFormat="1" hidden="1" x14ac:dyDescent="0.25">
      <c r="A883" s="15"/>
      <c r="B883" s="15"/>
      <c r="C883" s="15"/>
      <c r="D883" s="16"/>
      <c r="E883" s="16"/>
      <c r="F883" s="17"/>
      <c r="G883" s="15"/>
      <c r="H883" s="15"/>
      <c r="I883" s="15"/>
      <c r="J883" s="15"/>
      <c r="K883" s="18"/>
      <c r="L883" s="71" t="str">
        <f>IFERROR(_xlfn.IFNA(VLOOKUP($K883,коммент!$B:$C,2,0),""),"")</f>
        <v/>
      </c>
      <c r="M883" s="19"/>
      <c r="N883" s="20"/>
      <c r="O883" s="20"/>
      <c r="P883" s="20"/>
      <c r="Q883" s="13"/>
      <c r="R883" s="13"/>
    </row>
    <row r="884" spans="1:18" s="14" customFormat="1" hidden="1" x14ac:dyDescent="0.25">
      <c r="A884" s="15"/>
      <c r="B884" s="15"/>
      <c r="C884" s="15"/>
      <c r="D884" s="16"/>
      <c r="E884" s="16"/>
      <c r="F884" s="17"/>
      <c r="G884" s="15"/>
      <c r="H884" s="15"/>
      <c r="I884" s="15"/>
      <c r="J884" s="15"/>
      <c r="K884" s="18"/>
      <c r="L884" s="71" t="str">
        <f>IFERROR(_xlfn.IFNA(VLOOKUP($K884,коммент!$B:$C,2,0),""),"")</f>
        <v/>
      </c>
      <c r="M884" s="19"/>
      <c r="N884" s="20"/>
      <c r="O884" s="20"/>
      <c r="P884" s="20"/>
      <c r="Q884" s="13"/>
      <c r="R884" s="13"/>
    </row>
    <row r="885" spans="1:18" s="14" customFormat="1" hidden="1" x14ac:dyDescent="0.25">
      <c r="A885" s="15"/>
      <c r="B885" s="15"/>
      <c r="C885" s="15"/>
      <c r="D885" s="16"/>
      <c r="E885" s="16"/>
      <c r="F885" s="17"/>
      <c r="G885" s="15"/>
      <c r="H885" s="15"/>
      <c r="I885" s="15"/>
      <c r="J885" s="15"/>
      <c r="K885" s="18"/>
      <c r="L885" s="71" t="str">
        <f>IFERROR(_xlfn.IFNA(VLOOKUP($K885,коммент!$B:$C,2,0),""),"")</f>
        <v/>
      </c>
      <c r="M885" s="19"/>
      <c r="N885" s="20"/>
      <c r="O885" s="20"/>
      <c r="P885" s="20"/>
      <c r="Q885" s="13"/>
      <c r="R885" s="13"/>
    </row>
    <row r="886" spans="1:18" s="14" customFormat="1" hidden="1" x14ac:dyDescent="0.25">
      <c r="A886" s="15"/>
      <c r="B886" s="15"/>
      <c r="C886" s="15"/>
      <c r="D886" s="16"/>
      <c r="E886" s="16"/>
      <c r="F886" s="17"/>
      <c r="G886" s="15"/>
      <c r="H886" s="15"/>
      <c r="I886" s="15"/>
      <c r="J886" s="15"/>
      <c r="K886" s="18"/>
      <c r="L886" s="71" t="str">
        <f>IFERROR(_xlfn.IFNA(VLOOKUP($K886,коммент!$B:$C,2,0),""),"")</f>
        <v/>
      </c>
      <c r="M886" s="19"/>
      <c r="N886" s="20"/>
      <c r="O886" s="20"/>
      <c r="P886" s="20"/>
      <c r="Q886" s="13"/>
      <c r="R886" s="13"/>
    </row>
    <row r="887" spans="1:18" s="14" customFormat="1" hidden="1" x14ac:dyDescent="0.25">
      <c r="A887" s="15"/>
      <c r="B887" s="15"/>
      <c r="C887" s="15"/>
      <c r="D887" s="16"/>
      <c r="E887" s="16"/>
      <c r="F887" s="17"/>
      <c r="G887" s="15"/>
      <c r="H887" s="15"/>
      <c r="I887" s="15"/>
      <c r="J887" s="15"/>
      <c r="K887" s="18"/>
      <c r="L887" s="71" t="str">
        <f>IFERROR(_xlfn.IFNA(VLOOKUP($K887,коммент!$B:$C,2,0),""),"")</f>
        <v/>
      </c>
      <c r="M887" s="19"/>
      <c r="N887" s="20"/>
      <c r="O887" s="20"/>
      <c r="P887" s="20"/>
      <c r="Q887" s="13"/>
      <c r="R887" s="13"/>
    </row>
    <row r="888" spans="1:18" s="14" customFormat="1" hidden="1" x14ac:dyDescent="0.25">
      <c r="A888" s="15"/>
      <c r="B888" s="15"/>
      <c r="C888" s="15"/>
      <c r="D888" s="16"/>
      <c r="E888" s="16"/>
      <c r="F888" s="17"/>
      <c r="G888" s="15"/>
      <c r="H888" s="15"/>
      <c r="I888" s="15"/>
      <c r="J888" s="15"/>
      <c r="K888" s="18"/>
      <c r="L888" s="71" t="str">
        <f>IFERROR(_xlfn.IFNA(VLOOKUP($K888,коммент!$B:$C,2,0),""),"")</f>
        <v/>
      </c>
      <c r="M888" s="19"/>
      <c r="N888" s="20"/>
      <c r="O888" s="20"/>
      <c r="P888" s="20"/>
      <c r="Q888" s="13"/>
      <c r="R888" s="13"/>
    </row>
    <row r="889" spans="1:18" s="14" customFormat="1" hidden="1" x14ac:dyDescent="0.25">
      <c r="A889" s="15"/>
      <c r="B889" s="15"/>
      <c r="C889" s="15"/>
      <c r="D889" s="16"/>
      <c r="E889" s="16"/>
      <c r="F889" s="17"/>
      <c r="G889" s="15"/>
      <c r="H889" s="15"/>
      <c r="I889" s="15"/>
      <c r="J889" s="15"/>
      <c r="K889" s="18"/>
      <c r="L889" s="71" t="str">
        <f>IFERROR(_xlfn.IFNA(VLOOKUP($K889,коммент!$B:$C,2,0),""),"")</f>
        <v/>
      </c>
      <c r="M889" s="19"/>
      <c r="N889" s="20"/>
      <c r="O889" s="20"/>
      <c r="P889" s="20"/>
      <c r="Q889" s="13"/>
      <c r="R889" s="13"/>
    </row>
    <row r="890" spans="1:18" s="14" customFormat="1" hidden="1" x14ac:dyDescent="0.25">
      <c r="A890" s="15"/>
      <c r="B890" s="15"/>
      <c r="C890" s="15"/>
      <c r="D890" s="16"/>
      <c r="E890" s="16"/>
      <c r="F890" s="17"/>
      <c r="G890" s="15"/>
      <c r="H890" s="15"/>
      <c r="I890" s="15"/>
      <c r="J890" s="15"/>
      <c r="K890" s="18"/>
      <c r="L890" s="71" t="str">
        <f>IFERROR(_xlfn.IFNA(VLOOKUP($K890,коммент!$B:$C,2,0),""),"")</f>
        <v/>
      </c>
      <c r="M890" s="19"/>
      <c r="N890" s="20"/>
      <c r="O890" s="20"/>
      <c r="P890" s="20"/>
      <c r="Q890" s="13"/>
      <c r="R890" s="13"/>
    </row>
    <row r="891" spans="1:18" s="14" customFormat="1" hidden="1" x14ac:dyDescent="0.25">
      <c r="A891" s="15"/>
      <c r="B891" s="15"/>
      <c r="C891" s="15"/>
      <c r="D891" s="16"/>
      <c r="E891" s="16"/>
      <c r="F891" s="17"/>
      <c r="G891" s="15"/>
      <c r="H891" s="15"/>
      <c r="I891" s="15"/>
      <c r="J891" s="15"/>
      <c r="K891" s="18"/>
      <c r="L891" s="71" t="str">
        <f>IFERROR(_xlfn.IFNA(VLOOKUP($K891,коммент!$B:$C,2,0),""),"")</f>
        <v/>
      </c>
      <c r="M891" s="19"/>
      <c r="N891" s="20"/>
      <c r="O891" s="20"/>
      <c r="P891" s="20"/>
      <c r="Q891" s="13"/>
      <c r="R891" s="13"/>
    </row>
    <row r="892" spans="1:18" s="14" customFormat="1" hidden="1" x14ac:dyDescent="0.25">
      <c r="A892" s="15"/>
      <c r="B892" s="15"/>
      <c r="C892" s="15"/>
      <c r="D892" s="16"/>
      <c r="E892" s="16"/>
      <c r="F892" s="17"/>
      <c r="G892" s="15"/>
      <c r="H892" s="15"/>
      <c r="I892" s="15"/>
      <c r="J892" s="15"/>
      <c r="K892" s="18"/>
      <c r="L892" s="71" t="str">
        <f>IFERROR(_xlfn.IFNA(VLOOKUP($K892,коммент!$B:$C,2,0),""),"")</f>
        <v/>
      </c>
      <c r="M892" s="19"/>
      <c r="N892" s="20"/>
      <c r="O892" s="20"/>
      <c r="P892" s="20"/>
      <c r="Q892" s="13"/>
      <c r="R892" s="13"/>
    </row>
    <row r="893" spans="1:18" s="14" customFormat="1" hidden="1" x14ac:dyDescent="0.25">
      <c r="A893" s="15"/>
      <c r="B893" s="15"/>
      <c r="C893" s="15"/>
      <c r="D893" s="16"/>
      <c r="E893" s="16"/>
      <c r="F893" s="17"/>
      <c r="G893" s="15"/>
      <c r="H893" s="15"/>
      <c r="I893" s="15"/>
      <c r="J893" s="15"/>
      <c r="K893" s="18"/>
      <c r="L893" s="71" t="str">
        <f>IFERROR(_xlfn.IFNA(VLOOKUP($K893,коммент!$B:$C,2,0),""),"")</f>
        <v/>
      </c>
      <c r="M893" s="19"/>
      <c r="N893" s="20"/>
      <c r="O893" s="20"/>
      <c r="P893" s="20"/>
      <c r="Q893" s="13"/>
      <c r="R893" s="13"/>
    </row>
    <row r="894" spans="1:18" s="14" customFormat="1" hidden="1" x14ac:dyDescent="0.25">
      <c r="A894" s="15"/>
      <c r="B894" s="15"/>
      <c r="C894" s="15"/>
      <c r="D894" s="16"/>
      <c r="E894" s="16"/>
      <c r="F894" s="17"/>
      <c r="G894" s="15"/>
      <c r="H894" s="15"/>
      <c r="I894" s="15"/>
      <c r="J894" s="15"/>
      <c r="K894" s="18"/>
      <c r="L894" s="71" t="str">
        <f>IFERROR(_xlfn.IFNA(VLOOKUP($K894,коммент!$B:$C,2,0),""),"")</f>
        <v/>
      </c>
      <c r="M894" s="19"/>
      <c r="N894" s="20"/>
      <c r="O894" s="20"/>
      <c r="P894" s="20"/>
      <c r="Q894" s="13"/>
      <c r="R894" s="13"/>
    </row>
    <row r="895" spans="1:18" s="14" customFormat="1" hidden="1" x14ac:dyDescent="0.25">
      <c r="A895" s="15"/>
      <c r="B895" s="15"/>
      <c r="C895" s="15"/>
      <c r="D895" s="16"/>
      <c r="E895" s="16"/>
      <c r="F895" s="17"/>
      <c r="G895" s="15"/>
      <c r="H895" s="15"/>
      <c r="I895" s="15"/>
      <c r="J895" s="15"/>
      <c r="K895" s="18"/>
      <c r="L895" s="71" t="str">
        <f>IFERROR(_xlfn.IFNA(VLOOKUP($K895,коммент!$B:$C,2,0),""),"")</f>
        <v/>
      </c>
      <c r="M895" s="19"/>
      <c r="N895" s="20"/>
      <c r="O895" s="20"/>
      <c r="P895" s="20"/>
      <c r="Q895" s="13"/>
      <c r="R895" s="13"/>
    </row>
    <row r="896" spans="1:18" s="14" customFormat="1" hidden="1" x14ac:dyDescent="0.25">
      <c r="A896" s="15"/>
      <c r="B896" s="15"/>
      <c r="C896" s="15"/>
      <c r="D896" s="16"/>
      <c r="E896" s="16"/>
      <c r="F896" s="17"/>
      <c r="G896" s="15"/>
      <c r="H896" s="15"/>
      <c r="I896" s="15"/>
      <c r="J896" s="15"/>
      <c r="K896" s="18"/>
      <c r="L896" s="71" t="str">
        <f>IFERROR(_xlfn.IFNA(VLOOKUP($K896,коммент!$B:$C,2,0),""),"")</f>
        <v/>
      </c>
      <c r="M896" s="19"/>
      <c r="N896" s="20"/>
      <c r="O896" s="20"/>
      <c r="P896" s="20"/>
      <c r="Q896" s="13"/>
      <c r="R896" s="13"/>
    </row>
    <row r="897" spans="1:18" s="14" customFormat="1" hidden="1" x14ac:dyDescent="0.25">
      <c r="A897" s="15"/>
      <c r="B897" s="15"/>
      <c r="C897" s="15"/>
      <c r="D897" s="16"/>
      <c r="E897" s="16"/>
      <c r="F897" s="17"/>
      <c r="G897" s="15"/>
      <c r="H897" s="15"/>
      <c r="I897" s="15"/>
      <c r="J897" s="15"/>
      <c r="K897" s="18"/>
      <c r="L897" s="71" t="str">
        <f>IFERROR(_xlfn.IFNA(VLOOKUP($K897,коммент!$B:$C,2,0),""),"")</f>
        <v/>
      </c>
      <c r="M897" s="19"/>
      <c r="N897" s="20"/>
      <c r="O897" s="20"/>
      <c r="P897" s="20"/>
      <c r="Q897" s="13"/>
      <c r="R897" s="13"/>
    </row>
    <row r="898" spans="1:18" s="14" customFormat="1" hidden="1" x14ac:dyDescent="0.25">
      <c r="A898" s="15"/>
      <c r="B898" s="15"/>
      <c r="C898" s="15"/>
      <c r="D898" s="16"/>
      <c r="E898" s="16"/>
      <c r="F898" s="17"/>
      <c r="G898" s="15"/>
      <c r="H898" s="15"/>
      <c r="I898" s="15"/>
      <c r="J898" s="15"/>
      <c r="K898" s="18"/>
      <c r="L898" s="71" t="str">
        <f>IFERROR(_xlfn.IFNA(VLOOKUP($K898,коммент!$B:$C,2,0),""),"")</f>
        <v/>
      </c>
      <c r="M898" s="19"/>
      <c r="N898" s="20"/>
      <c r="O898" s="20"/>
      <c r="P898" s="20"/>
      <c r="Q898" s="13"/>
      <c r="R898" s="13"/>
    </row>
    <row r="899" spans="1:18" s="14" customFormat="1" hidden="1" x14ac:dyDescent="0.25">
      <c r="A899" s="15"/>
      <c r="B899" s="15"/>
      <c r="C899" s="15"/>
      <c r="D899" s="16"/>
      <c r="E899" s="16"/>
      <c r="F899" s="17"/>
      <c r="G899" s="15"/>
      <c r="H899" s="15"/>
      <c r="I899" s="15"/>
      <c r="J899" s="15"/>
      <c r="K899" s="18"/>
      <c r="L899" s="71" t="str">
        <f>IFERROR(_xlfn.IFNA(VLOOKUP($K899,коммент!$B:$C,2,0),""),"")</f>
        <v/>
      </c>
      <c r="M899" s="19"/>
      <c r="N899" s="20"/>
      <c r="O899" s="20"/>
      <c r="P899" s="20"/>
      <c r="Q899" s="13"/>
      <c r="R899" s="13"/>
    </row>
    <row r="900" spans="1:18" s="14" customFormat="1" hidden="1" x14ac:dyDescent="0.25">
      <c r="A900" s="15"/>
      <c r="B900" s="15"/>
      <c r="C900" s="15"/>
      <c r="D900" s="16"/>
      <c r="E900" s="16"/>
      <c r="F900" s="17"/>
      <c r="G900" s="15"/>
      <c r="H900" s="15"/>
      <c r="I900" s="15"/>
      <c r="J900" s="15"/>
      <c r="K900" s="18"/>
      <c r="L900" s="71" t="str">
        <f>IFERROR(_xlfn.IFNA(VLOOKUP($K900,коммент!$B:$C,2,0),""),"")</f>
        <v/>
      </c>
      <c r="M900" s="19"/>
      <c r="N900" s="20"/>
      <c r="O900" s="20"/>
      <c r="P900" s="20"/>
      <c r="Q900" s="13"/>
      <c r="R900" s="13"/>
    </row>
    <row r="901" spans="1:18" s="14" customFormat="1" hidden="1" x14ac:dyDescent="0.25">
      <c r="A901" s="15"/>
      <c r="B901" s="15"/>
      <c r="C901" s="15"/>
      <c r="D901" s="16"/>
      <c r="E901" s="16"/>
      <c r="F901" s="17"/>
      <c r="G901" s="15"/>
      <c r="H901" s="15"/>
      <c r="I901" s="15"/>
      <c r="J901" s="15"/>
      <c r="K901" s="18"/>
      <c r="L901" s="71" t="str">
        <f>IFERROR(_xlfn.IFNA(VLOOKUP($K901,коммент!$B:$C,2,0),""),"")</f>
        <v/>
      </c>
      <c r="M901" s="19"/>
      <c r="N901" s="20"/>
      <c r="O901" s="20"/>
      <c r="P901" s="20"/>
      <c r="Q901" s="13"/>
      <c r="R901" s="13"/>
    </row>
    <row r="902" spans="1:18" s="14" customFormat="1" hidden="1" x14ac:dyDescent="0.25">
      <c r="A902" s="15"/>
      <c r="B902" s="15"/>
      <c r="C902" s="15"/>
      <c r="D902" s="16"/>
      <c r="E902" s="16"/>
      <c r="F902" s="17"/>
      <c r="G902" s="15"/>
      <c r="H902" s="15"/>
      <c r="I902" s="15"/>
      <c r="J902" s="15"/>
      <c r="K902" s="18"/>
      <c r="L902" s="71" t="str">
        <f>IFERROR(_xlfn.IFNA(VLOOKUP($K902,коммент!$B:$C,2,0),""),"")</f>
        <v/>
      </c>
      <c r="M902" s="19"/>
      <c r="N902" s="20"/>
      <c r="O902" s="20"/>
      <c r="P902" s="20"/>
      <c r="Q902" s="13"/>
      <c r="R902" s="13"/>
    </row>
    <row r="903" spans="1:18" s="14" customFormat="1" hidden="1" x14ac:dyDescent="0.25">
      <c r="A903" s="15"/>
      <c r="B903" s="15"/>
      <c r="C903" s="15"/>
      <c r="D903" s="16"/>
      <c r="E903" s="16"/>
      <c r="F903" s="17"/>
      <c r="G903" s="15"/>
      <c r="H903" s="15"/>
      <c r="I903" s="15"/>
      <c r="J903" s="15"/>
      <c r="K903" s="18"/>
      <c r="L903" s="71" t="str">
        <f>IFERROR(_xlfn.IFNA(VLOOKUP($K903,коммент!$B:$C,2,0),""),"")</f>
        <v/>
      </c>
      <c r="M903" s="19"/>
      <c r="N903" s="20"/>
      <c r="O903" s="20"/>
      <c r="P903" s="20"/>
      <c r="Q903" s="13"/>
      <c r="R903" s="13"/>
    </row>
    <row r="904" spans="1:18" s="14" customFormat="1" hidden="1" x14ac:dyDescent="0.25">
      <c r="A904" s="15"/>
      <c r="B904" s="15"/>
      <c r="C904" s="15"/>
      <c r="D904" s="16"/>
      <c r="E904" s="16"/>
      <c r="F904" s="17"/>
      <c r="G904" s="15"/>
      <c r="H904" s="15"/>
      <c r="I904" s="15"/>
      <c r="J904" s="15"/>
      <c r="K904" s="18"/>
      <c r="L904" s="71" t="str">
        <f>IFERROR(_xlfn.IFNA(VLOOKUP($K904,коммент!$B:$C,2,0),""),"")</f>
        <v/>
      </c>
      <c r="M904" s="19"/>
      <c r="N904" s="20"/>
      <c r="O904" s="20"/>
      <c r="P904" s="20"/>
      <c r="Q904" s="13"/>
      <c r="R904" s="13"/>
    </row>
    <row r="905" spans="1:18" s="14" customFormat="1" hidden="1" x14ac:dyDescent="0.25">
      <c r="A905" s="15"/>
      <c r="B905" s="15"/>
      <c r="C905" s="15"/>
      <c r="D905" s="16"/>
      <c r="E905" s="16"/>
      <c r="F905" s="17"/>
      <c r="G905" s="15"/>
      <c r="H905" s="15"/>
      <c r="I905" s="15"/>
      <c r="J905" s="15"/>
      <c r="K905" s="18"/>
      <c r="L905" s="71" t="str">
        <f>IFERROR(_xlfn.IFNA(VLOOKUP($K905,коммент!$B:$C,2,0),""),"")</f>
        <v/>
      </c>
      <c r="M905" s="19"/>
      <c r="N905" s="20"/>
      <c r="O905" s="20"/>
      <c r="P905" s="20"/>
      <c r="Q905" s="13"/>
      <c r="R905" s="13"/>
    </row>
    <row r="906" spans="1:18" s="14" customFormat="1" hidden="1" x14ac:dyDescent="0.25">
      <c r="A906" s="15"/>
      <c r="B906" s="15"/>
      <c r="C906" s="15"/>
      <c r="D906" s="16"/>
      <c r="E906" s="16"/>
      <c r="F906" s="17"/>
      <c r="G906" s="15"/>
      <c r="H906" s="15"/>
      <c r="I906" s="15"/>
      <c r="J906" s="15"/>
      <c r="K906" s="18"/>
      <c r="L906" s="71" t="str">
        <f>IFERROR(_xlfn.IFNA(VLOOKUP($K906,коммент!$B:$C,2,0),""),"")</f>
        <v/>
      </c>
      <c r="M906" s="19"/>
      <c r="N906" s="20"/>
      <c r="O906" s="20"/>
      <c r="P906" s="20"/>
      <c r="Q906" s="13"/>
      <c r="R906" s="13"/>
    </row>
    <row r="907" spans="1:18" s="14" customFormat="1" hidden="1" x14ac:dyDescent="0.25">
      <c r="A907" s="15"/>
      <c r="B907" s="15"/>
      <c r="C907" s="15"/>
      <c r="D907" s="16"/>
      <c r="E907" s="16"/>
      <c r="F907" s="17"/>
      <c r="G907" s="15"/>
      <c r="H907" s="15"/>
      <c r="I907" s="15"/>
      <c r="J907" s="15"/>
      <c r="K907" s="18"/>
      <c r="L907" s="71" t="str">
        <f>IFERROR(_xlfn.IFNA(VLOOKUP($K907,коммент!$B:$C,2,0),""),"")</f>
        <v/>
      </c>
      <c r="M907" s="19"/>
      <c r="N907" s="20"/>
      <c r="O907" s="20"/>
      <c r="P907" s="20"/>
      <c r="Q907" s="13"/>
      <c r="R907" s="13"/>
    </row>
    <row r="908" spans="1:18" s="14" customFormat="1" hidden="1" x14ac:dyDescent="0.25">
      <c r="A908" s="15"/>
      <c r="B908" s="15"/>
      <c r="C908" s="15"/>
      <c r="D908" s="16"/>
      <c r="E908" s="16"/>
      <c r="F908" s="17"/>
      <c r="G908" s="15"/>
      <c r="H908" s="15"/>
      <c r="I908" s="15"/>
      <c r="J908" s="15"/>
      <c r="K908" s="18"/>
      <c r="L908" s="71" t="str">
        <f>IFERROR(_xlfn.IFNA(VLOOKUP($K908,коммент!$B:$C,2,0),""),"")</f>
        <v/>
      </c>
      <c r="M908" s="19"/>
      <c r="N908" s="20"/>
      <c r="O908" s="20"/>
      <c r="P908" s="20"/>
      <c r="Q908" s="13"/>
      <c r="R908" s="13"/>
    </row>
    <row r="909" spans="1:18" s="14" customFormat="1" hidden="1" x14ac:dyDescent="0.25">
      <c r="A909" s="15"/>
      <c r="B909" s="15"/>
      <c r="C909" s="15"/>
      <c r="D909" s="16"/>
      <c r="E909" s="16"/>
      <c r="F909" s="17"/>
      <c r="G909" s="15"/>
      <c r="H909" s="15"/>
      <c r="I909" s="15"/>
      <c r="J909" s="15"/>
      <c r="K909" s="18"/>
      <c r="L909" s="71" t="str">
        <f>IFERROR(_xlfn.IFNA(VLOOKUP($K909,коммент!$B:$C,2,0),""),"")</f>
        <v/>
      </c>
      <c r="M909" s="19"/>
      <c r="N909" s="20"/>
      <c r="O909" s="20"/>
      <c r="P909" s="20"/>
      <c r="Q909" s="13"/>
      <c r="R909" s="13"/>
    </row>
    <row r="910" spans="1:18" s="14" customFormat="1" hidden="1" x14ac:dyDescent="0.25">
      <c r="A910" s="15"/>
      <c r="B910" s="15"/>
      <c r="C910" s="15"/>
      <c r="D910" s="16"/>
      <c r="E910" s="16"/>
      <c r="F910" s="17"/>
      <c r="G910" s="15"/>
      <c r="H910" s="15"/>
      <c r="I910" s="15"/>
      <c r="J910" s="15"/>
      <c r="K910" s="18"/>
      <c r="L910" s="71" t="str">
        <f>IFERROR(_xlfn.IFNA(VLOOKUP($K910,коммент!$B:$C,2,0),""),"")</f>
        <v/>
      </c>
      <c r="M910" s="19"/>
      <c r="N910" s="20"/>
      <c r="O910" s="20"/>
      <c r="P910" s="20"/>
      <c r="Q910" s="13"/>
      <c r="R910" s="13"/>
    </row>
    <row r="911" spans="1:18" s="14" customFormat="1" hidden="1" x14ac:dyDescent="0.25">
      <c r="A911" s="15"/>
      <c r="B911" s="15"/>
      <c r="C911" s="15"/>
      <c r="D911" s="16"/>
      <c r="E911" s="16"/>
      <c r="F911" s="17"/>
      <c r="G911" s="15"/>
      <c r="H911" s="15"/>
      <c r="I911" s="15"/>
      <c r="J911" s="15"/>
      <c r="K911" s="18"/>
      <c r="L911" s="71" t="str">
        <f>IFERROR(_xlfn.IFNA(VLOOKUP($K911,коммент!$B:$C,2,0),""),"")</f>
        <v/>
      </c>
      <c r="M911" s="19"/>
      <c r="N911" s="20"/>
      <c r="O911" s="20"/>
      <c r="P911" s="20"/>
      <c r="Q911" s="13"/>
      <c r="R911" s="13"/>
    </row>
    <row r="912" spans="1:18" s="14" customFormat="1" hidden="1" x14ac:dyDescent="0.25">
      <c r="A912" s="15"/>
      <c r="B912" s="15"/>
      <c r="C912" s="15"/>
      <c r="D912" s="16"/>
      <c r="E912" s="16"/>
      <c r="F912" s="17"/>
      <c r="G912" s="15"/>
      <c r="H912" s="15"/>
      <c r="I912" s="15"/>
      <c r="J912" s="15"/>
      <c r="K912" s="18"/>
      <c r="L912" s="71" t="str">
        <f>IFERROR(_xlfn.IFNA(VLOOKUP($K912,коммент!$B:$C,2,0),""),"")</f>
        <v/>
      </c>
      <c r="M912" s="19"/>
      <c r="N912" s="20"/>
      <c r="O912" s="20"/>
      <c r="P912" s="20"/>
      <c r="Q912" s="13"/>
      <c r="R912" s="13"/>
    </row>
    <row r="913" spans="1:18" s="14" customFormat="1" hidden="1" x14ac:dyDescent="0.25">
      <c r="A913" s="15"/>
      <c r="B913" s="15"/>
      <c r="C913" s="15"/>
      <c r="D913" s="16"/>
      <c r="E913" s="16"/>
      <c r="F913" s="17"/>
      <c r="G913" s="15"/>
      <c r="H913" s="15"/>
      <c r="I913" s="15"/>
      <c r="J913" s="15"/>
      <c r="K913" s="18"/>
      <c r="L913" s="71" t="str">
        <f>IFERROR(_xlfn.IFNA(VLOOKUP($K913,коммент!$B:$C,2,0),""),"")</f>
        <v/>
      </c>
      <c r="M913" s="19"/>
      <c r="N913" s="20"/>
      <c r="O913" s="20"/>
      <c r="P913" s="20"/>
      <c r="Q913" s="13"/>
      <c r="R913" s="13"/>
    </row>
    <row r="914" spans="1:18" s="14" customFormat="1" hidden="1" x14ac:dyDescent="0.25">
      <c r="A914" s="15"/>
      <c r="B914" s="15"/>
      <c r="C914" s="15"/>
      <c r="D914" s="16"/>
      <c r="E914" s="16"/>
      <c r="F914" s="17"/>
      <c r="G914" s="15"/>
      <c r="H914" s="15"/>
      <c r="I914" s="15"/>
      <c r="J914" s="15"/>
      <c r="K914" s="18"/>
      <c r="L914" s="71" t="str">
        <f>IFERROR(_xlfn.IFNA(VLOOKUP($K914,коммент!$B:$C,2,0),""),"")</f>
        <v/>
      </c>
      <c r="M914" s="19"/>
      <c r="N914" s="20"/>
      <c r="O914" s="20"/>
      <c r="P914" s="20"/>
      <c r="Q914" s="13"/>
      <c r="R914" s="13"/>
    </row>
    <row r="915" spans="1:18" s="14" customFormat="1" hidden="1" x14ac:dyDescent="0.25">
      <c r="A915" s="15"/>
      <c r="B915" s="15"/>
      <c r="C915" s="15"/>
      <c r="D915" s="16"/>
      <c r="E915" s="16"/>
      <c r="F915" s="17"/>
      <c r="G915" s="15"/>
      <c r="H915" s="15"/>
      <c r="I915" s="15"/>
      <c r="J915" s="15"/>
      <c r="K915" s="18"/>
      <c r="L915" s="71" t="str">
        <f>IFERROR(_xlfn.IFNA(VLOOKUP($K915,коммент!$B:$C,2,0),""),"")</f>
        <v/>
      </c>
      <c r="M915" s="19"/>
      <c r="N915" s="20"/>
      <c r="O915" s="20"/>
      <c r="P915" s="20"/>
      <c r="Q915" s="13"/>
      <c r="R915" s="13"/>
    </row>
    <row r="916" spans="1:18" s="14" customFormat="1" hidden="1" x14ac:dyDescent="0.25">
      <c r="A916" s="15"/>
      <c r="B916" s="15"/>
      <c r="C916" s="15"/>
      <c r="D916" s="16"/>
      <c r="E916" s="16"/>
      <c r="F916" s="17"/>
      <c r="G916" s="15"/>
      <c r="H916" s="15"/>
      <c r="I916" s="15"/>
      <c r="J916" s="15"/>
      <c r="K916" s="18"/>
      <c r="L916" s="71" t="str">
        <f>IFERROR(_xlfn.IFNA(VLOOKUP($K916,коммент!$B:$C,2,0),""),"")</f>
        <v/>
      </c>
      <c r="M916" s="19"/>
      <c r="N916" s="20"/>
      <c r="O916" s="20"/>
      <c r="P916" s="20"/>
      <c r="Q916" s="13"/>
      <c r="R916" s="13"/>
    </row>
    <row r="917" spans="1:18" s="14" customFormat="1" hidden="1" x14ac:dyDescent="0.25">
      <c r="A917" s="15"/>
      <c r="B917" s="15"/>
      <c r="C917" s="15"/>
      <c r="D917" s="16"/>
      <c r="E917" s="16"/>
      <c r="F917" s="17"/>
      <c r="G917" s="15"/>
      <c r="H917" s="15"/>
      <c r="I917" s="15"/>
      <c r="J917" s="15"/>
      <c r="K917" s="18"/>
      <c r="L917" s="71" t="str">
        <f>IFERROR(_xlfn.IFNA(VLOOKUP($K917,коммент!$B:$C,2,0),""),"")</f>
        <v/>
      </c>
      <c r="M917" s="19"/>
      <c r="N917" s="20"/>
      <c r="O917" s="20"/>
      <c r="P917" s="20"/>
      <c r="Q917" s="13"/>
      <c r="R917" s="13"/>
    </row>
    <row r="918" spans="1:18" s="14" customFormat="1" hidden="1" x14ac:dyDescent="0.25">
      <c r="A918" s="15"/>
      <c r="B918" s="15"/>
      <c r="C918" s="15"/>
      <c r="D918" s="16"/>
      <c r="E918" s="16"/>
      <c r="F918" s="17"/>
      <c r="G918" s="15"/>
      <c r="H918" s="15"/>
      <c r="I918" s="15"/>
      <c r="J918" s="15"/>
      <c r="K918" s="18"/>
      <c r="L918" s="71" t="str">
        <f>IFERROR(_xlfn.IFNA(VLOOKUP($K918,коммент!$B:$C,2,0),""),"")</f>
        <v/>
      </c>
      <c r="M918" s="19"/>
      <c r="N918" s="20"/>
      <c r="O918" s="20"/>
      <c r="P918" s="20"/>
      <c r="Q918" s="13"/>
      <c r="R918" s="13"/>
    </row>
    <row r="919" spans="1:18" s="14" customFormat="1" hidden="1" x14ac:dyDescent="0.25">
      <c r="A919" s="15"/>
      <c r="B919" s="15"/>
      <c r="C919" s="15"/>
      <c r="D919" s="16"/>
      <c r="E919" s="16"/>
      <c r="F919" s="17"/>
      <c r="G919" s="15"/>
      <c r="H919" s="15"/>
      <c r="I919" s="15"/>
      <c r="J919" s="15"/>
      <c r="K919" s="18"/>
      <c r="L919" s="71" t="str">
        <f>IFERROR(_xlfn.IFNA(VLOOKUP($K919,коммент!$B:$C,2,0),""),"")</f>
        <v/>
      </c>
      <c r="M919" s="19"/>
      <c r="N919" s="20"/>
      <c r="O919" s="20"/>
      <c r="P919" s="20"/>
      <c r="Q919" s="13"/>
      <c r="R919" s="13"/>
    </row>
    <row r="920" spans="1:18" s="14" customFormat="1" hidden="1" x14ac:dyDescent="0.25">
      <c r="A920" s="15"/>
      <c r="B920" s="15"/>
      <c r="C920" s="15"/>
      <c r="D920" s="16"/>
      <c r="E920" s="16"/>
      <c r="F920" s="17"/>
      <c r="G920" s="15"/>
      <c r="H920" s="15"/>
      <c r="I920" s="15"/>
      <c r="J920" s="15"/>
      <c r="K920" s="18"/>
      <c r="L920" s="71" t="str">
        <f>IFERROR(_xlfn.IFNA(VLOOKUP($K920,коммент!$B:$C,2,0),""),"")</f>
        <v/>
      </c>
      <c r="M920" s="19"/>
      <c r="N920" s="20"/>
      <c r="O920" s="20"/>
      <c r="P920" s="20"/>
      <c r="Q920" s="13"/>
      <c r="R920" s="13"/>
    </row>
    <row r="921" spans="1:18" s="14" customFormat="1" hidden="1" x14ac:dyDescent="0.25">
      <c r="A921" s="15"/>
      <c r="B921" s="15"/>
      <c r="C921" s="15"/>
      <c r="D921" s="16"/>
      <c r="E921" s="16"/>
      <c r="F921" s="17"/>
      <c r="G921" s="15"/>
      <c r="H921" s="15"/>
      <c r="I921" s="15"/>
      <c r="J921" s="15"/>
      <c r="K921" s="18"/>
      <c r="L921" s="71" t="str">
        <f>IFERROR(_xlfn.IFNA(VLOOKUP($K921,коммент!$B:$C,2,0),""),"")</f>
        <v/>
      </c>
      <c r="M921" s="19"/>
      <c r="N921" s="20"/>
      <c r="O921" s="20"/>
      <c r="P921" s="20"/>
      <c r="Q921" s="13"/>
      <c r="R921" s="13"/>
    </row>
    <row r="922" spans="1:18" s="14" customFormat="1" hidden="1" x14ac:dyDescent="0.25">
      <c r="A922" s="15"/>
      <c r="B922" s="15"/>
      <c r="C922" s="15"/>
      <c r="D922" s="16"/>
      <c r="E922" s="16"/>
      <c r="F922" s="17"/>
      <c r="G922" s="15"/>
      <c r="H922" s="15"/>
      <c r="I922" s="15"/>
      <c r="J922" s="15"/>
      <c r="K922" s="18"/>
      <c r="L922" s="71" t="str">
        <f>IFERROR(_xlfn.IFNA(VLOOKUP($K922,коммент!$B:$C,2,0),""),"")</f>
        <v/>
      </c>
      <c r="M922" s="19"/>
      <c r="N922" s="20"/>
      <c r="O922" s="20"/>
      <c r="P922" s="20"/>
      <c r="Q922" s="13"/>
      <c r="R922" s="13"/>
    </row>
    <row r="923" spans="1:18" s="14" customFormat="1" hidden="1" x14ac:dyDescent="0.25">
      <c r="A923" s="15"/>
      <c r="B923" s="15"/>
      <c r="C923" s="15"/>
      <c r="D923" s="16"/>
      <c r="E923" s="16"/>
      <c r="F923" s="17"/>
      <c r="G923" s="15"/>
      <c r="H923" s="15"/>
      <c r="I923" s="15"/>
      <c r="J923" s="15"/>
      <c r="K923" s="18"/>
      <c r="L923" s="71" t="str">
        <f>IFERROR(_xlfn.IFNA(VLOOKUP($K923,коммент!$B:$C,2,0),""),"")</f>
        <v/>
      </c>
      <c r="M923" s="19"/>
      <c r="N923" s="20"/>
      <c r="O923" s="20"/>
      <c r="P923" s="20"/>
      <c r="Q923" s="13"/>
      <c r="R923" s="13"/>
    </row>
    <row r="924" spans="1:18" s="14" customFormat="1" hidden="1" x14ac:dyDescent="0.25">
      <c r="A924" s="15"/>
      <c r="B924" s="15"/>
      <c r="C924" s="15"/>
      <c r="D924" s="16"/>
      <c r="E924" s="16"/>
      <c r="F924" s="17"/>
      <c r="G924" s="15"/>
      <c r="H924" s="15"/>
      <c r="I924" s="15"/>
      <c r="J924" s="15"/>
      <c r="K924" s="18"/>
      <c r="L924" s="71" t="str">
        <f>IFERROR(_xlfn.IFNA(VLOOKUP($K924,коммент!$B:$C,2,0),""),"")</f>
        <v/>
      </c>
      <c r="M924" s="19"/>
      <c r="N924" s="20"/>
      <c r="O924" s="20"/>
      <c r="P924" s="20"/>
      <c r="Q924" s="13"/>
      <c r="R924" s="13"/>
    </row>
    <row r="925" spans="1:18" s="14" customFormat="1" hidden="1" x14ac:dyDescent="0.25">
      <c r="A925" s="15"/>
      <c r="B925" s="15"/>
      <c r="C925" s="15"/>
      <c r="D925" s="16"/>
      <c r="E925" s="16"/>
      <c r="F925" s="17"/>
      <c r="G925" s="15"/>
      <c r="H925" s="15"/>
      <c r="I925" s="15"/>
      <c r="J925" s="15"/>
      <c r="K925" s="18"/>
      <c r="L925" s="71" t="str">
        <f>IFERROR(_xlfn.IFNA(VLOOKUP($K925,коммент!$B:$C,2,0),""),"")</f>
        <v/>
      </c>
      <c r="M925" s="19"/>
      <c r="N925" s="20"/>
      <c r="O925" s="20"/>
      <c r="P925" s="20"/>
      <c r="Q925" s="13"/>
      <c r="R925" s="13"/>
    </row>
    <row r="926" spans="1:18" s="14" customFormat="1" hidden="1" x14ac:dyDescent="0.25">
      <c r="A926" s="15"/>
      <c r="B926" s="15"/>
      <c r="C926" s="15"/>
      <c r="D926" s="16"/>
      <c r="E926" s="16"/>
      <c r="F926" s="17"/>
      <c r="G926" s="15"/>
      <c r="H926" s="15"/>
      <c r="I926" s="15"/>
      <c r="J926" s="15"/>
      <c r="K926" s="18"/>
      <c r="L926" s="71" t="str">
        <f>IFERROR(_xlfn.IFNA(VLOOKUP($K926,коммент!$B:$C,2,0),""),"")</f>
        <v/>
      </c>
      <c r="M926" s="19"/>
      <c r="N926" s="20"/>
      <c r="O926" s="20"/>
      <c r="P926" s="20"/>
      <c r="Q926" s="13"/>
      <c r="R926" s="13"/>
    </row>
    <row r="927" spans="1:18" s="14" customFormat="1" hidden="1" x14ac:dyDescent="0.25">
      <c r="A927" s="15"/>
      <c r="B927" s="15"/>
      <c r="C927" s="15"/>
      <c r="D927" s="16"/>
      <c r="E927" s="16"/>
      <c r="F927" s="17"/>
      <c r="G927" s="15"/>
      <c r="H927" s="15"/>
      <c r="I927" s="15"/>
      <c r="J927" s="15"/>
      <c r="K927" s="18"/>
      <c r="L927" s="71" t="str">
        <f>IFERROR(_xlfn.IFNA(VLOOKUP($K927,коммент!$B:$C,2,0),""),"")</f>
        <v/>
      </c>
      <c r="M927" s="19"/>
      <c r="N927" s="20"/>
      <c r="O927" s="20"/>
      <c r="P927" s="20"/>
      <c r="Q927" s="13"/>
      <c r="R927" s="13"/>
    </row>
    <row r="928" spans="1:18" s="14" customFormat="1" hidden="1" x14ac:dyDescent="0.25">
      <c r="A928" s="15"/>
      <c r="B928" s="15"/>
      <c r="C928" s="15"/>
      <c r="D928" s="16"/>
      <c r="E928" s="16"/>
      <c r="F928" s="17"/>
      <c r="G928" s="15"/>
      <c r="H928" s="15"/>
      <c r="I928" s="15"/>
      <c r="J928" s="15"/>
      <c r="K928" s="18"/>
      <c r="L928" s="71" t="str">
        <f>IFERROR(_xlfn.IFNA(VLOOKUP($K928,коммент!$B:$C,2,0),""),"")</f>
        <v/>
      </c>
      <c r="M928" s="19"/>
      <c r="N928" s="20"/>
      <c r="O928" s="20"/>
      <c r="P928" s="20"/>
      <c r="Q928" s="13"/>
      <c r="R928" s="13"/>
    </row>
    <row r="929" spans="1:18" s="14" customFormat="1" hidden="1" x14ac:dyDescent="0.25">
      <c r="A929" s="15"/>
      <c r="B929" s="15"/>
      <c r="C929" s="15"/>
      <c r="D929" s="16"/>
      <c r="E929" s="16"/>
      <c r="F929" s="17"/>
      <c r="G929" s="15"/>
      <c r="H929" s="15"/>
      <c r="I929" s="15"/>
      <c r="J929" s="15"/>
      <c r="K929" s="18"/>
      <c r="L929" s="71" t="str">
        <f>IFERROR(_xlfn.IFNA(VLOOKUP($K929,коммент!$B:$C,2,0),""),"")</f>
        <v/>
      </c>
      <c r="M929" s="19"/>
      <c r="N929" s="20"/>
      <c r="O929" s="20"/>
      <c r="P929" s="20"/>
      <c r="Q929" s="13"/>
      <c r="R929" s="13"/>
    </row>
    <row r="930" spans="1:18" s="14" customFormat="1" hidden="1" x14ac:dyDescent="0.25">
      <c r="A930" s="15"/>
      <c r="B930" s="15"/>
      <c r="C930" s="15"/>
      <c r="D930" s="16"/>
      <c r="E930" s="16"/>
      <c r="F930" s="17"/>
      <c r="G930" s="15"/>
      <c r="H930" s="15"/>
      <c r="I930" s="15"/>
      <c r="J930" s="15"/>
      <c r="K930" s="18"/>
      <c r="L930" s="71" t="str">
        <f>IFERROR(_xlfn.IFNA(VLOOKUP($K930,коммент!$B:$C,2,0),""),"")</f>
        <v/>
      </c>
      <c r="M930" s="19"/>
      <c r="N930" s="20"/>
      <c r="O930" s="20"/>
      <c r="P930" s="20"/>
      <c r="Q930" s="13"/>
      <c r="R930" s="13"/>
    </row>
    <row r="931" spans="1:18" s="14" customFormat="1" hidden="1" x14ac:dyDescent="0.25">
      <c r="A931" s="15"/>
      <c r="B931" s="15"/>
      <c r="C931" s="15"/>
      <c r="D931" s="16"/>
      <c r="E931" s="16"/>
      <c r="F931" s="17"/>
      <c r="G931" s="15"/>
      <c r="H931" s="15"/>
      <c r="I931" s="15"/>
      <c r="J931" s="15"/>
      <c r="K931" s="18"/>
      <c r="L931" s="71" t="str">
        <f>IFERROR(_xlfn.IFNA(VLOOKUP($K931,коммент!$B:$C,2,0),""),"")</f>
        <v/>
      </c>
      <c r="M931" s="19"/>
      <c r="N931" s="20"/>
      <c r="O931" s="20"/>
      <c r="P931" s="20"/>
      <c r="Q931" s="13"/>
      <c r="R931" s="13"/>
    </row>
    <row r="932" spans="1:18" s="14" customFormat="1" hidden="1" x14ac:dyDescent="0.25">
      <c r="A932" s="15"/>
      <c r="B932" s="15"/>
      <c r="C932" s="15"/>
      <c r="D932" s="16"/>
      <c r="E932" s="16"/>
      <c r="F932" s="17"/>
      <c r="G932" s="15"/>
      <c r="H932" s="15"/>
      <c r="I932" s="15"/>
      <c r="J932" s="15"/>
      <c r="K932" s="18"/>
      <c r="L932" s="71" t="str">
        <f>IFERROR(_xlfn.IFNA(VLOOKUP($K932,коммент!$B:$C,2,0),""),"")</f>
        <v/>
      </c>
      <c r="M932" s="19"/>
      <c r="N932" s="20"/>
      <c r="O932" s="20"/>
      <c r="P932" s="20"/>
      <c r="Q932" s="13"/>
      <c r="R932" s="13"/>
    </row>
    <row r="933" spans="1:18" s="14" customFormat="1" hidden="1" x14ac:dyDescent="0.25">
      <c r="A933" s="15"/>
      <c r="B933" s="15"/>
      <c r="C933" s="15"/>
      <c r="D933" s="16"/>
      <c r="E933" s="16"/>
      <c r="F933" s="17"/>
      <c r="G933" s="15"/>
      <c r="H933" s="15"/>
      <c r="I933" s="15"/>
      <c r="J933" s="15"/>
      <c r="K933" s="18"/>
      <c r="L933" s="71" t="str">
        <f>IFERROR(_xlfn.IFNA(VLOOKUP($K933,коммент!$B:$C,2,0),""),"")</f>
        <v/>
      </c>
      <c r="M933" s="19"/>
      <c r="N933" s="20"/>
      <c r="O933" s="20"/>
      <c r="P933" s="20"/>
      <c r="Q933" s="13"/>
      <c r="R933" s="13"/>
    </row>
    <row r="934" spans="1:18" s="14" customFormat="1" hidden="1" x14ac:dyDescent="0.25">
      <c r="A934" s="15"/>
      <c r="B934" s="15"/>
      <c r="C934" s="15"/>
      <c r="D934" s="16"/>
      <c r="E934" s="16"/>
      <c r="F934" s="17"/>
      <c r="G934" s="15"/>
      <c r="H934" s="15"/>
      <c r="I934" s="15"/>
      <c r="J934" s="15"/>
      <c r="K934" s="18"/>
      <c r="L934" s="71" t="str">
        <f>IFERROR(_xlfn.IFNA(VLOOKUP($K934,коммент!$B:$C,2,0),""),"")</f>
        <v/>
      </c>
      <c r="M934" s="19"/>
      <c r="N934" s="20"/>
      <c r="O934" s="20"/>
      <c r="P934" s="20"/>
      <c r="Q934" s="13"/>
      <c r="R934" s="13"/>
    </row>
    <row r="935" spans="1:18" s="14" customFormat="1" hidden="1" x14ac:dyDescent="0.25">
      <c r="A935" s="15"/>
      <c r="B935" s="15"/>
      <c r="C935" s="15"/>
      <c r="D935" s="16"/>
      <c r="E935" s="16"/>
      <c r="F935" s="17"/>
      <c r="G935" s="15"/>
      <c r="H935" s="15"/>
      <c r="I935" s="15"/>
      <c r="J935" s="15"/>
      <c r="K935" s="18"/>
      <c r="L935" s="71" t="str">
        <f>IFERROR(_xlfn.IFNA(VLOOKUP($K935,коммент!$B:$C,2,0),""),"")</f>
        <v/>
      </c>
      <c r="M935" s="19"/>
      <c r="N935" s="20"/>
      <c r="O935" s="20"/>
      <c r="P935" s="20"/>
      <c r="Q935" s="13"/>
      <c r="R935" s="13"/>
    </row>
    <row r="936" spans="1:18" s="14" customFormat="1" hidden="1" x14ac:dyDescent="0.25">
      <c r="A936" s="15"/>
      <c r="B936" s="15"/>
      <c r="C936" s="15"/>
      <c r="D936" s="16"/>
      <c r="E936" s="16"/>
      <c r="F936" s="17"/>
      <c r="G936" s="15"/>
      <c r="H936" s="15"/>
      <c r="I936" s="15"/>
      <c r="J936" s="15"/>
      <c r="K936" s="18"/>
      <c r="L936" s="71" t="str">
        <f>IFERROR(_xlfn.IFNA(VLOOKUP($K936,коммент!$B:$C,2,0),""),"")</f>
        <v/>
      </c>
      <c r="M936" s="19"/>
      <c r="N936" s="20"/>
      <c r="O936" s="20"/>
      <c r="P936" s="20"/>
      <c r="Q936" s="13"/>
      <c r="R936" s="13"/>
    </row>
    <row r="937" spans="1:18" s="14" customFormat="1" hidden="1" x14ac:dyDescent="0.25">
      <c r="A937" s="15"/>
      <c r="B937" s="15"/>
      <c r="C937" s="15"/>
      <c r="D937" s="16"/>
      <c r="E937" s="16"/>
      <c r="F937" s="17"/>
      <c r="G937" s="15"/>
      <c r="H937" s="15"/>
      <c r="I937" s="15"/>
      <c r="J937" s="15"/>
      <c r="K937" s="18"/>
      <c r="L937" s="71" t="str">
        <f>IFERROR(_xlfn.IFNA(VLOOKUP($K937,коммент!$B:$C,2,0),""),"")</f>
        <v/>
      </c>
      <c r="M937" s="19"/>
      <c r="N937" s="20"/>
      <c r="O937" s="20"/>
      <c r="P937" s="20"/>
      <c r="Q937" s="13"/>
      <c r="R937" s="13"/>
    </row>
    <row r="938" spans="1:18" s="14" customFormat="1" hidden="1" x14ac:dyDescent="0.25">
      <c r="A938" s="15"/>
      <c r="B938" s="15"/>
      <c r="C938" s="15"/>
      <c r="D938" s="16"/>
      <c r="E938" s="16"/>
      <c r="F938" s="17"/>
      <c r="G938" s="15"/>
      <c r="H938" s="15"/>
      <c r="I938" s="15"/>
      <c r="J938" s="15"/>
      <c r="K938" s="18"/>
      <c r="L938" s="71" t="str">
        <f>IFERROR(_xlfn.IFNA(VLOOKUP($K938,коммент!$B:$C,2,0),""),"")</f>
        <v/>
      </c>
      <c r="M938" s="19"/>
      <c r="N938" s="20"/>
      <c r="O938" s="20"/>
      <c r="P938" s="20"/>
      <c r="Q938" s="13"/>
      <c r="R938" s="13"/>
    </row>
    <row r="939" spans="1:18" s="14" customFormat="1" hidden="1" x14ac:dyDescent="0.25">
      <c r="A939" s="15"/>
      <c r="B939" s="15"/>
      <c r="C939" s="15"/>
      <c r="D939" s="16"/>
      <c r="E939" s="16"/>
      <c r="F939" s="17"/>
      <c r="G939" s="15"/>
      <c r="H939" s="15"/>
      <c r="I939" s="15"/>
      <c r="J939" s="15"/>
      <c r="K939" s="18"/>
      <c r="L939" s="71" t="str">
        <f>IFERROR(_xlfn.IFNA(VLOOKUP($K939,коммент!$B:$C,2,0),""),"")</f>
        <v/>
      </c>
      <c r="M939" s="19"/>
      <c r="N939" s="20"/>
      <c r="O939" s="20"/>
      <c r="P939" s="20"/>
      <c r="Q939" s="13"/>
      <c r="R939" s="13"/>
    </row>
    <row r="940" spans="1:18" s="14" customFormat="1" hidden="1" x14ac:dyDescent="0.25">
      <c r="A940" s="15"/>
      <c r="B940" s="15"/>
      <c r="C940" s="15"/>
      <c r="D940" s="16"/>
      <c r="E940" s="16"/>
      <c r="F940" s="17"/>
      <c r="G940" s="15"/>
      <c r="H940" s="15"/>
      <c r="I940" s="15"/>
      <c r="J940" s="15"/>
      <c r="K940" s="18"/>
      <c r="L940" s="71" t="str">
        <f>IFERROR(_xlfn.IFNA(VLOOKUP($K940,коммент!$B:$C,2,0),""),"")</f>
        <v/>
      </c>
      <c r="M940" s="19"/>
      <c r="N940" s="20"/>
      <c r="O940" s="20"/>
      <c r="P940" s="20"/>
      <c r="Q940" s="13"/>
      <c r="R940" s="13"/>
    </row>
    <row r="941" spans="1:18" s="14" customFormat="1" hidden="1" x14ac:dyDescent="0.25">
      <c r="A941" s="15"/>
      <c r="B941" s="15"/>
      <c r="C941" s="15"/>
      <c r="D941" s="16"/>
      <c r="E941" s="16"/>
      <c r="F941" s="17"/>
      <c r="G941" s="15"/>
      <c r="H941" s="15"/>
      <c r="I941" s="15"/>
      <c r="J941" s="15"/>
      <c r="K941" s="18"/>
      <c r="L941" s="71" t="str">
        <f>IFERROR(_xlfn.IFNA(VLOOKUP($K941,коммент!$B:$C,2,0),""),"")</f>
        <v/>
      </c>
      <c r="M941" s="19"/>
      <c r="N941" s="20"/>
      <c r="O941" s="20"/>
      <c r="P941" s="20"/>
      <c r="Q941" s="13"/>
      <c r="R941" s="13"/>
    </row>
    <row r="942" spans="1:18" s="14" customFormat="1" hidden="1" x14ac:dyDescent="0.25">
      <c r="A942" s="15"/>
      <c r="B942" s="15"/>
      <c r="C942" s="15"/>
      <c r="D942" s="16"/>
      <c r="E942" s="16"/>
      <c r="F942" s="17"/>
      <c r="G942" s="15"/>
      <c r="H942" s="15"/>
      <c r="I942" s="15"/>
      <c r="J942" s="15"/>
      <c r="K942" s="18"/>
      <c r="L942" s="71" t="str">
        <f>IFERROR(_xlfn.IFNA(VLOOKUP($K942,коммент!$B:$C,2,0),""),"")</f>
        <v/>
      </c>
      <c r="M942" s="19"/>
      <c r="N942" s="20"/>
      <c r="O942" s="20"/>
      <c r="P942" s="20"/>
      <c r="Q942" s="13"/>
      <c r="R942" s="13"/>
    </row>
    <row r="943" spans="1:18" s="14" customFormat="1" hidden="1" x14ac:dyDescent="0.25">
      <c r="A943" s="15"/>
      <c r="B943" s="15"/>
      <c r="C943" s="15"/>
      <c r="D943" s="16"/>
      <c r="E943" s="16"/>
      <c r="F943" s="17"/>
      <c r="G943" s="15"/>
      <c r="H943" s="15"/>
      <c r="I943" s="15"/>
      <c r="J943" s="15"/>
      <c r="K943" s="18"/>
      <c r="L943" s="71" t="str">
        <f>IFERROR(_xlfn.IFNA(VLOOKUP($K943,коммент!$B:$C,2,0),""),"")</f>
        <v/>
      </c>
      <c r="M943" s="19"/>
      <c r="N943" s="20"/>
      <c r="O943" s="20"/>
      <c r="P943" s="20"/>
      <c r="Q943" s="13"/>
      <c r="R943" s="13"/>
    </row>
    <row r="944" spans="1:18" s="14" customFormat="1" hidden="1" x14ac:dyDescent="0.25">
      <c r="A944" s="15"/>
      <c r="B944" s="15"/>
      <c r="C944" s="15"/>
      <c r="D944" s="16"/>
      <c r="E944" s="16"/>
      <c r="F944" s="17"/>
      <c r="G944" s="15"/>
      <c r="H944" s="15"/>
      <c r="I944" s="15"/>
      <c r="J944" s="15"/>
      <c r="K944" s="18"/>
      <c r="L944" s="71" t="str">
        <f>IFERROR(_xlfn.IFNA(VLOOKUP($K944,коммент!$B:$C,2,0),""),"")</f>
        <v/>
      </c>
      <c r="M944" s="19"/>
      <c r="N944" s="20"/>
      <c r="O944" s="20"/>
      <c r="P944" s="20"/>
      <c r="Q944" s="13"/>
      <c r="R944" s="13"/>
    </row>
    <row r="945" spans="1:18" s="14" customFormat="1" hidden="1" x14ac:dyDescent="0.25">
      <c r="A945" s="15"/>
      <c r="B945" s="15"/>
      <c r="C945" s="15"/>
      <c r="D945" s="16"/>
      <c r="E945" s="16"/>
      <c r="F945" s="17"/>
      <c r="G945" s="15"/>
      <c r="H945" s="15"/>
      <c r="I945" s="15"/>
      <c r="J945" s="15"/>
      <c r="K945" s="18"/>
      <c r="L945" s="71" t="str">
        <f>IFERROR(_xlfn.IFNA(VLOOKUP($K945,коммент!$B:$C,2,0),""),"")</f>
        <v/>
      </c>
      <c r="M945" s="19"/>
      <c r="N945" s="20"/>
      <c r="O945" s="20"/>
      <c r="P945" s="20"/>
      <c r="Q945" s="13"/>
      <c r="R945" s="13"/>
    </row>
    <row r="946" spans="1:18" s="14" customFormat="1" hidden="1" x14ac:dyDescent="0.25">
      <c r="A946" s="15"/>
      <c r="B946" s="15"/>
      <c r="C946" s="15"/>
      <c r="D946" s="16"/>
      <c r="E946" s="16"/>
      <c r="F946" s="17"/>
      <c r="G946" s="15"/>
      <c r="H946" s="15"/>
      <c r="I946" s="15"/>
      <c r="J946" s="15"/>
      <c r="K946" s="18"/>
      <c r="L946" s="71" t="str">
        <f>IFERROR(_xlfn.IFNA(VLOOKUP($K946,коммент!$B:$C,2,0),""),"")</f>
        <v/>
      </c>
      <c r="M946" s="19"/>
      <c r="N946" s="20"/>
      <c r="O946" s="20"/>
      <c r="P946" s="20"/>
      <c r="Q946" s="13"/>
      <c r="R946" s="13"/>
    </row>
    <row r="947" spans="1:18" s="14" customFormat="1" hidden="1" x14ac:dyDescent="0.25">
      <c r="A947" s="15"/>
      <c r="B947" s="15"/>
      <c r="C947" s="15"/>
      <c r="D947" s="16"/>
      <c r="E947" s="16"/>
      <c r="F947" s="17"/>
      <c r="G947" s="15"/>
      <c r="H947" s="15"/>
      <c r="I947" s="15"/>
      <c r="J947" s="15"/>
      <c r="K947" s="18"/>
      <c r="L947" s="71" t="str">
        <f>IFERROR(_xlfn.IFNA(VLOOKUP($K947,коммент!$B:$C,2,0),""),"")</f>
        <v/>
      </c>
      <c r="M947" s="19"/>
      <c r="N947" s="20"/>
      <c r="O947" s="20"/>
      <c r="P947" s="20"/>
      <c r="Q947" s="13"/>
      <c r="R947" s="13"/>
    </row>
    <row r="948" spans="1:18" s="14" customFormat="1" hidden="1" x14ac:dyDescent="0.25">
      <c r="A948" s="15"/>
      <c r="B948" s="15"/>
      <c r="C948" s="15"/>
      <c r="D948" s="16"/>
      <c r="E948" s="16"/>
      <c r="F948" s="17"/>
      <c r="G948" s="15"/>
      <c r="H948" s="15"/>
      <c r="I948" s="15"/>
      <c r="J948" s="15"/>
      <c r="K948" s="18"/>
      <c r="L948" s="71" t="str">
        <f>IFERROR(_xlfn.IFNA(VLOOKUP($K948,коммент!$B:$C,2,0),""),"")</f>
        <v/>
      </c>
      <c r="M948" s="19"/>
      <c r="N948" s="20"/>
      <c r="O948" s="20"/>
      <c r="P948" s="20"/>
      <c r="Q948" s="13"/>
      <c r="R948" s="13"/>
    </row>
    <row r="949" spans="1:18" s="14" customFormat="1" hidden="1" x14ac:dyDescent="0.25">
      <c r="A949" s="15"/>
      <c r="B949" s="15"/>
      <c r="C949" s="15"/>
      <c r="D949" s="16"/>
      <c r="E949" s="16"/>
      <c r="F949" s="17"/>
      <c r="G949" s="15"/>
      <c r="H949" s="15"/>
      <c r="I949" s="15"/>
      <c r="J949" s="15"/>
      <c r="K949" s="18"/>
      <c r="L949" s="71" t="str">
        <f>IFERROR(_xlfn.IFNA(VLOOKUP($K949,коммент!$B:$C,2,0),""),"")</f>
        <v/>
      </c>
      <c r="M949" s="19"/>
      <c r="N949" s="20"/>
      <c r="O949" s="20"/>
      <c r="P949" s="20"/>
      <c r="Q949" s="13"/>
      <c r="R949" s="13"/>
    </row>
    <row r="950" spans="1:18" s="14" customFormat="1" hidden="1" x14ac:dyDescent="0.25">
      <c r="A950" s="15"/>
      <c r="B950" s="15"/>
      <c r="C950" s="15"/>
      <c r="D950" s="16"/>
      <c r="E950" s="16"/>
      <c r="F950" s="17"/>
      <c r="G950" s="15"/>
      <c r="H950" s="15"/>
      <c r="I950" s="15"/>
      <c r="J950" s="15"/>
      <c r="K950" s="18"/>
      <c r="L950" s="71" t="str">
        <f>IFERROR(_xlfn.IFNA(VLOOKUP($K950,коммент!$B:$C,2,0),""),"")</f>
        <v/>
      </c>
      <c r="M950" s="19"/>
      <c r="N950" s="20"/>
      <c r="O950" s="20"/>
      <c r="P950" s="20"/>
      <c r="Q950" s="13"/>
      <c r="R950" s="13"/>
    </row>
    <row r="951" spans="1:18" s="14" customFormat="1" hidden="1" x14ac:dyDescent="0.25">
      <c r="A951" s="15"/>
      <c r="B951" s="15"/>
      <c r="C951" s="15"/>
      <c r="D951" s="16"/>
      <c r="E951" s="16"/>
      <c r="F951" s="17"/>
      <c r="G951" s="15"/>
      <c r="H951" s="15"/>
      <c r="I951" s="15"/>
      <c r="J951" s="15"/>
      <c r="K951" s="18"/>
      <c r="L951" s="71" t="str">
        <f>IFERROR(_xlfn.IFNA(VLOOKUP($K951,коммент!$B:$C,2,0),""),"")</f>
        <v/>
      </c>
      <c r="M951" s="19"/>
      <c r="N951" s="20"/>
      <c r="O951" s="20"/>
      <c r="P951" s="20"/>
      <c r="Q951" s="13"/>
      <c r="R951" s="13"/>
    </row>
    <row r="952" spans="1:18" s="14" customFormat="1" hidden="1" x14ac:dyDescent="0.25">
      <c r="A952" s="15"/>
      <c r="B952" s="15"/>
      <c r="C952" s="15"/>
      <c r="D952" s="16"/>
      <c r="E952" s="16"/>
      <c r="F952" s="17"/>
      <c r="G952" s="15"/>
      <c r="H952" s="15"/>
      <c r="I952" s="15"/>
      <c r="J952" s="15"/>
      <c r="K952" s="18"/>
      <c r="L952" s="71" t="str">
        <f>IFERROR(_xlfn.IFNA(VLOOKUP($K952,коммент!$B:$C,2,0),""),"")</f>
        <v/>
      </c>
      <c r="M952" s="19"/>
      <c r="N952" s="20"/>
      <c r="O952" s="20"/>
      <c r="P952" s="20"/>
      <c r="Q952" s="13"/>
      <c r="R952" s="13"/>
    </row>
    <row r="953" spans="1:18" s="14" customFormat="1" hidden="1" x14ac:dyDescent="0.25">
      <c r="A953" s="15"/>
      <c r="B953" s="15"/>
      <c r="C953" s="15"/>
      <c r="D953" s="16"/>
      <c r="E953" s="16"/>
      <c r="F953" s="17"/>
      <c r="G953" s="15"/>
      <c r="H953" s="15"/>
      <c r="I953" s="15"/>
      <c r="J953" s="15"/>
      <c r="K953" s="18"/>
      <c r="L953" s="71" t="str">
        <f>IFERROR(_xlfn.IFNA(VLOOKUP($K953,коммент!$B:$C,2,0),""),"")</f>
        <v/>
      </c>
      <c r="M953" s="19"/>
      <c r="N953" s="20"/>
      <c r="O953" s="20"/>
      <c r="P953" s="20"/>
      <c r="Q953" s="13"/>
      <c r="R953" s="13"/>
    </row>
    <row r="954" spans="1:18" s="14" customFormat="1" hidden="1" x14ac:dyDescent="0.25">
      <c r="A954" s="15"/>
      <c r="B954" s="15"/>
      <c r="C954" s="15"/>
      <c r="D954" s="16"/>
      <c r="E954" s="16"/>
      <c r="F954" s="17"/>
      <c r="G954" s="15"/>
      <c r="H954" s="15"/>
      <c r="I954" s="15"/>
      <c r="J954" s="15"/>
      <c r="K954" s="18"/>
      <c r="L954" s="71" t="str">
        <f>IFERROR(_xlfn.IFNA(VLOOKUP($K954,коммент!$B:$C,2,0),""),"")</f>
        <v/>
      </c>
      <c r="M954" s="19"/>
      <c r="N954" s="20"/>
      <c r="O954" s="20"/>
      <c r="P954" s="20"/>
      <c r="Q954" s="13"/>
      <c r="R954" s="13"/>
    </row>
    <row r="955" spans="1:18" s="14" customFormat="1" hidden="1" x14ac:dyDescent="0.25">
      <c r="A955" s="15"/>
      <c r="B955" s="15"/>
      <c r="C955" s="15"/>
      <c r="D955" s="16"/>
      <c r="E955" s="16"/>
      <c r="F955" s="17"/>
      <c r="G955" s="15"/>
      <c r="H955" s="15"/>
      <c r="I955" s="15"/>
      <c r="J955" s="15"/>
      <c r="K955" s="18"/>
      <c r="L955" s="71" t="str">
        <f>IFERROR(_xlfn.IFNA(VLOOKUP($K955,коммент!$B:$C,2,0),""),"")</f>
        <v/>
      </c>
      <c r="M955" s="19"/>
      <c r="N955" s="20"/>
      <c r="O955" s="20"/>
      <c r="P955" s="20"/>
      <c r="Q955" s="13"/>
      <c r="R955" s="13"/>
    </row>
    <row r="956" spans="1:18" s="14" customFormat="1" hidden="1" x14ac:dyDescent="0.25">
      <c r="A956" s="15"/>
      <c r="B956" s="15"/>
      <c r="C956" s="15"/>
      <c r="D956" s="16"/>
      <c r="E956" s="16"/>
      <c r="F956" s="17"/>
      <c r="G956" s="15"/>
      <c r="H956" s="15"/>
      <c r="I956" s="15"/>
      <c r="J956" s="15"/>
      <c r="K956" s="18"/>
      <c r="L956" s="71" t="str">
        <f>IFERROR(_xlfn.IFNA(VLOOKUP($K956,коммент!$B:$C,2,0),""),"")</f>
        <v/>
      </c>
      <c r="M956" s="19"/>
      <c r="N956" s="20"/>
      <c r="O956" s="20"/>
      <c r="P956" s="20"/>
      <c r="Q956" s="13"/>
      <c r="R956" s="13"/>
    </row>
    <row r="957" spans="1:18" s="14" customFormat="1" hidden="1" x14ac:dyDescent="0.25">
      <c r="A957" s="15"/>
      <c r="B957" s="15"/>
      <c r="C957" s="15"/>
      <c r="D957" s="16"/>
      <c r="E957" s="16"/>
      <c r="F957" s="17"/>
      <c r="G957" s="15"/>
      <c r="H957" s="15"/>
      <c r="I957" s="15"/>
      <c r="J957" s="15"/>
      <c r="K957" s="18"/>
      <c r="L957" s="71" t="str">
        <f>IFERROR(_xlfn.IFNA(VLOOKUP($K957,коммент!$B:$C,2,0),""),"")</f>
        <v/>
      </c>
      <c r="M957" s="19"/>
      <c r="N957" s="20"/>
      <c r="O957" s="20"/>
      <c r="P957" s="20"/>
      <c r="Q957" s="13"/>
      <c r="R957" s="13"/>
    </row>
    <row r="958" spans="1:18" s="14" customFormat="1" hidden="1" x14ac:dyDescent="0.25">
      <c r="A958" s="15"/>
      <c r="B958" s="15"/>
      <c r="C958" s="15"/>
      <c r="D958" s="16"/>
      <c r="E958" s="16"/>
      <c r="F958" s="17"/>
      <c r="G958" s="15"/>
      <c r="H958" s="15"/>
      <c r="I958" s="15"/>
      <c r="J958" s="15"/>
      <c r="K958" s="18"/>
      <c r="L958" s="71" t="str">
        <f>IFERROR(_xlfn.IFNA(VLOOKUP($K958,коммент!$B:$C,2,0),""),"")</f>
        <v/>
      </c>
      <c r="M958" s="19"/>
      <c r="N958" s="20"/>
      <c r="O958" s="20"/>
      <c r="P958" s="20"/>
      <c r="Q958" s="13"/>
      <c r="R958" s="13"/>
    </row>
    <row r="959" spans="1:18" s="14" customFormat="1" hidden="1" x14ac:dyDescent="0.25">
      <c r="A959" s="15"/>
      <c r="B959" s="15"/>
      <c r="C959" s="15"/>
      <c r="D959" s="16"/>
      <c r="E959" s="16"/>
      <c r="F959" s="17"/>
      <c r="G959" s="15"/>
      <c r="H959" s="15"/>
      <c r="I959" s="15"/>
      <c r="J959" s="15"/>
      <c r="K959" s="18"/>
      <c r="L959" s="71" t="str">
        <f>IFERROR(_xlfn.IFNA(VLOOKUP($K959,коммент!$B:$C,2,0),""),"")</f>
        <v/>
      </c>
      <c r="M959" s="19"/>
      <c r="N959" s="20"/>
      <c r="O959" s="20"/>
      <c r="P959" s="20"/>
      <c r="Q959" s="13"/>
      <c r="R959" s="13"/>
    </row>
    <row r="960" spans="1:18" s="14" customFormat="1" hidden="1" x14ac:dyDescent="0.25">
      <c r="A960" s="15"/>
      <c r="B960" s="15"/>
      <c r="C960" s="15"/>
      <c r="D960" s="16"/>
      <c r="E960" s="16"/>
      <c r="F960" s="17"/>
      <c r="G960" s="15"/>
      <c r="H960" s="15"/>
      <c r="I960" s="15"/>
      <c r="J960" s="15"/>
      <c r="K960" s="18"/>
      <c r="L960" s="71" t="str">
        <f>IFERROR(_xlfn.IFNA(VLOOKUP($K960,коммент!$B:$C,2,0),""),"")</f>
        <v/>
      </c>
      <c r="M960" s="19"/>
      <c r="N960" s="20"/>
      <c r="O960" s="20"/>
      <c r="P960" s="20"/>
      <c r="Q960" s="13"/>
      <c r="R960" s="13"/>
    </row>
    <row r="961" spans="1:18" s="14" customFormat="1" hidden="1" x14ac:dyDescent="0.25">
      <c r="A961" s="15"/>
      <c r="B961" s="15"/>
      <c r="C961" s="15"/>
      <c r="D961" s="16"/>
      <c r="E961" s="16"/>
      <c r="F961" s="17"/>
      <c r="G961" s="15"/>
      <c r="H961" s="15"/>
      <c r="I961" s="15"/>
      <c r="J961" s="15"/>
      <c r="K961" s="18"/>
      <c r="L961" s="71" t="str">
        <f>IFERROR(_xlfn.IFNA(VLOOKUP($K961,коммент!$B:$C,2,0),""),"")</f>
        <v/>
      </c>
      <c r="M961" s="19"/>
      <c r="N961" s="20"/>
      <c r="O961" s="20"/>
      <c r="P961" s="20"/>
      <c r="Q961" s="13"/>
      <c r="R961" s="13"/>
    </row>
    <row r="962" spans="1:18" s="14" customFormat="1" hidden="1" x14ac:dyDescent="0.25">
      <c r="A962" s="15"/>
      <c r="B962" s="15"/>
      <c r="C962" s="15"/>
      <c r="D962" s="16"/>
      <c r="E962" s="16"/>
      <c r="F962" s="17"/>
      <c r="G962" s="15"/>
      <c r="H962" s="15"/>
      <c r="I962" s="15"/>
      <c r="J962" s="15"/>
      <c r="K962" s="18"/>
      <c r="L962" s="71" t="str">
        <f>IFERROR(_xlfn.IFNA(VLOOKUP($K962,коммент!$B:$C,2,0),""),"")</f>
        <v/>
      </c>
      <c r="M962" s="19"/>
      <c r="N962" s="20"/>
      <c r="O962" s="20"/>
      <c r="P962" s="20"/>
      <c r="Q962" s="13"/>
      <c r="R962" s="13"/>
    </row>
    <row r="963" spans="1:18" s="14" customFormat="1" hidden="1" x14ac:dyDescent="0.25">
      <c r="A963" s="15"/>
      <c r="B963" s="15"/>
      <c r="C963" s="15"/>
      <c r="D963" s="16"/>
      <c r="E963" s="16"/>
      <c r="F963" s="17"/>
      <c r="G963" s="15"/>
      <c r="H963" s="15"/>
      <c r="I963" s="15"/>
      <c r="J963" s="15"/>
      <c r="K963" s="18"/>
      <c r="L963" s="71" t="str">
        <f>IFERROR(_xlfn.IFNA(VLOOKUP($K963,коммент!$B:$C,2,0),""),"")</f>
        <v/>
      </c>
      <c r="M963" s="19"/>
      <c r="N963" s="20"/>
      <c r="O963" s="20"/>
      <c r="P963" s="20"/>
      <c r="Q963" s="13"/>
      <c r="R963" s="13"/>
    </row>
    <row r="964" spans="1:18" s="14" customFormat="1" hidden="1" x14ac:dyDescent="0.25">
      <c r="A964" s="15"/>
      <c r="B964" s="15"/>
      <c r="C964" s="15"/>
      <c r="D964" s="16"/>
      <c r="E964" s="16"/>
      <c r="F964" s="17"/>
      <c r="G964" s="15"/>
      <c r="H964" s="15"/>
      <c r="I964" s="15"/>
      <c r="J964" s="15"/>
      <c r="K964" s="18"/>
      <c r="L964" s="71" t="str">
        <f>IFERROR(_xlfn.IFNA(VLOOKUP($K964,коммент!$B:$C,2,0),""),"")</f>
        <v/>
      </c>
      <c r="M964" s="19"/>
      <c r="N964" s="20"/>
      <c r="O964" s="20"/>
      <c r="P964" s="20"/>
      <c r="Q964" s="13"/>
      <c r="R964" s="13"/>
    </row>
    <row r="965" spans="1:18" s="14" customFormat="1" hidden="1" x14ac:dyDescent="0.25">
      <c r="A965" s="15"/>
      <c r="B965" s="15"/>
      <c r="C965" s="15"/>
      <c r="D965" s="16"/>
      <c r="E965" s="16"/>
      <c r="F965" s="17"/>
      <c r="G965" s="15"/>
      <c r="H965" s="15"/>
      <c r="I965" s="15"/>
      <c r="J965" s="15"/>
      <c r="K965" s="18"/>
      <c r="L965" s="71" t="str">
        <f>IFERROR(_xlfn.IFNA(VLOOKUP($K965,коммент!$B:$C,2,0),""),"")</f>
        <v/>
      </c>
      <c r="M965" s="19"/>
      <c r="N965" s="20"/>
      <c r="O965" s="20"/>
      <c r="P965" s="20"/>
      <c r="Q965" s="13"/>
      <c r="R965" s="13"/>
    </row>
    <row r="966" spans="1:18" s="14" customFormat="1" hidden="1" x14ac:dyDescent="0.25">
      <c r="A966" s="15"/>
      <c r="B966" s="15"/>
      <c r="C966" s="15"/>
      <c r="D966" s="16"/>
      <c r="E966" s="16"/>
      <c r="F966" s="17"/>
      <c r="G966" s="15"/>
      <c r="H966" s="15"/>
      <c r="I966" s="15"/>
      <c r="J966" s="15"/>
      <c r="K966" s="18"/>
      <c r="L966" s="71" t="str">
        <f>IFERROR(_xlfn.IFNA(VLOOKUP($K966,коммент!$B:$C,2,0),""),"")</f>
        <v/>
      </c>
      <c r="M966" s="19"/>
      <c r="N966" s="20"/>
      <c r="O966" s="20"/>
      <c r="P966" s="20"/>
      <c r="Q966" s="13"/>
      <c r="R966" s="13"/>
    </row>
    <row r="967" spans="1:18" s="14" customFormat="1" hidden="1" x14ac:dyDescent="0.25">
      <c r="A967" s="15"/>
      <c r="B967" s="15"/>
      <c r="C967" s="15"/>
      <c r="D967" s="16"/>
      <c r="E967" s="16"/>
      <c r="F967" s="17"/>
      <c r="G967" s="15"/>
      <c r="H967" s="15"/>
      <c r="I967" s="15"/>
      <c r="J967" s="15"/>
      <c r="K967" s="18"/>
      <c r="L967" s="71" t="str">
        <f>IFERROR(_xlfn.IFNA(VLOOKUP($K967,коммент!$B:$C,2,0),""),"")</f>
        <v/>
      </c>
      <c r="M967" s="19"/>
      <c r="N967" s="20"/>
      <c r="O967" s="20"/>
      <c r="P967" s="20"/>
      <c r="Q967" s="13"/>
      <c r="R967" s="13"/>
    </row>
    <row r="968" spans="1:18" s="14" customFormat="1" hidden="1" x14ac:dyDescent="0.25">
      <c r="A968" s="15"/>
      <c r="B968" s="15"/>
      <c r="C968" s="15"/>
      <c r="D968" s="16"/>
      <c r="E968" s="16"/>
      <c r="F968" s="17"/>
      <c r="G968" s="15"/>
      <c r="H968" s="15"/>
      <c r="I968" s="15"/>
      <c r="J968" s="15"/>
      <c r="K968" s="18"/>
      <c r="L968" s="71" t="str">
        <f>IFERROR(_xlfn.IFNA(VLOOKUP($K968,коммент!$B:$C,2,0),""),"")</f>
        <v/>
      </c>
      <c r="M968" s="19"/>
      <c r="N968" s="20"/>
      <c r="O968" s="20"/>
      <c r="P968" s="20"/>
      <c r="Q968" s="13"/>
      <c r="R968" s="13"/>
    </row>
    <row r="969" spans="1:18" s="14" customFormat="1" hidden="1" x14ac:dyDescent="0.25">
      <c r="A969" s="15"/>
      <c r="B969" s="15"/>
      <c r="C969" s="15"/>
      <c r="D969" s="16"/>
      <c r="E969" s="16"/>
      <c r="F969" s="17"/>
      <c r="G969" s="15"/>
      <c r="H969" s="15"/>
      <c r="I969" s="15"/>
      <c r="J969" s="15"/>
      <c r="K969" s="18"/>
      <c r="L969" s="71" t="str">
        <f>IFERROR(_xlfn.IFNA(VLOOKUP($K969,коммент!$B:$C,2,0),""),"")</f>
        <v/>
      </c>
      <c r="M969" s="19"/>
      <c r="N969" s="20"/>
      <c r="O969" s="20"/>
      <c r="P969" s="20"/>
      <c r="Q969" s="13"/>
      <c r="R969" s="13"/>
    </row>
    <row r="970" spans="1:18" s="14" customFormat="1" hidden="1" x14ac:dyDescent="0.25">
      <c r="A970" s="15"/>
      <c r="B970" s="15"/>
      <c r="C970" s="15"/>
      <c r="D970" s="16"/>
      <c r="E970" s="16"/>
      <c r="F970" s="17"/>
      <c r="G970" s="15"/>
      <c r="H970" s="15"/>
      <c r="I970" s="15"/>
      <c r="J970" s="15"/>
      <c r="K970" s="18"/>
      <c r="L970" s="71" t="str">
        <f>IFERROR(_xlfn.IFNA(VLOOKUP($K970,коммент!$B:$C,2,0),""),"")</f>
        <v/>
      </c>
      <c r="M970" s="19"/>
      <c r="N970" s="20"/>
      <c r="O970" s="20"/>
      <c r="P970" s="20"/>
      <c r="Q970" s="13"/>
      <c r="R970" s="13"/>
    </row>
    <row r="971" spans="1:18" s="14" customFormat="1" hidden="1" x14ac:dyDescent="0.25">
      <c r="A971" s="15"/>
      <c r="B971" s="15"/>
      <c r="C971" s="15"/>
      <c r="D971" s="16"/>
      <c r="E971" s="16"/>
      <c r="F971" s="17"/>
      <c r="G971" s="15"/>
      <c r="H971" s="15"/>
      <c r="I971" s="15"/>
      <c r="J971" s="15"/>
      <c r="K971" s="18"/>
      <c r="L971" s="71" t="str">
        <f>IFERROR(_xlfn.IFNA(VLOOKUP($K971,коммент!$B:$C,2,0),""),"")</f>
        <v/>
      </c>
      <c r="M971" s="19"/>
      <c r="N971" s="20"/>
      <c r="O971" s="20"/>
      <c r="P971" s="20"/>
      <c r="Q971" s="13"/>
      <c r="R971" s="13"/>
    </row>
    <row r="972" spans="1:18" s="14" customFormat="1" hidden="1" x14ac:dyDescent="0.25">
      <c r="A972" s="15"/>
      <c r="B972" s="15"/>
      <c r="C972" s="15"/>
      <c r="D972" s="16"/>
      <c r="E972" s="16"/>
      <c r="F972" s="17"/>
      <c r="G972" s="15"/>
      <c r="H972" s="15"/>
      <c r="I972" s="15"/>
      <c r="J972" s="15"/>
      <c r="K972" s="18"/>
      <c r="L972" s="71" t="str">
        <f>IFERROR(_xlfn.IFNA(VLOOKUP($K972,коммент!$B:$C,2,0),""),"")</f>
        <v/>
      </c>
      <c r="M972" s="19"/>
      <c r="N972" s="20"/>
      <c r="O972" s="20"/>
      <c r="P972" s="20"/>
      <c r="Q972" s="13"/>
      <c r="R972" s="13"/>
    </row>
    <row r="973" spans="1:18" s="14" customFormat="1" hidden="1" x14ac:dyDescent="0.25">
      <c r="A973" s="15"/>
      <c r="B973" s="15"/>
      <c r="C973" s="15"/>
      <c r="D973" s="16"/>
      <c r="E973" s="16"/>
      <c r="F973" s="17"/>
      <c r="G973" s="15"/>
      <c r="H973" s="15"/>
      <c r="I973" s="15"/>
      <c r="J973" s="15"/>
      <c r="K973" s="18"/>
      <c r="L973" s="71" t="str">
        <f>IFERROR(_xlfn.IFNA(VLOOKUP($K973,коммент!$B:$C,2,0),""),"")</f>
        <v/>
      </c>
      <c r="M973" s="19"/>
      <c r="N973" s="20"/>
      <c r="O973" s="20"/>
      <c r="P973" s="20"/>
      <c r="Q973" s="13"/>
      <c r="R973" s="13"/>
    </row>
    <row r="974" spans="1:18" s="14" customFormat="1" hidden="1" x14ac:dyDescent="0.25">
      <c r="A974" s="15"/>
      <c r="B974" s="15"/>
      <c r="C974" s="15"/>
      <c r="D974" s="16"/>
      <c r="E974" s="16"/>
      <c r="F974" s="17"/>
      <c r="G974" s="15"/>
      <c r="H974" s="15"/>
      <c r="I974" s="15"/>
      <c r="J974" s="15"/>
      <c r="K974" s="18"/>
      <c r="L974" s="71" t="str">
        <f>IFERROR(_xlfn.IFNA(VLOOKUP($K974,коммент!$B:$C,2,0),""),"")</f>
        <v/>
      </c>
      <c r="M974" s="19"/>
      <c r="N974" s="20"/>
      <c r="O974" s="20"/>
      <c r="P974" s="20"/>
      <c r="Q974" s="13"/>
      <c r="R974" s="13"/>
    </row>
    <row r="975" spans="1:18" s="14" customFormat="1" hidden="1" x14ac:dyDescent="0.25">
      <c r="A975" s="15"/>
      <c r="B975" s="15"/>
      <c r="C975" s="15"/>
      <c r="D975" s="16"/>
      <c r="E975" s="16"/>
      <c r="F975" s="17"/>
      <c r="G975" s="15"/>
      <c r="H975" s="15"/>
      <c r="I975" s="15"/>
      <c r="J975" s="15"/>
      <c r="K975" s="18"/>
      <c r="L975" s="71" t="str">
        <f>IFERROR(_xlfn.IFNA(VLOOKUP($K975,коммент!$B:$C,2,0),""),"")</f>
        <v/>
      </c>
      <c r="M975" s="19"/>
      <c r="N975" s="20"/>
      <c r="O975" s="20"/>
      <c r="P975" s="20"/>
      <c r="Q975" s="13"/>
      <c r="R975" s="13"/>
    </row>
    <row r="976" spans="1:18" s="14" customFormat="1" hidden="1" x14ac:dyDescent="0.25">
      <c r="A976" s="15"/>
      <c r="B976" s="15"/>
      <c r="C976" s="15"/>
      <c r="D976" s="16"/>
      <c r="E976" s="16"/>
      <c r="F976" s="17"/>
      <c r="G976" s="15"/>
      <c r="H976" s="15"/>
      <c r="I976" s="15"/>
      <c r="J976" s="15"/>
      <c r="K976" s="18"/>
      <c r="L976" s="71" t="str">
        <f>IFERROR(_xlfn.IFNA(VLOOKUP($K976,коммент!$B:$C,2,0),""),"")</f>
        <v/>
      </c>
      <c r="M976" s="19"/>
      <c r="N976" s="20"/>
      <c r="O976" s="20"/>
      <c r="P976" s="20"/>
      <c r="Q976" s="13"/>
      <c r="R976" s="13"/>
    </row>
    <row r="977" spans="1:18" s="14" customFormat="1" hidden="1" x14ac:dyDescent="0.25">
      <c r="A977" s="15"/>
      <c r="B977" s="15"/>
      <c r="C977" s="15"/>
      <c r="D977" s="16"/>
      <c r="E977" s="16"/>
      <c r="F977" s="17"/>
      <c r="G977" s="15"/>
      <c r="H977" s="15"/>
      <c r="I977" s="15"/>
      <c r="J977" s="15"/>
      <c r="K977" s="18"/>
      <c r="L977" s="71" t="str">
        <f>IFERROR(_xlfn.IFNA(VLOOKUP($K977,коммент!$B:$C,2,0),""),"")</f>
        <v/>
      </c>
      <c r="M977" s="19"/>
      <c r="N977" s="20"/>
      <c r="O977" s="20"/>
      <c r="P977" s="20"/>
      <c r="Q977" s="13"/>
      <c r="R977" s="13"/>
    </row>
    <row r="978" spans="1:18" s="14" customFormat="1" hidden="1" x14ac:dyDescent="0.25">
      <c r="A978" s="15"/>
      <c r="B978" s="15"/>
      <c r="C978" s="15"/>
      <c r="D978" s="16"/>
      <c r="E978" s="16"/>
      <c r="F978" s="17"/>
      <c r="G978" s="15"/>
      <c r="H978" s="15"/>
      <c r="I978" s="15"/>
      <c r="J978" s="15"/>
      <c r="K978" s="18"/>
      <c r="L978" s="71" t="str">
        <f>IFERROR(_xlfn.IFNA(VLOOKUP($K978,коммент!$B:$C,2,0),""),"")</f>
        <v/>
      </c>
      <c r="M978" s="19"/>
      <c r="N978" s="20"/>
      <c r="O978" s="20"/>
      <c r="P978" s="20"/>
      <c r="Q978" s="13"/>
      <c r="R978" s="13"/>
    </row>
    <row r="979" spans="1:18" s="14" customFormat="1" hidden="1" x14ac:dyDescent="0.25">
      <c r="A979" s="15"/>
      <c r="B979" s="15"/>
      <c r="C979" s="15"/>
      <c r="D979" s="16"/>
      <c r="E979" s="16"/>
      <c r="F979" s="17"/>
      <c r="G979" s="15"/>
      <c r="H979" s="15"/>
      <c r="I979" s="15"/>
      <c r="J979" s="15"/>
      <c r="K979" s="18"/>
      <c r="L979" s="71" t="str">
        <f>IFERROR(_xlfn.IFNA(VLOOKUP($K979,коммент!$B:$C,2,0),""),"")</f>
        <v/>
      </c>
      <c r="M979" s="19"/>
      <c r="N979" s="20"/>
      <c r="O979" s="20"/>
      <c r="P979" s="20"/>
      <c r="Q979" s="13"/>
      <c r="R979" s="13"/>
    </row>
    <row r="980" spans="1:18" s="14" customFormat="1" hidden="1" x14ac:dyDescent="0.25">
      <c r="A980" s="15"/>
      <c r="B980" s="15"/>
      <c r="C980" s="15"/>
      <c r="D980" s="16"/>
      <c r="E980" s="16"/>
      <c r="F980" s="17"/>
      <c r="G980" s="15"/>
      <c r="H980" s="15"/>
      <c r="I980" s="15"/>
      <c r="J980" s="15"/>
      <c r="K980" s="18"/>
      <c r="L980" s="71" t="str">
        <f>IFERROR(_xlfn.IFNA(VLOOKUP($K980,коммент!$B:$C,2,0),""),"")</f>
        <v/>
      </c>
      <c r="M980" s="19"/>
      <c r="N980" s="20"/>
      <c r="O980" s="20"/>
      <c r="P980" s="20"/>
      <c r="Q980" s="13"/>
      <c r="R980" s="13"/>
    </row>
    <row r="981" spans="1:18" s="14" customFormat="1" hidden="1" x14ac:dyDescent="0.25">
      <c r="A981" s="15"/>
      <c r="B981" s="15"/>
      <c r="C981" s="15"/>
      <c r="D981" s="16"/>
      <c r="E981" s="16"/>
      <c r="F981" s="17"/>
      <c r="G981" s="15"/>
      <c r="H981" s="15"/>
      <c r="I981" s="15"/>
      <c r="J981" s="15"/>
      <c r="K981" s="18"/>
      <c r="L981" s="71" t="str">
        <f>IFERROR(_xlfn.IFNA(VLOOKUP($K981,коммент!$B:$C,2,0),""),"")</f>
        <v/>
      </c>
      <c r="M981" s="19"/>
      <c r="N981" s="20"/>
      <c r="O981" s="20"/>
      <c r="P981" s="20"/>
      <c r="Q981" s="13"/>
      <c r="R981" s="13"/>
    </row>
    <row r="982" spans="1:18" s="14" customFormat="1" hidden="1" x14ac:dyDescent="0.25">
      <c r="A982" s="15"/>
      <c r="B982" s="15"/>
      <c r="C982" s="15"/>
      <c r="D982" s="16"/>
      <c r="E982" s="16"/>
      <c r="F982" s="17"/>
      <c r="G982" s="15"/>
      <c r="H982" s="15"/>
      <c r="I982" s="15"/>
      <c r="J982" s="15"/>
      <c r="K982" s="18"/>
      <c r="L982" s="71" t="str">
        <f>IFERROR(_xlfn.IFNA(VLOOKUP($K982,коммент!$B:$C,2,0),""),"")</f>
        <v/>
      </c>
      <c r="M982" s="19"/>
      <c r="N982" s="20"/>
      <c r="O982" s="20"/>
      <c r="P982" s="20"/>
      <c r="Q982" s="13"/>
      <c r="R982" s="13"/>
    </row>
    <row r="983" spans="1:18" s="14" customFormat="1" hidden="1" x14ac:dyDescent="0.25">
      <c r="A983" s="15"/>
      <c r="B983" s="15"/>
      <c r="C983" s="15"/>
      <c r="D983" s="16"/>
      <c r="E983" s="16"/>
      <c r="F983" s="17"/>
      <c r="G983" s="15"/>
      <c r="H983" s="15"/>
      <c r="I983" s="15"/>
      <c r="J983" s="15"/>
      <c r="K983" s="18"/>
      <c r="L983" s="71" t="str">
        <f>IFERROR(_xlfn.IFNA(VLOOKUP($K983,коммент!$B:$C,2,0),""),"")</f>
        <v/>
      </c>
      <c r="M983" s="19"/>
      <c r="N983" s="20"/>
      <c r="O983" s="20"/>
      <c r="P983" s="20"/>
      <c r="Q983" s="13"/>
      <c r="R983" s="13"/>
    </row>
    <row r="984" spans="1:18" s="14" customFormat="1" hidden="1" x14ac:dyDescent="0.25">
      <c r="A984" s="15"/>
      <c r="B984" s="15"/>
      <c r="C984" s="15"/>
      <c r="D984" s="16"/>
      <c r="E984" s="16"/>
      <c r="F984" s="17"/>
      <c r="G984" s="15"/>
      <c r="H984" s="15"/>
      <c r="I984" s="15"/>
      <c r="J984" s="15"/>
      <c r="K984" s="18"/>
      <c r="L984" s="71" t="str">
        <f>IFERROR(_xlfn.IFNA(VLOOKUP($K984,коммент!$B:$C,2,0),""),"")</f>
        <v/>
      </c>
      <c r="M984" s="19"/>
      <c r="N984" s="20"/>
      <c r="O984" s="20"/>
      <c r="P984" s="20"/>
      <c r="Q984" s="13"/>
      <c r="R984" s="13"/>
    </row>
    <row r="985" spans="1:18" s="14" customFormat="1" hidden="1" x14ac:dyDescent="0.25">
      <c r="A985" s="15"/>
      <c r="B985" s="15"/>
      <c r="C985" s="15"/>
      <c r="D985" s="16"/>
      <c r="E985" s="16"/>
      <c r="F985" s="17"/>
      <c r="G985" s="15"/>
      <c r="H985" s="15"/>
      <c r="I985" s="15"/>
      <c r="J985" s="15"/>
      <c r="K985" s="18"/>
      <c r="L985" s="71" t="str">
        <f>IFERROR(_xlfn.IFNA(VLOOKUP($K985,коммент!$B:$C,2,0),""),"")</f>
        <v/>
      </c>
      <c r="M985" s="19"/>
      <c r="N985" s="20"/>
      <c r="O985" s="20"/>
      <c r="P985" s="20"/>
      <c r="Q985" s="13"/>
      <c r="R985" s="13"/>
    </row>
    <row r="986" spans="1:18" s="14" customFormat="1" hidden="1" x14ac:dyDescent="0.25">
      <c r="A986" s="15"/>
      <c r="B986" s="15"/>
      <c r="C986" s="15"/>
      <c r="D986" s="16"/>
      <c r="E986" s="16"/>
      <c r="F986" s="17"/>
      <c r="G986" s="15"/>
      <c r="H986" s="15"/>
      <c r="I986" s="15"/>
      <c r="J986" s="15"/>
      <c r="K986" s="18"/>
      <c r="L986" s="71" t="str">
        <f>IFERROR(_xlfn.IFNA(VLOOKUP($K986,коммент!$B:$C,2,0),""),"")</f>
        <v/>
      </c>
      <c r="M986" s="19"/>
      <c r="N986" s="20"/>
      <c r="O986" s="20"/>
      <c r="P986" s="20"/>
      <c r="Q986" s="13"/>
      <c r="R986" s="13"/>
    </row>
    <row r="987" spans="1:18" s="14" customFormat="1" hidden="1" x14ac:dyDescent="0.25">
      <c r="A987" s="15"/>
      <c r="B987" s="15"/>
      <c r="C987" s="15"/>
      <c r="D987" s="16"/>
      <c r="E987" s="16"/>
      <c r="F987" s="17"/>
      <c r="G987" s="15"/>
      <c r="H987" s="15"/>
      <c r="I987" s="15"/>
      <c r="J987" s="15"/>
      <c r="K987" s="18"/>
      <c r="L987" s="71" t="str">
        <f>IFERROR(_xlfn.IFNA(VLOOKUP($K987,коммент!$B:$C,2,0),""),"")</f>
        <v/>
      </c>
      <c r="M987" s="19"/>
      <c r="N987" s="20"/>
      <c r="O987" s="20"/>
      <c r="P987" s="20"/>
      <c r="Q987" s="13"/>
      <c r="R987" s="13"/>
    </row>
    <row r="988" spans="1:18" s="14" customFormat="1" hidden="1" x14ac:dyDescent="0.25">
      <c r="A988" s="15"/>
      <c r="B988" s="15"/>
      <c r="C988" s="15"/>
      <c r="D988" s="16"/>
      <c r="E988" s="16"/>
      <c r="F988" s="17"/>
      <c r="G988" s="15"/>
      <c r="H988" s="15"/>
      <c r="I988" s="15"/>
      <c r="J988" s="15"/>
      <c r="K988" s="18"/>
      <c r="L988" s="71" t="str">
        <f>IFERROR(_xlfn.IFNA(VLOOKUP($K988,коммент!$B:$C,2,0),""),"")</f>
        <v/>
      </c>
      <c r="M988" s="19"/>
      <c r="N988" s="20"/>
      <c r="O988" s="20"/>
      <c r="P988" s="20"/>
      <c r="Q988" s="13"/>
      <c r="R988" s="13"/>
    </row>
    <row r="989" spans="1:18" s="14" customFormat="1" hidden="1" x14ac:dyDescent="0.25">
      <c r="A989" s="15"/>
      <c r="B989" s="15"/>
      <c r="C989" s="15"/>
      <c r="D989" s="16"/>
      <c r="E989" s="16"/>
      <c r="F989" s="17"/>
      <c r="G989" s="15"/>
      <c r="H989" s="15"/>
      <c r="I989" s="15"/>
      <c r="J989" s="15"/>
      <c r="K989" s="18"/>
      <c r="L989" s="71" t="str">
        <f>IFERROR(_xlfn.IFNA(VLOOKUP($K989,коммент!$B:$C,2,0),""),"")</f>
        <v/>
      </c>
      <c r="M989" s="19"/>
      <c r="N989" s="20"/>
      <c r="O989" s="20"/>
      <c r="P989" s="20"/>
      <c r="Q989" s="13"/>
      <c r="R989" s="13"/>
    </row>
    <row r="990" spans="1:18" s="14" customFormat="1" hidden="1" x14ac:dyDescent="0.25">
      <c r="A990" s="15"/>
      <c r="B990" s="15"/>
      <c r="C990" s="15"/>
      <c r="D990" s="16"/>
      <c r="E990" s="16"/>
      <c r="F990" s="17"/>
      <c r="G990" s="15"/>
      <c r="H990" s="15"/>
      <c r="I990" s="15"/>
      <c r="J990" s="15"/>
      <c r="K990" s="18"/>
      <c r="L990" s="71" t="str">
        <f>IFERROR(_xlfn.IFNA(VLOOKUP($K990,коммент!$B:$C,2,0),""),"")</f>
        <v/>
      </c>
      <c r="M990" s="19"/>
      <c r="N990" s="20"/>
      <c r="O990" s="20"/>
      <c r="P990" s="20"/>
      <c r="Q990" s="13"/>
      <c r="R990" s="13"/>
    </row>
    <row r="991" spans="1:18" s="14" customFormat="1" hidden="1" x14ac:dyDescent="0.25">
      <c r="A991" s="15"/>
      <c r="B991" s="15"/>
      <c r="C991" s="15"/>
      <c r="D991" s="16"/>
      <c r="E991" s="16"/>
      <c r="F991" s="17"/>
      <c r="G991" s="15"/>
      <c r="H991" s="15"/>
      <c r="I991" s="15"/>
      <c r="J991" s="15"/>
      <c r="K991" s="18"/>
      <c r="L991" s="71" t="str">
        <f>IFERROR(_xlfn.IFNA(VLOOKUP($K991,коммент!$B:$C,2,0),""),"")</f>
        <v/>
      </c>
      <c r="M991" s="19"/>
      <c r="N991" s="20"/>
      <c r="O991" s="20"/>
      <c r="P991" s="20"/>
      <c r="Q991" s="13"/>
      <c r="R991" s="13"/>
    </row>
    <row r="992" spans="1:18" s="14" customFormat="1" hidden="1" x14ac:dyDescent="0.25">
      <c r="A992" s="15"/>
      <c r="B992" s="15"/>
      <c r="C992" s="15"/>
      <c r="D992" s="16"/>
      <c r="E992" s="16"/>
      <c r="F992" s="17"/>
      <c r="G992" s="15"/>
      <c r="H992" s="15"/>
      <c r="I992" s="15"/>
      <c r="J992" s="15"/>
      <c r="K992" s="18"/>
      <c r="L992" s="71" t="str">
        <f>IFERROR(_xlfn.IFNA(VLOOKUP($K992,коммент!$B:$C,2,0),""),"")</f>
        <v/>
      </c>
      <c r="M992" s="19"/>
      <c r="N992" s="20"/>
      <c r="O992" s="20"/>
      <c r="P992" s="20"/>
      <c r="Q992" s="13"/>
      <c r="R992" s="13"/>
    </row>
    <row r="993" spans="1:18" s="14" customFormat="1" hidden="1" x14ac:dyDescent="0.25">
      <c r="A993" s="15"/>
      <c r="B993" s="15"/>
      <c r="C993" s="15"/>
      <c r="D993" s="16"/>
      <c r="E993" s="16"/>
      <c r="F993" s="17"/>
      <c r="G993" s="15"/>
      <c r="H993" s="15"/>
      <c r="I993" s="15"/>
      <c r="J993" s="15"/>
      <c r="K993" s="18"/>
      <c r="L993" s="71" t="str">
        <f>IFERROR(_xlfn.IFNA(VLOOKUP($K993,коммент!$B:$C,2,0),""),"")</f>
        <v/>
      </c>
      <c r="M993" s="19"/>
      <c r="N993" s="20"/>
      <c r="O993" s="20"/>
      <c r="P993" s="20"/>
      <c r="Q993" s="13"/>
      <c r="R993" s="13"/>
    </row>
    <row r="994" spans="1:18" s="14" customFormat="1" hidden="1" x14ac:dyDescent="0.25">
      <c r="A994" s="15"/>
      <c r="B994" s="15"/>
      <c r="C994" s="15"/>
      <c r="D994" s="16"/>
      <c r="E994" s="16"/>
      <c r="F994" s="17"/>
      <c r="G994" s="15"/>
      <c r="H994" s="15"/>
      <c r="I994" s="15"/>
      <c r="J994" s="15"/>
      <c r="K994" s="18"/>
      <c r="L994" s="71" t="str">
        <f>IFERROR(_xlfn.IFNA(VLOOKUP($K994,коммент!$B:$C,2,0),""),"")</f>
        <v/>
      </c>
      <c r="M994" s="19"/>
      <c r="N994" s="20"/>
      <c r="O994" s="20"/>
      <c r="P994" s="20"/>
      <c r="Q994" s="13"/>
      <c r="R994" s="13"/>
    </row>
    <row r="995" spans="1:18" s="14" customFormat="1" hidden="1" x14ac:dyDescent="0.25">
      <c r="A995" s="15"/>
      <c r="B995" s="15"/>
      <c r="C995" s="15"/>
      <c r="D995" s="16"/>
      <c r="E995" s="16"/>
      <c r="F995" s="17"/>
      <c r="G995" s="15"/>
      <c r="H995" s="15"/>
      <c r="I995" s="15"/>
      <c r="J995" s="15"/>
      <c r="K995" s="18"/>
      <c r="L995" s="71" t="str">
        <f>IFERROR(_xlfn.IFNA(VLOOKUP($K995,коммент!$B:$C,2,0),""),"")</f>
        <v/>
      </c>
      <c r="M995" s="19"/>
      <c r="N995" s="20"/>
      <c r="O995" s="20"/>
      <c r="P995" s="20"/>
      <c r="Q995" s="13"/>
      <c r="R995" s="13"/>
    </row>
    <row r="996" spans="1:18" s="14" customFormat="1" hidden="1" x14ac:dyDescent="0.25">
      <c r="A996" s="15"/>
      <c r="B996" s="15"/>
      <c r="C996" s="15"/>
      <c r="D996" s="16"/>
      <c r="E996" s="16"/>
      <c r="F996" s="17"/>
      <c r="G996" s="15"/>
      <c r="H996" s="15"/>
      <c r="I996" s="15"/>
      <c r="J996" s="15"/>
      <c r="K996" s="18"/>
      <c r="L996" s="71" t="str">
        <f>IFERROR(_xlfn.IFNA(VLOOKUP($K996,коммент!$B:$C,2,0),""),"")</f>
        <v/>
      </c>
      <c r="M996" s="19"/>
      <c r="N996" s="20"/>
      <c r="O996" s="20"/>
      <c r="P996" s="20"/>
      <c r="Q996" s="13"/>
      <c r="R996" s="13"/>
    </row>
    <row r="997" spans="1:18" s="14" customFormat="1" hidden="1" x14ac:dyDescent="0.25">
      <c r="A997" s="15"/>
      <c r="B997" s="15"/>
      <c r="C997" s="15"/>
      <c r="D997" s="16"/>
      <c r="E997" s="16"/>
      <c r="F997" s="17"/>
      <c r="G997" s="15"/>
      <c r="H997" s="15"/>
      <c r="I997" s="15"/>
      <c r="J997" s="15"/>
      <c r="K997" s="18"/>
      <c r="L997" s="71" t="str">
        <f>IFERROR(_xlfn.IFNA(VLOOKUP($K997,коммент!$B:$C,2,0),""),"")</f>
        <v/>
      </c>
      <c r="M997" s="19"/>
      <c r="N997" s="20"/>
      <c r="O997" s="20"/>
      <c r="P997" s="20"/>
      <c r="Q997" s="13"/>
      <c r="R997" s="13"/>
    </row>
    <row r="998" spans="1:18" s="14" customFormat="1" hidden="1" x14ac:dyDescent="0.25">
      <c r="A998" s="15"/>
      <c r="B998" s="15"/>
      <c r="C998" s="15"/>
      <c r="D998" s="16"/>
      <c r="E998" s="16"/>
      <c r="F998" s="17"/>
      <c r="G998" s="15"/>
      <c r="H998" s="15"/>
      <c r="I998" s="15"/>
      <c r="J998" s="15"/>
      <c r="K998" s="18"/>
      <c r="L998" s="71" t="str">
        <f>IFERROR(_xlfn.IFNA(VLOOKUP($K998,коммент!$B:$C,2,0),""),"")</f>
        <v/>
      </c>
      <c r="M998" s="19"/>
      <c r="N998" s="20"/>
      <c r="O998" s="20"/>
      <c r="P998" s="20"/>
      <c r="Q998" s="13"/>
      <c r="R998" s="13"/>
    </row>
    <row r="999" spans="1:18" s="14" customFormat="1" hidden="1" x14ac:dyDescent="0.25">
      <c r="A999" s="15"/>
      <c r="B999" s="15"/>
      <c r="C999" s="15"/>
      <c r="D999" s="16"/>
      <c r="E999" s="16"/>
      <c r="F999" s="17"/>
      <c r="G999" s="15"/>
      <c r="H999" s="15"/>
      <c r="I999" s="15"/>
      <c r="J999" s="15"/>
      <c r="K999" s="18"/>
      <c r="L999" s="71" t="str">
        <f>IFERROR(_xlfn.IFNA(VLOOKUP($K999,коммент!$B:$C,2,0),""),"")</f>
        <v/>
      </c>
      <c r="M999" s="19"/>
      <c r="N999" s="20"/>
      <c r="O999" s="20"/>
      <c r="P999" s="20"/>
      <c r="Q999" s="13"/>
      <c r="R999" s="13"/>
    </row>
  </sheetData>
  <sheetProtection formatCells="0" formatColumns="0" formatRows="0" insertRows="0" sort="0" autoFilter="0"/>
  <autoFilter ref="B2:R999">
    <filterColumn colId="2">
      <filters>
        <filter val="ГП № 5"/>
      </filters>
    </filterColumn>
  </autoFilter>
  <conditionalFormatting sqref="P205:P225 P195:P203 M140:M157 P122:P127 M121:M134 M86 M48:M59 P44:P46 M32:M37 M24:M25 M14:M21 M4:M12 P3:P13 P17:P24 P27:P29 P32:P41 M42:M46 M62:M74 P48:P75 M76:M79 M84 P80:P86 P129:P138 P187:P190 M191:M204 M206:M257 P258:P390 P392 M392 M394:M421 M426 P394:P428 M464:M471 P430:P431 M428:M432 P433:P447 P449:P451 M448:M453 M455:M456 P454:P461 M458:M462 P463 P475 P477 P479:P484 P486:P999 M487:M999 P473 M160:M186 P140:P181 M93:M118 P88:P120">
    <cfRule type="expression" dxfId="548" priority="784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206:M225 M191:M203 M140:M157 M121:M134 M86 M48:M59 M44:M46 M32:M37 M24:M25 M14:M21 M4:M12 M62:M74 M84 M392 M394:M421 M426 M428:M431 M449:M451 M455:M456 M458:M461 M487:M999 M160:M186 M93:M118">
    <cfRule type="expression" dxfId="547" priority="777">
      <formula>ISBLANK($K4)</formula>
    </cfRule>
    <cfRule type="expression" dxfId="546" priority="785">
      <formula>OR($K4="Клиника женского здоровья",$K4="Принят без записи",$K4="Динамика состояния",$K4="Статус диагноза",$K4="К сведению ГП/ЦАОП",$K4="Некорректное обращение с пациентом",$K4="Отказ от сопровождения персональным помощником")</formula>
    </cfRule>
    <cfRule type="expression" dxfId="545" priority="786">
      <formula>NOT(ISBLANK(K4))</formula>
    </cfRule>
  </conditionalFormatting>
  <conditionalFormatting sqref="P205:P225 P195:P203 P140:P157 P129:P136 P122:P127 P86 P48:P59 P44:P46 P32:P37 P24 P17:P21 P4:P12 P62:P74 P84 P392 P394:P421 P426 P428 P430:P431 P449:P451 P455:P461 P477 P479:P484 P486:P999 P160:P181 P93:P118">
    <cfRule type="expression" dxfId="544" priority="778">
      <formula>OR($M4="Врач",$K4="Клиника женского здоровья",$K4="Принят без записи",$K4="Динамика состояния",$K4="Статус диагноза",AND($K4="Онкологический консилиум",$M4="Расхождение данных"),AND($K4="Превышен срок",$M4="Исследование"),AND($K4="Отсутствует протокол",$M4="Протокол исследования"),AND($K4="Дата записи",$M4="Исследование "),$K4="К сведению ГП/ЦАОП",$K4="Некорректное обращение с пациентом",$K4="Тактика ведения",$K4="Отказ в приеме")</formula>
    </cfRule>
    <cfRule type="expression" dxfId="543" priority="783">
      <formula>OR($K4="Онкологический консилиум",$K4="Дата записи",$K4="Возврат в МО без приема",$K4="Данные о биопсии",$K4="КАНЦЕР-регистр",$K4="Отказ от записи ",$K4="Отсутствует протокол",$K4="Превышен срок")</formula>
    </cfRule>
  </conditionalFormatting>
  <conditionalFormatting sqref="M3">
    <cfRule type="expression" dxfId="542" priority="731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3">
    <cfRule type="expression" dxfId="541" priority="728">
      <formula>ISBLANK($K3)</formula>
    </cfRule>
    <cfRule type="expression" dxfId="540" priority="732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539" priority="733">
      <formula>NOT(ISBLANK(K3))</formula>
    </cfRule>
  </conditionalFormatting>
  <conditionalFormatting sqref="P3">
    <cfRule type="expression" dxfId="538" priority="729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537" priority="730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P15:P16">
    <cfRule type="expression" dxfId="536" priority="713">
      <formula>OR($K15="Цель приема",$K15="Отказ в приеме",$K15="Тактика ведения",$K15="Не дозвонились в течение 2-х дней",$K15="Паллиатив/Патронаж",$K15="Отказ от сопровождения в проекте",$K15="Отказ от сопровождения персональным помощником",$K15="Нарушение маршрутизации",$K15="КАНЦЕР-регистр")</formula>
    </cfRule>
  </conditionalFormatting>
  <conditionalFormatting sqref="P15:P16">
    <cfRule type="expression" dxfId="535" priority="711">
      <formula>OR($M15="Врач",$K15="Клиника женского здоровья",$K15="Принят без записи",$K15="Динамика состояния",$K15="Статус диагноза",AND($K15="Онкологический консилиум",$M15="Расхождение данных"),AND($K15="Превышен срок",$M15="Исследование"),AND($K15="Отсутствует протокол",$M15="Протокол исследования"),AND($K15="Дата записи",$M15="Исследование "),$K15="К сведению ГП/ЦАОП",$K15="Некорректное обращение с пациентом",$K15="Тактика ведения",$K15="Отказ в приеме")</formula>
    </cfRule>
    <cfRule type="expression" dxfId="534" priority="712">
      <formula>OR($K15="Онкологический консилиум",$K15="Дата записи",$K15="Возврат в МО без приема",$K15="Данные о биопсии",$K15="КАНЦЕР-регистр",$K15="Отказ от записи ",$K15="Отсутствует протокол",$K15="Превышен срок")</formula>
    </cfRule>
  </conditionalFormatting>
  <conditionalFormatting sqref="M13">
    <cfRule type="expression" dxfId="533" priority="707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532" priority="704">
      <formula>ISBLANK($K13)</formula>
    </cfRule>
    <cfRule type="expression" dxfId="531" priority="708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530" priority="709">
      <formula>NOT(ISBLANK(K13))</formula>
    </cfRule>
  </conditionalFormatting>
  <conditionalFormatting sqref="P13">
    <cfRule type="expression" dxfId="529" priority="705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528" priority="706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P14">
    <cfRule type="expression" dxfId="527" priority="701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526" priority="702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  <cfRule type="expression" dxfId="525" priority="703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22">
    <cfRule type="expression" dxfId="524" priority="692">
      <formula>OR($K22="Цель приема",$K22="Отказ в приеме",$K22="Тактика ведения",$K22="Не дозвонились в течение 2-х дней",$K22="Паллиатив/Патронаж",$K22="Отказ от сопровождения в проекте",$K22="Отказ от сопровождения персональным помощником",$K22="Нарушение маршрутизации",$K22="КАНЦЕР-регистр")</formula>
    </cfRule>
  </conditionalFormatting>
  <conditionalFormatting sqref="M22">
    <cfRule type="expression" dxfId="523" priority="689">
      <formula>ISBLANK($K22)</formula>
    </cfRule>
    <cfRule type="expression" dxfId="522" priority="693">
      <formula>OR($K22="Клиника женского здоровья",$K22="Принят без записи",$K22="Динамика состояния",$K22="Статус диагноза",$K22="К сведению ГП/ЦАОП",$K22="Некорректное обращение с пациентом",$K22="Отказ от сопровождения персональным помощником")</formula>
    </cfRule>
    <cfRule type="expression" dxfId="521" priority="694">
      <formula>NOT(ISBLANK(K22))</formula>
    </cfRule>
  </conditionalFormatting>
  <conditionalFormatting sqref="P22">
    <cfRule type="expression" dxfId="520" priority="690">
      <formula>OR($M22="Врач",$K22="Клиника женского здоровья",$K22="Принят без записи",$K22="Динамика состояния",$K22="Статус диагноза",AND($K22="Онкологический консилиум",$M22="Расхождение данных"),AND($K22="Превышен срок",$M22="Исследование"),AND($K22="Отсутствует протокол",$M22="Протокол исследования"),AND($K22="Дата записи",$M22="Исследование "),$K22="К сведению ГП/ЦАОП",$K22="Некорректное обращение с пациентом",$K22="Тактика ведения",$K22="Отказ в приеме")</formula>
    </cfRule>
    <cfRule type="expression" dxfId="519" priority="691">
      <formula>OR($K22="Онкологический консилиум",$K22="Дата записи",$K22="Возврат в МО без приема",$K22="Данные о биопсии",$K22="КАНЦЕР-регистр",$K22="Отказ от записи ",$K22="Отсутствует протокол",$K22="Превышен срок")</formula>
    </cfRule>
  </conditionalFormatting>
  <conditionalFormatting sqref="M28">
    <cfRule type="expression" dxfId="518" priority="686">
      <formula>OR($K28="Цель приема",$K28="Отказ в приеме",$K28="Тактика ведения",$K28="Не дозвонились в течение 2-х дней",$K28="Паллиатив/Патронаж",$K28="Отказ от сопровождения в проекте",$K28="Отказ от сопровождения персональным помощником",$K28="Нарушение маршрутизации",$K28="КАНЦЕР-регистр")</formula>
    </cfRule>
  </conditionalFormatting>
  <conditionalFormatting sqref="M28">
    <cfRule type="expression" dxfId="517" priority="683">
      <formula>ISBLANK($K28)</formula>
    </cfRule>
    <cfRule type="expression" dxfId="516" priority="687">
      <formula>OR($K28="Клиника женского здоровья",$K28="Принят без записи",$K28="Динамика состояния",$K28="Статус диагноза",$K28="К сведению ГП/ЦАОП",$K28="Некорректное обращение с пациентом",$K28="Отказ от сопровождения персональным помощником")</formula>
    </cfRule>
    <cfRule type="expression" dxfId="515" priority="688">
      <formula>NOT(ISBLANK(K28))</formula>
    </cfRule>
  </conditionalFormatting>
  <conditionalFormatting sqref="P27:P28">
    <cfRule type="expression" dxfId="514" priority="684">
      <formula>OR($M27="Врач",$K27="Клиника женского здоровья",$K27="Принят без записи",$K27="Динамика состояния",$K27="Статус диагноза",AND($K27="Онкологический консилиум",$M27="Расхождение данных"),AND($K27="Превышен срок",$M27="Исследование"),AND($K27="Отсутствует протокол",$M27="Протокол исследования"),AND($K27="Дата записи",$M27="Исследование "),$K27="К сведению ГП/ЦАОП",$K27="Некорректное обращение с пациентом",$K27="Тактика ведения",$K27="Отказ в приеме")</formula>
    </cfRule>
    <cfRule type="expression" dxfId="513" priority="685">
      <formula>OR($K27="Онкологический консилиум",$K27="Дата записи",$K27="Возврат в МО без приема",$K27="Данные о биопсии",$K27="КАНЦЕР-регистр",$K27="Отказ от записи ",$K27="Отсутствует протокол",$K27="Превышен срок")</formula>
    </cfRule>
  </conditionalFormatting>
  <conditionalFormatting sqref="M23">
    <cfRule type="expression" dxfId="512" priority="680">
      <formula>OR($K23="Цель приема",$K23="Отказ в приеме",$K23="Тактика ведения",$K23="Не дозвонились в течение 2-х дней",$K23="Паллиатив/Патронаж",$K23="Отказ от сопровождения в проекте",$K23="Отказ от сопровождения персональным помощником",$K23="Нарушение маршрутизации",$K23="КАНЦЕР-регистр")</formula>
    </cfRule>
  </conditionalFormatting>
  <conditionalFormatting sqref="M23">
    <cfRule type="expression" dxfId="511" priority="677">
      <formula>ISBLANK($K23)</formula>
    </cfRule>
    <cfRule type="expression" dxfId="510" priority="681">
      <formula>OR($K23="Клиника женского здоровья",$K23="Принят без записи",$K23="Динамика состояния",$K23="Статус диагноза",$K23="К сведению ГП/ЦАОП",$K23="Некорректное обращение с пациентом",$K23="Отказ от сопровождения персональным помощником")</formula>
    </cfRule>
    <cfRule type="expression" dxfId="509" priority="682">
      <formula>NOT(ISBLANK(K23))</formula>
    </cfRule>
  </conditionalFormatting>
  <conditionalFormatting sqref="P23">
    <cfRule type="expression" dxfId="508" priority="678">
      <formula>OR($M23="Врач",$K23="Клиника женского здоровья",$K23="Принят без записи",$K23="Динамика состояния",$K23="Статус диагноза",AND($K23="Онкологический консилиум",$M23="Расхождение данных"),AND($K23="Превышен срок",$M23="Исследование"),AND($K23="Отсутствует протокол",$M23="Протокол исследования"),AND($K23="Дата записи",$M23="Исследование "),$K23="К сведению ГП/ЦАОП",$K23="Некорректное обращение с пациентом",$K23="Тактика ведения",$K23="Отказ в приеме")</formula>
    </cfRule>
    <cfRule type="expression" dxfId="507" priority="679">
      <formula>OR($K23="Онкологический консилиум",$K23="Дата записи",$K23="Возврат в МО без приема",$K23="Данные о биопсии",$K23="КАНЦЕР-регистр",$K23="Отказ от записи ",$K23="Отсутствует протокол",$K23="Превышен срок")</formula>
    </cfRule>
  </conditionalFormatting>
  <conditionalFormatting sqref="P26">
    <cfRule type="expression" dxfId="506" priority="662">
      <formula>OR($M26="Врач",$K26="Клиника женского здоровья",$K26="Принят без записи",$K26="Динамика состояния",$K26="Статус диагноза",AND($K26="Онкологический консилиум",$M26="Расхождение данных"),AND($K26="Превышен срок",$M26="Исследование"),AND($K26="Отсутствует протокол",$M26="Протокол исследования"),AND($K26="Дата записи",$M26="Исследование "),$K26="К сведению ГП/ЦАОП",$K26="Некорректное обращение с пациентом",$K26="Тактика ведения",$K26="Отказ в приеме")</formula>
    </cfRule>
    <cfRule type="expression" dxfId="505" priority="663">
      <formula>OR($K26="Онкологический консилиум",$K26="Дата записи",$K26="Возврат в МО без приема",$K26="Данные о биопсии",$K26="КАНЦЕР-регистр",$K26="Отказ от записи ",$K26="Отсутствует протокол",$K26="Превышен срок")</formula>
    </cfRule>
    <cfRule type="expression" dxfId="504" priority="664">
      <formula>OR($K26="Цель приема",$K26="Отказ в приеме",$K26="Тактика ведения",$K26="Не дозвонились в течение 2-х дней",$K26="Паллиатив/Патронаж",$K26="Отказ от сопровождения в проекте",$K26="Отказ от сопровождения персональным помощником",$K26="Нарушение маршрутизации",$K26="КАНЦЕР-регистр")</formula>
    </cfRule>
  </conditionalFormatting>
  <conditionalFormatting sqref="M26">
    <cfRule type="expression" dxfId="503" priority="658">
      <formula>ISBLANK($K26)</formula>
    </cfRule>
    <cfRule type="expression" dxfId="502" priority="659">
      <formula>OR($K26="Цель приема",$K26="Отказ в приеме",$K26="Тактика ведения",$K26="Не дозвонились в течение 2-х дней",$K26="Паллиатив/Патронаж",$K26="Отказ от сопровождения в проекте",$K26="Отказ от сопровождения персональным помощником",$K26="Нарушение маршрутизации",$K26="КАНЦЕР-регистр")</formula>
    </cfRule>
    <cfRule type="expression" dxfId="501" priority="660">
      <formula>OR($K26="Клиника женского здоровья",$K26="Принят без записи",$K26="Динамика состояния",$K26="Статус диагноза",$K26="К сведению ГП/ЦАОП",$K26="Некорректное обращение с пациентом",$K26="Отказ от сопровождения персональным помощником")</formula>
    </cfRule>
    <cfRule type="expression" dxfId="500" priority="661">
      <formula>NOT(ISBLANK(K26))</formula>
    </cfRule>
  </conditionalFormatting>
  <conditionalFormatting sqref="M27">
    <cfRule type="expression" dxfId="499" priority="654">
      <formula>ISBLANK($K27)</formula>
    </cfRule>
    <cfRule type="expression" dxfId="498" priority="655">
      <formula>OR($K27="Цель приема",$K27="Отказ в приеме",$K27="Тактика ведения",$K27="Не дозвонились в течение 2-х дней",$K27="Паллиатив/Патронаж",$K27="Отказ от сопровождения в проекте",$K27="Отказ от сопровождения персональным помощником",$K27="Нарушение маршрутизации",$K27="КАНЦЕР-регистр")</formula>
    </cfRule>
    <cfRule type="expression" dxfId="497" priority="656">
      <formula>OR($K27="Клиника женского здоровья",$K27="Принят без записи",$K27="Динамика состояния",$K27="Статус диагноза",$K27="К сведению ГП/ЦАОП",$K27="Некорректное обращение с пациентом",$K27="Отказ от сопровождения персональным помощником")</formula>
    </cfRule>
    <cfRule type="expression" dxfId="496" priority="657">
      <formula>NOT(ISBLANK(K27))</formula>
    </cfRule>
  </conditionalFormatting>
  <conditionalFormatting sqref="M29">
    <cfRule type="expression" dxfId="495" priority="651">
      <formula>OR($K29="Цель приема",$K29="Отказ в приеме",$K29="Тактика ведения",$K29="Не дозвонились в течение 2-х дней",$K29="Паллиатив/Патронаж",$K29="Отказ от сопровождения в проекте",$K29="Отказ от сопровождения персональным помощником",$K29="Нарушение маршрутизации",$K29="КАНЦЕР-регистр")</formula>
    </cfRule>
  </conditionalFormatting>
  <conditionalFormatting sqref="M29">
    <cfRule type="expression" dxfId="494" priority="648">
      <formula>ISBLANK($K29)</formula>
    </cfRule>
    <cfRule type="expression" dxfId="493" priority="652">
      <formula>OR($K29="Клиника женского здоровья",$K29="Принят без записи",$K29="Динамика состояния",$K29="Статус диагноза",$K29="К сведению ГП/ЦАОП",$K29="Некорректное обращение с пациентом",$K29="Отказ от сопровождения персональным помощником")</formula>
    </cfRule>
    <cfRule type="expression" dxfId="492" priority="653">
      <formula>NOT(ISBLANK(K29))</formula>
    </cfRule>
  </conditionalFormatting>
  <conditionalFormatting sqref="P29">
    <cfRule type="expression" dxfId="491" priority="649">
      <formula>OR($M29="Врач",$K29="Клиника женского здоровья",$K29="Принят без записи",$K29="Динамика состояния",$K29="Статус диагноза",AND($K29="Онкологический консилиум",$M29="Расхождение данных"),AND($K29="Превышен срок",$M29="Исследование"),AND($K29="Отсутствует протокол",$M29="Протокол исследования"),AND($K29="Дата записи",$M29="Исследование "),$K29="К сведению ГП/ЦАОП",$K29="Некорректное обращение с пациентом",$K29="Тактика ведения",$K29="Отказ в приеме")</formula>
    </cfRule>
    <cfRule type="expression" dxfId="490" priority="650">
      <formula>OR($K29="Онкологический консилиум",$K29="Дата записи",$K29="Возврат в МО без приема",$K29="Данные о биопсии",$K29="КАНЦЕР-регистр",$K29="Отказ от записи ",$K29="Отсутствует протокол",$K29="Превышен срок")</formula>
    </cfRule>
  </conditionalFormatting>
  <conditionalFormatting sqref="P30:P31">
    <cfRule type="expression" dxfId="489" priority="639">
      <formula>OR($K30="Цель приема",$K30="Отказ в приеме",$K30="Тактика ведения",$K30="Не дозвонились в течение 2-х дней",$K30="Паллиатив/Патронаж",$K30="Отказ от сопровождения в проекте",$K30="Отказ от сопровождения персональным помощником",$K30="Нарушение маршрутизации",$K30="КАНЦЕР-регистр")</formula>
    </cfRule>
  </conditionalFormatting>
  <conditionalFormatting sqref="P30:P31">
    <cfRule type="expression" dxfId="488" priority="637">
      <formula>OR($M30="Врач",$K30="Клиника женского здоровья",$K30="Принят без записи",$K30="Динамика состояния",$K30="Статус диагноза",AND($K30="Онкологический консилиум",$M30="Расхождение данных"),AND($K30="Превышен срок",$M30="Исследование"),AND($K30="Отсутствует протокол",$M30="Протокол исследования"),AND($K30="Дата записи",$M30="Исследование "),$K30="К сведению ГП/ЦАОП",$K30="Некорректное обращение с пациентом",$K30="Тактика ведения",$K30="Отказ в приеме")</formula>
    </cfRule>
    <cfRule type="expression" dxfId="487" priority="638">
      <formula>OR($K30="Онкологический консилиум",$K30="Дата записи",$K30="Возврат в МО без приема",$K30="Данные о биопсии",$K30="КАНЦЕР-регистр",$K30="Отказ от записи ",$K30="Отсутствует протокол",$K30="Превышен срок")</formula>
    </cfRule>
  </conditionalFormatting>
  <conditionalFormatting sqref="M30:M31">
    <cfRule type="expression" dxfId="486" priority="633">
      <formula>OR($K30="Цель приема",$K30="Отказ в приеме",$K30="Тактика ведения",$K30="Не дозвонились в течение 2-х дней",$K30="Паллиатив/Патронаж",$K30="Отказ от сопровождения в проекте",$K30="Отказ от сопровождения персональным помощником",$K30="Нарушение маршрутизации",$K30="КАНЦЕР-регистр")</formula>
    </cfRule>
  </conditionalFormatting>
  <conditionalFormatting sqref="M30:M31">
    <cfRule type="expression" dxfId="485" priority="632">
      <formula>ISBLANK($K30)</formula>
    </cfRule>
    <cfRule type="expression" dxfId="484" priority="634">
      <formula>OR($K30="Клиника женского здоровья",$K30="Принят без записи",$K30="Динамика состояния",$K30="Статус диагноза",$K30="К сведению ГП/ЦАОП",$K30="Некорректное обращение с пациентом",$K30="Отказ от сопровождения персональным помощником")</formula>
    </cfRule>
    <cfRule type="expression" dxfId="483" priority="635">
      <formula>NOT(ISBLANK(K30))</formula>
    </cfRule>
  </conditionalFormatting>
  <conditionalFormatting sqref="M38:M41">
    <cfRule type="expression" dxfId="482" priority="626">
      <formula>OR($K38="Цель приема",$K38="Отказ в приеме",$K38="Тактика ведения",$K38="Не дозвонились в течение 2-х дней",$K38="Паллиатив/Патронаж",$K38="Отказ от сопровождения в проекте",$K38="Отказ от сопровождения персональным помощником",$K38="Нарушение маршрутизации",$K38="КАНЦЕР-регистр")</formula>
    </cfRule>
  </conditionalFormatting>
  <conditionalFormatting sqref="M38:M41">
    <cfRule type="expression" dxfId="481" priority="623">
      <formula>ISBLANK($K38)</formula>
    </cfRule>
    <cfRule type="expression" dxfId="480" priority="627">
      <formula>OR($K38="Клиника женского здоровья",$K38="Принят без записи",$K38="Динамика состояния",$K38="Статус диагноза",$K38="К сведению ГП/ЦАОП",$K38="Некорректное обращение с пациентом",$K38="Отказ от сопровождения персональным помощником")</formula>
    </cfRule>
    <cfRule type="expression" dxfId="479" priority="628">
      <formula>NOT(ISBLANK(K38))</formula>
    </cfRule>
  </conditionalFormatting>
  <conditionalFormatting sqref="P38:P41">
    <cfRule type="expression" dxfId="478" priority="624">
      <formula>OR($M38="Врач",$K38="Клиника женского здоровья",$K38="Принят без записи",$K38="Динамика состояния",$K38="Статус диагноза",AND($K38="Онкологический консилиум",$M38="Расхождение данных"),AND($K38="Превышен срок",$M38="Исследование"),AND($K38="Отсутствует протокол",$M38="Протокол исследования"),AND($K38="Дата записи",$M38="Исследование "),$K38="К сведению ГП/ЦАОП",$K38="Некорректное обращение с пациентом",$K38="Тактика ведения",$K38="Отказ в приеме")</formula>
    </cfRule>
    <cfRule type="expression" dxfId="477" priority="625">
      <formula>OR($K38="Онкологический консилиум",$K38="Дата записи",$K38="Возврат в МО без приема",$K38="Данные о биопсии",$K38="КАНЦЕР-регистр",$K38="Отказ от записи ",$K38="Отсутствует протокол",$K38="Превышен срок")</formula>
    </cfRule>
  </conditionalFormatting>
  <conditionalFormatting sqref="P42">
    <cfRule type="expression" dxfId="476" priority="620">
      <formula>OR($K42="Цель приема",$K42="Отказ в приеме",$K42="Тактика ведения",$K42="Не дозвонились в течение 2-х дней",$K42="Паллиатив/Патронаж",$K42="Отказ от сопровождения в проекте",$K42="Отказ от сопровождения персональным помощником",$K42="Нарушение маршрутизации",$K42="КАНЦЕР-регистр")</formula>
    </cfRule>
  </conditionalFormatting>
  <conditionalFormatting sqref="M42">
    <cfRule type="expression" dxfId="475" priority="617">
      <formula>ISBLANK($K42)</formula>
    </cfRule>
    <cfRule type="expression" dxfId="474" priority="621">
      <formula>OR($K42="Клиника женского здоровья",$K42="Принят без записи",$K42="Динамика состояния",$K42="Статус диагноза",$K42="К сведению ГП/ЦАОП",$K42="Некорректное обращение с пациентом",$K42="Отказ от сопровождения персональным помощником")</formula>
    </cfRule>
    <cfRule type="expression" dxfId="473" priority="622">
      <formula>NOT(ISBLANK(K42))</formula>
    </cfRule>
  </conditionalFormatting>
  <conditionalFormatting sqref="P42">
    <cfRule type="expression" dxfId="472" priority="618">
      <formula>OR($M42="Врач",$K42="Клиника женского здоровья",$K42="Принят без записи",$K42="Динамика состояния",$K42="Статус диагноза",AND($K42="Онкологический консилиум",$M42="Расхождение данных"),AND($K42="Превышен срок",$M42="Исследование"),AND($K42="Отсутствует протокол",$M42="Протокол исследования"),AND($K42="Дата записи",$M42="Исследование "),$K42="К сведению ГП/ЦАОП",$K42="Некорректное обращение с пациентом",$K42="Тактика ведения",$K42="Отказ в приеме")</formula>
    </cfRule>
    <cfRule type="expression" dxfId="471" priority="619">
      <formula>OR($K42="Онкологический консилиум",$K42="Дата записи",$K42="Возврат в МО без приема",$K42="Данные о биопсии",$K42="КАНЦЕР-регистр",$K42="Отказ от записи ",$K42="Отсутствует протокол",$K42="Превышен срок")</formula>
    </cfRule>
  </conditionalFormatting>
  <conditionalFormatting sqref="P43">
    <cfRule type="expression" dxfId="470" priority="608">
      <formula>OR($K43="Цель приема",$K43="Отказ в приеме",$K43="Тактика ведения",$K43="Не дозвонились в течение 2-х дней",$K43="Паллиатив/Патронаж",$K43="Отказ от сопровождения в проекте",$K43="Отказ от сопровождения персональным помощником",$K43="Нарушение маршрутизации",$K43="КАНЦЕР-регистр")</formula>
    </cfRule>
  </conditionalFormatting>
  <conditionalFormatting sqref="M43">
    <cfRule type="expression" dxfId="469" priority="605">
      <formula>ISBLANK($K43)</formula>
    </cfRule>
    <cfRule type="expression" dxfId="468" priority="609">
      <formula>OR($K43="Клиника женского здоровья",$K43="Принят без записи",$K43="Динамика состояния",$K43="Статус диагноза",$K43="К сведению ГП/ЦАОП",$K43="Некорректное обращение с пациентом",$K43="Отказ от сопровождения персональным помощником")</formula>
    </cfRule>
    <cfRule type="expression" dxfId="467" priority="610">
      <formula>NOT(ISBLANK(K43))</formula>
    </cfRule>
  </conditionalFormatting>
  <conditionalFormatting sqref="P43">
    <cfRule type="expression" dxfId="466" priority="606">
      <formula>OR($M43="Врач",$K43="Клиника женского здоровья",$K43="Принят без записи",$K43="Динамика состояния",$K43="Статус диагноза",AND($K43="Онкологический консилиум",$M43="Расхождение данных"),AND($K43="Превышен срок",$M43="Исследование"),AND($K43="Отсутствует протокол",$M43="Протокол исследования"),AND($K43="Дата записи",$M43="Исследование "),$K43="К сведению ГП/ЦАОП",$K43="Некорректное обращение с пациентом",$K43="Тактика ведения",$K43="Отказ в приеме")</formula>
    </cfRule>
    <cfRule type="expression" dxfId="465" priority="607">
      <formula>OR($K43="Онкологический консилиум",$K43="Дата записи",$K43="Возврат в МО без приема",$K43="Данные о биопсии",$K43="КАНЦЕР-регистр",$K43="Отказ от записи ",$K43="Отсутствует протокол",$K43="Превышен срок")</formula>
    </cfRule>
  </conditionalFormatting>
  <conditionalFormatting sqref="M47">
    <cfRule type="expression" dxfId="464" priority="596">
      <formula>OR($K47="Цель приема",$K47="Отказ в приеме",$K47="Тактика ведения",$K47="Не дозвонились в течение 2-х дней",$K47="Паллиатив/Патронаж",$K47="Отказ от сопровождения в проекте",$K47="Отказ от сопровождения персональным помощником",$K47="Нарушение маршрутизации",$K47="КАНЦЕР-регистр")</formula>
    </cfRule>
  </conditionalFormatting>
  <conditionalFormatting sqref="M47">
    <cfRule type="expression" dxfId="463" priority="595">
      <formula>ISBLANK($K47)</formula>
    </cfRule>
    <cfRule type="expression" dxfId="462" priority="597">
      <formula>OR($K47="Клиника женского здоровья",$K47="Принят без записи",$K47="Динамика состояния",$K47="Статус диагноза",$K47="К сведению ГП/ЦАОП",$K47="Некорректное обращение с пациентом",$K47="Отказ от сопровождения персональным помощником")</formula>
    </cfRule>
    <cfRule type="expression" dxfId="461" priority="598">
      <formula>NOT(ISBLANK(K47))</formula>
    </cfRule>
  </conditionalFormatting>
  <conditionalFormatting sqref="P47">
    <cfRule type="expression" dxfId="460" priority="592">
      <formula>OR($M47="Врач",$K47="Клиника женского здоровья",$K47="Принят без записи",$K47="Динамика состояния",$K47="Статус диагноза",AND($K47="Онкологический консилиум",$M47="Расхождение данных"),AND($K47="Превышен срок",$M47="Исследование"),AND($K47="Отсутствует протокол",$M47="Протокол исследования"),AND($K47="Дата записи",$M47="Исследование "),$K47="К сведению ГП/ЦАОП",$K47="Некорректное обращение с пациентом",$K47="Тактика ведения",$K47="Отказ в приеме")</formula>
    </cfRule>
    <cfRule type="expression" dxfId="459" priority="593">
      <formula>OR($K47="Онкологический консилиум",$K47="Дата записи",$K47="Возврат в МО без приема",$K47="Данные о биопсии",$K47="КАНЦЕР-регистр",$K47="Отказ от записи ",$K47="Отсутствует протокол",$K47="Превышен срок")</formula>
    </cfRule>
    <cfRule type="expression" dxfId="458" priority="594">
      <formula>OR($K47="Цель приема",$K47="Отказ в приеме",$K47="Тактика ведения",$K47="Не дозвонились в течение 2-х дней",$K47="Паллиатив/Патронаж",$K47="Отказ от сопровождения в проекте",$K47="Отказ от сопровождения персональным помощником",$K47="Нарушение маршрутизации",$K47="КАНЦЕР-регистр")</formula>
    </cfRule>
  </conditionalFormatting>
  <conditionalFormatting sqref="G47 F133:G133 F183 F187:F190">
    <cfRule type="expression" dxfId="457" priority="590" stopIfTrue="1">
      <formula>$AL47="Техническая приостановка"</formula>
    </cfRule>
    <cfRule type="expression" dxfId="456" priority="591" stopIfTrue="1">
      <formula>$AA47="Сегодня"</formula>
    </cfRule>
  </conditionalFormatting>
  <conditionalFormatting sqref="M60">
    <cfRule type="expression" dxfId="455" priority="581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454" priority="578">
      <formula>ISBLANK($K60)</formula>
    </cfRule>
    <cfRule type="expression" dxfId="453" priority="582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452" priority="583">
      <formula>NOT(ISBLANK(K60))</formula>
    </cfRule>
  </conditionalFormatting>
  <conditionalFormatting sqref="P60">
    <cfRule type="expression" dxfId="451" priority="579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450" priority="580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M61">
    <cfRule type="expression" dxfId="449" priority="575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448" priority="572">
      <formula>ISBLANK($K61)</formula>
    </cfRule>
    <cfRule type="expression" dxfId="447" priority="576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446" priority="577">
      <formula>NOT(ISBLANK(K61))</formula>
    </cfRule>
  </conditionalFormatting>
  <conditionalFormatting sqref="P61">
    <cfRule type="expression" dxfId="445" priority="573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444" priority="574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M75">
    <cfRule type="expression" dxfId="443" priority="563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">
    <cfRule type="expression" dxfId="442" priority="560">
      <formula>ISBLANK($K75)</formula>
    </cfRule>
    <cfRule type="expression" dxfId="441" priority="564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440" priority="565">
      <formula>NOT(ISBLANK(K75))</formula>
    </cfRule>
  </conditionalFormatting>
  <conditionalFormatting sqref="P75">
    <cfRule type="expression" dxfId="439" priority="561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438" priority="562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87">
    <cfRule type="expression" dxfId="437" priority="545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436" priority="544">
      <formula>ISBLANK($K87)</formula>
    </cfRule>
    <cfRule type="expression" dxfId="435" priority="546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434" priority="547">
      <formula>NOT(ISBLANK(K87))</formula>
    </cfRule>
  </conditionalFormatting>
  <conditionalFormatting sqref="P87">
    <cfRule type="expression" dxfId="433" priority="543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P87">
    <cfRule type="expression" dxfId="432" priority="541">
      <formula>OR($M87="Врач",$K87="Клиника женского здоровья",$K87="Принят без записи",$K87="Динамика состояния",$K87="Статус диагноза",AND($K87="Онкологический консилиум",$M87="Расхождение данных"),AND($K87="Превышен срок",$M87="Исследование"),AND($K87="Отсутствует протокол",$M87="Протокол исследования"),AND($K87="Дата записи",$M87="Исследование "),$K87="К сведению ГП/ЦАОП",$K87="Некорректное обращение с пациентом",$K87="Тактика ведения",$K87="Отказ в приеме")</formula>
    </cfRule>
    <cfRule type="expression" dxfId="431" priority="542">
      <formula>OR($K87="Онкологический консилиум",$K87="Дата записи",$K87="Возврат в МО без приема",$K87="Данные о биопсии",$K87="КАНЦЕР-регистр",$K87="Отказ от записи ",$K87="Отсутствует протокол",$K87="Превышен срок")</formula>
    </cfRule>
  </conditionalFormatting>
  <conditionalFormatting sqref="M88">
    <cfRule type="expression" dxfId="430" priority="53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M88">
    <cfRule type="expression" dxfId="429" priority="535">
      <formula>ISBLANK($K88)</formula>
    </cfRule>
    <cfRule type="expression" dxfId="428" priority="539">
      <formula>OR($K88="Клиника женского здоровья",$K88="Принят без записи",$K88="Динамика состояния",$K88="Статус диагноза",$K88="К сведению ГП/ЦАОП",$K88="Некорректное обращение с пациентом",$K88="Отказ от сопровождения персональным помощником")</formula>
    </cfRule>
    <cfRule type="expression" dxfId="427" priority="540">
      <formula>NOT(ISBLANK(K88))</formula>
    </cfRule>
  </conditionalFormatting>
  <conditionalFormatting sqref="P88">
    <cfRule type="expression" dxfId="426" priority="53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425" priority="53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M89">
    <cfRule type="expression" dxfId="424" priority="526">
      <formula>OR($K89="Цель приема",$K89="Отказ в приеме",$K89="Тактика ведения",$K89="Не дозвонились в течение 2-х дней",$K89="Паллиатив/Патронаж",$K89="Отказ от сопровождения в проекте",$K89="Отказ от сопровождения персональным помощником",$K89="Нарушение маршрутизации",$K89="КАНЦЕР-регистр")</formula>
    </cfRule>
  </conditionalFormatting>
  <conditionalFormatting sqref="M89">
    <cfRule type="expression" dxfId="423" priority="523">
      <formula>ISBLANK($K89)</formula>
    </cfRule>
    <cfRule type="expression" dxfId="422" priority="527">
      <formula>OR($K89="Клиника женского здоровья",$K89="Принят без записи",$K89="Динамика состояния",$K89="Статус диагноза",$K89="К сведению ГП/ЦАОП",$K89="Некорректное обращение с пациентом",$K89="Отказ от сопровождения персональным помощником")</formula>
    </cfRule>
    <cfRule type="expression" dxfId="421" priority="528">
      <formula>NOT(ISBLANK(K89))</formula>
    </cfRule>
  </conditionalFormatting>
  <conditionalFormatting sqref="P89">
    <cfRule type="expression" dxfId="420" priority="524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419" priority="525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90">
    <cfRule type="expression" dxfId="418" priority="520">
      <formula>OR($K90="Цель приема",$K90="Отказ в приеме",$K90="Тактика ведения",$K90="Не дозвонились в течение 2-х дней",$K90="Паллиатив/Патронаж",$K90="Отказ от сопровождения в проекте",$K90="Отказ от сопровождения персональным помощником",$K90="Нарушение маршрутизации",$K90="КАНЦЕР-регистр")</formula>
    </cfRule>
  </conditionalFormatting>
  <conditionalFormatting sqref="M90">
    <cfRule type="expression" dxfId="417" priority="517">
      <formula>ISBLANK($K90)</formula>
    </cfRule>
    <cfRule type="expression" dxfId="416" priority="521">
      <formula>OR($K90="Клиника женского здоровья",$K90="Принят без записи",$K90="Динамика состояния",$K90="Статус диагноза",$K90="К сведению ГП/ЦАОП",$K90="Некорректное обращение с пациентом",$K90="Отказ от сопровождения персональным помощником")</formula>
    </cfRule>
    <cfRule type="expression" dxfId="415" priority="522">
      <formula>NOT(ISBLANK(K90))</formula>
    </cfRule>
  </conditionalFormatting>
  <conditionalFormatting sqref="P90">
    <cfRule type="expression" dxfId="414" priority="518">
      <formula>OR($M90="Врач",$K90="Клиника женского здоровья",$K90="Принят без записи",$K90="Динамика состояния",$K90="Статус диагноза",AND($K90="Онкологический консилиум",$M90="Расхождение данных"),AND($K90="Превышен срок",$M90="Исследование"),AND($K90="Отсутствует протокол",$M90="Протокол исследования"),AND($K90="Дата записи",$M90="Исследование "),$K90="К сведению ГП/ЦАОП",$K90="Некорректное обращение с пациентом",$K90="Тактика ведения",$K90="Отказ в приеме")</formula>
    </cfRule>
    <cfRule type="expression" dxfId="413" priority="519">
      <formula>OR($K90="Онкологический консилиум",$K90="Дата записи",$K90="Возврат в МО без приема",$K90="Данные о биопсии",$K90="КАНЦЕР-регистр",$K90="Отказ от записи ",$K90="Отсутствует протокол",$K90="Превышен срок")</formula>
    </cfRule>
  </conditionalFormatting>
  <conditionalFormatting sqref="M91">
    <cfRule type="expression" dxfId="412" priority="514">
      <formula>OR($K91="Цель приема",$K91="Отказ в приеме",$K91="Тактика ведения",$K91="Не дозвонились в течение 2-х дней",$K91="Паллиатив/Патронаж",$K91="Отказ от сопровождения в проекте",$K91="Отказ от сопровождения персональным помощником",$K91="Нарушение маршрутизации",$K91="КАНЦЕР-регистр")</formula>
    </cfRule>
  </conditionalFormatting>
  <conditionalFormatting sqref="M91">
    <cfRule type="expression" dxfId="411" priority="511">
      <formula>ISBLANK($K91)</formula>
    </cfRule>
    <cfRule type="expression" dxfId="410" priority="515">
      <formula>OR($K91="Клиника женского здоровья",$K91="Принят без записи",$K91="Динамика состояния",$K91="Статус диагноза",$K91="К сведению ГП/ЦАОП",$K91="Некорректное обращение с пациентом",$K91="Отказ от сопровождения персональным помощником")</formula>
    </cfRule>
    <cfRule type="expression" dxfId="409" priority="516">
      <formula>NOT(ISBLANK(K91))</formula>
    </cfRule>
  </conditionalFormatting>
  <conditionalFormatting sqref="P91">
    <cfRule type="expression" dxfId="408" priority="512">
      <formula>OR($M91="Врач",$K91="Клиника женского здоровья",$K91="Принят без записи",$K91="Динамика состояния",$K91="Статус диагноза",AND($K91="Онкологический консилиум",$M91="Расхождение данных"),AND($K91="Превышен срок",$M91="Исследование"),AND($K91="Отсутствует протокол",$M91="Протокол исследования"),AND($K91="Дата записи",$M91="Исследование "),$K91="К сведению ГП/ЦАОП",$K91="Некорректное обращение с пациентом",$K91="Тактика ведения",$K91="Отказ в приеме")</formula>
    </cfRule>
    <cfRule type="expression" dxfId="407" priority="513">
      <formula>OR($K91="Онкологический консилиум",$K91="Дата записи",$K91="Возврат в МО без приема",$K91="Данные о биопсии",$K91="КАНЦЕР-регистр",$K91="Отказ от записи ",$K91="Отсутствует протокол",$K91="Превышен срок")</formula>
    </cfRule>
  </conditionalFormatting>
  <conditionalFormatting sqref="M92">
    <cfRule type="expression" dxfId="406" priority="508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405" priority="505">
      <formula>ISBLANK($K92)</formula>
    </cfRule>
    <cfRule type="expression" dxfId="404" priority="509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403" priority="510">
      <formula>NOT(ISBLANK(K92))</formula>
    </cfRule>
  </conditionalFormatting>
  <conditionalFormatting sqref="P92">
    <cfRule type="expression" dxfId="402" priority="506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401" priority="507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76:P79">
    <cfRule type="expression" dxfId="400" priority="502">
      <formula>OR($K76="Цель приема",$K76="Отказ в приеме",$K76="Тактика ведения",$K76="Не дозвонились в течение 2-х дней",$K76="Паллиатив/Патронаж",$K76="Отказ от сопровождения в проекте",$K76="Отказ от сопровождения персональным помощником",$K76="Нарушение маршрутизации",$K76="КАНЦЕР-регистр")</formula>
    </cfRule>
  </conditionalFormatting>
  <conditionalFormatting sqref="M76:M79">
    <cfRule type="expression" dxfId="399" priority="499">
      <formula>ISBLANK($K76)</formula>
    </cfRule>
    <cfRule type="expression" dxfId="398" priority="503">
      <formula>OR($K76="Клиника женского здоровья",$K76="Принят без записи",$K76="Динамика состояния",$K76="Статус диагноза",$K76="К сведению ГП/ЦАОП",$K76="Некорректное обращение с пациентом",$K76="Отказ от сопровождения персональным помощником")</formula>
    </cfRule>
    <cfRule type="expression" dxfId="397" priority="504">
      <formula>NOT(ISBLANK(K76))</formula>
    </cfRule>
  </conditionalFormatting>
  <conditionalFormatting sqref="P76:P79">
    <cfRule type="expression" dxfId="396" priority="500">
      <formula>OR($M76="Врач",$K76="Клиника женского здоровья",$K76="Принят без записи",$K76="Динамика состояния",$K76="Статус диагноза",AND($K76="Онкологический консилиум",$M76="Расхождение данных"),AND($K76="Превышен срок",$M76="Исследование"),AND($K76="Отсутствует протокол",$M76="Протокол исследования"),AND($K76="Дата записи",$M76="Исследование "),$K76="К сведению ГП/ЦАОП",$K76="Некорректное обращение с пациентом",$K76="Тактика ведения",$K76="Отказ в приеме")</formula>
    </cfRule>
    <cfRule type="expression" dxfId="395" priority="501">
      <formula>OR($K76="Онкологический консилиум",$K76="Дата записи",$K76="Возврат в МО без приема",$K76="Данные о биопсии",$K76="КАНЦЕР-регистр",$K76="Отказ от записи ",$K76="Отсутствует протокол",$K76="Превышен срок")</formula>
    </cfRule>
  </conditionalFormatting>
  <conditionalFormatting sqref="M80">
    <cfRule type="expression" dxfId="394" priority="496">
      <formula>OR($K80="Цель приема",$K80="Отказ в приеме",$K80="Тактика ведения",$K80="Не дозвонились в течение 2-х дней",$K80="Паллиатив/Патронаж",$K80="Отказ от сопровождения в проекте",$K80="Отказ от сопровождения персональным помощником",$K80="Нарушение маршрутизации",$K80="КАНЦЕР-регистр")</formula>
    </cfRule>
  </conditionalFormatting>
  <conditionalFormatting sqref="M80">
    <cfRule type="expression" dxfId="393" priority="493">
      <formula>ISBLANK($K80)</formula>
    </cfRule>
    <cfRule type="expression" dxfId="392" priority="497">
      <formula>OR($K80="Клиника женского здоровья",$K80="Принят без записи",$K80="Динамика состояния",$K80="Статус диагноза",$K80="К сведению ГП/ЦАОП",$K80="Некорректное обращение с пациентом",$K80="Отказ от сопровождения персональным помощником")</formula>
    </cfRule>
    <cfRule type="expression" dxfId="391" priority="498">
      <formula>NOT(ISBLANK(K80))</formula>
    </cfRule>
  </conditionalFormatting>
  <conditionalFormatting sqref="P80">
    <cfRule type="expression" dxfId="390" priority="494">
      <formula>OR($M80="Врач",$K80="Клиника женского здоровья",$K80="Принят без записи",$K80="Динамика состояния",$K80="Статус диагноза",AND($K80="Онкологический консилиум",$M80="Расхождение данных"),AND($K80="Превышен срок",$M80="Исследование"),AND($K80="Отсутствует протокол",$M80="Протокол исследования"),AND($K80="Дата записи",$M80="Исследование "),$K80="К сведению ГП/ЦАОП",$K80="Некорректное обращение с пациентом",$K80="Тактика ведения",$K80="Отказ в приеме")</formula>
    </cfRule>
    <cfRule type="expression" dxfId="389" priority="495">
      <formula>OR($K80="Онкологический консилиум",$K80="Дата записи",$K80="Возврат в МО без приема",$K80="Данные о биопсии",$K80="КАНЦЕР-регистр",$K80="Отказ от записи ",$K80="Отсутствует протокол",$K80="Превышен срок")</formula>
    </cfRule>
  </conditionalFormatting>
  <conditionalFormatting sqref="M81">
    <cfRule type="expression" dxfId="388" priority="490">
      <formula>OR($K81="Цель приема",$K81="Отказ в приеме",$K81="Тактика ведения",$K81="Не дозвонились в течение 2-х дней",$K81="Паллиатив/Патронаж",$K81="Отказ от сопровождения в проекте",$K81="Отказ от сопровождения персональным помощником",$K81="Нарушение маршрутизации",$K81="КАНЦЕР-регистр")</formula>
    </cfRule>
  </conditionalFormatting>
  <conditionalFormatting sqref="M81">
    <cfRule type="expression" dxfId="387" priority="487">
      <formula>ISBLANK($K81)</formula>
    </cfRule>
    <cfRule type="expression" dxfId="386" priority="491">
      <formula>OR($K81="Клиника женского здоровья",$K81="Принят без записи",$K81="Динамика состояния",$K81="Статус диагноза",$K81="К сведению ГП/ЦАОП",$K81="Некорректное обращение с пациентом",$K81="Отказ от сопровождения персональным помощником")</formula>
    </cfRule>
    <cfRule type="expression" dxfId="385" priority="492">
      <formula>NOT(ISBLANK(K81))</formula>
    </cfRule>
  </conditionalFormatting>
  <conditionalFormatting sqref="P81">
    <cfRule type="expression" dxfId="384" priority="488">
      <formula>OR($M81="Врач",$K81="Клиника женского здоровья",$K81="Принят без записи",$K81="Динамика состояния",$K81="Статус диагноза",AND($K81="Онкологический консилиум",$M81="Расхождение данных"),AND($K81="Превышен срок",$M81="Исследование"),AND($K81="Отсутствует протокол",$M81="Протокол исследования"),AND($K81="Дата записи",$M81="Исследование "),$K81="К сведению ГП/ЦАОП",$K81="Некорректное обращение с пациентом",$K81="Тактика ведения",$K81="Отказ в приеме")</formula>
    </cfRule>
    <cfRule type="expression" dxfId="383" priority="489">
      <formula>OR($K81="Онкологический консилиум",$K81="Дата записи",$K81="Возврат в МО без приема",$K81="Данные о биопсии",$K81="КАНЦЕР-регистр",$K81="Отказ от записи ",$K81="Отсутствует протокол",$K81="Превышен срок")</formula>
    </cfRule>
  </conditionalFormatting>
  <conditionalFormatting sqref="M82">
    <cfRule type="expression" dxfId="382" priority="484">
      <formula>OR($K82="Цель приема",$K82="Отказ в приеме",$K82="Тактика ведения",$K82="Не дозвонились в течение 2-х дней",$K82="Паллиатив/Патронаж",$K82="Отказ от сопровождения в проекте",$K82="Отказ от сопровождения персональным помощником",$K82="Нарушение маршрутизации",$K82="КАНЦЕР-регистр")</formula>
    </cfRule>
  </conditionalFormatting>
  <conditionalFormatting sqref="M82">
    <cfRule type="expression" dxfId="381" priority="481">
      <formula>ISBLANK($K82)</formula>
    </cfRule>
    <cfRule type="expression" dxfId="380" priority="485">
      <formula>OR($K82="Клиника женского здоровья",$K82="Принят без записи",$K82="Динамика состояния",$K82="Статус диагноза",$K82="К сведению ГП/ЦАОП",$K82="Некорректное обращение с пациентом",$K82="Отказ от сопровождения персональным помощником")</formula>
    </cfRule>
    <cfRule type="expression" dxfId="379" priority="486">
      <formula>NOT(ISBLANK(K82))</formula>
    </cfRule>
  </conditionalFormatting>
  <conditionalFormatting sqref="P82">
    <cfRule type="expression" dxfId="378" priority="482">
      <formula>OR($M82="Врач",$K82="Клиника женского здоровья",$K82="Принят без записи",$K82="Динамика состояния",$K82="Статус диагноза",AND($K82="Онкологический консилиум",$M82="Расхождение данных"),AND($K82="Превышен срок",$M82="Исследование"),AND($K82="Отсутствует протокол",$M82="Протокол исследования"),AND($K82="Дата записи",$M82="Исследование "),$K82="К сведению ГП/ЦАОП",$K82="Некорректное обращение с пациентом",$K82="Тактика ведения",$K82="Отказ в приеме")</formula>
    </cfRule>
    <cfRule type="expression" dxfId="377" priority="483">
      <formula>OR($K82="Онкологический консилиум",$K82="Дата записи",$K82="Возврат в МО без приема",$K82="Данные о биопсии",$K82="КАНЦЕР-регистр",$K82="Отказ от записи ",$K82="Отсутствует протокол",$K82="Превышен срок")</formula>
    </cfRule>
  </conditionalFormatting>
  <conditionalFormatting sqref="M83">
    <cfRule type="expression" dxfId="376" priority="478">
      <formula>OR($K83="Цель приема",$K83="Отказ в приеме",$K83="Тактика ведения",$K83="Не дозвонились в течение 2-х дней",$K83="Паллиатив/Патронаж",$K83="Отказ от сопровождения в проекте",$K83="Отказ от сопровождения персональным помощником",$K83="Нарушение маршрутизации",$K83="КАНЦЕР-регистр")</formula>
    </cfRule>
  </conditionalFormatting>
  <conditionalFormatting sqref="M83">
    <cfRule type="expression" dxfId="375" priority="475">
      <formula>ISBLANK($K83)</formula>
    </cfRule>
    <cfRule type="expression" dxfId="374" priority="479">
      <formula>OR($K83="Клиника женского здоровья",$K83="Принят без записи",$K83="Динамика состояния",$K83="Статус диагноза",$K83="К сведению ГП/ЦАОП",$K83="Некорректное обращение с пациентом",$K83="Отказ от сопровождения персональным помощником")</formula>
    </cfRule>
    <cfRule type="expression" dxfId="373" priority="480">
      <formula>NOT(ISBLANK(K83))</formula>
    </cfRule>
  </conditionalFormatting>
  <conditionalFormatting sqref="P83">
    <cfRule type="expression" dxfId="372" priority="476">
      <formula>OR($M83="Врач",$K83="Клиника женского здоровья",$K83="Принят без записи",$K83="Динамика состояния",$K83="Статус диагноза",AND($K83="Онкологический консилиум",$M83="Расхождение данных"),AND($K83="Превышен срок",$M83="Исследование"),AND($K83="Отсутствует протокол",$M83="Протокол исследования"),AND($K83="Дата записи",$M83="Исследование "),$K83="К сведению ГП/ЦАОП",$K83="Некорректное обращение с пациентом",$K83="Тактика ведения",$K83="Отказ в приеме")</formula>
    </cfRule>
    <cfRule type="expression" dxfId="371" priority="477">
      <formula>OR($K83="Онкологический консилиум",$K83="Дата записи",$K83="Возврат в МО без приема",$K83="Данные о биопсии",$K83="КАНЦЕР-регистр",$K83="Отказ от записи ",$K83="Отсутствует протокол",$K83="Превышен срок")</formula>
    </cfRule>
  </conditionalFormatting>
  <conditionalFormatting sqref="M85">
    <cfRule type="expression" dxfId="370" priority="472">
      <formula>OR($K85="Цель приема",$K85="Отказ в приеме",$K85="Тактика ведения",$K85="Не дозвонились в течение 2-х дней",$K85="Паллиатив/Патронаж",$K85="Отказ от сопровождения в проекте",$K85="Отказ от сопровождения персональным помощником",$K85="Нарушение маршрутизации",$K85="КАНЦЕР-регистр")</formula>
    </cfRule>
  </conditionalFormatting>
  <conditionalFormatting sqref="M85">
    <cfRule type="expression" dxfId="369" priority="469">
      <formula>ISBLANK($K85)</formula>
    </cfRule>
    <cfRule type="expression" dxfId="368" priority="473">
      <formula>OR($K85="Клиника женского здоровья",$K85="Принят без записи",$K85="Динамика состояния",$K85="Статус диагноза",$K85="К сведению ГП/ЦАОП",$K85="Некорректное обращение с пациентом",$K85="Отказ от сопровождения персональным помощником")</formula>
    </cfRule>
    <cfRule type="expression" dxfId="367" priority="474">
      <formula>NOT(ISBLANK(K85))</formula>
    </cfRule>
  </conditionalFormatting>
  <conditionalFormatting sqref="P85">
    <cfRule type="expression" dxfId="366" priority="470">
      <formula>OR($M85="Врач",$K85="Клиника женского здоровья",$K85="Принят без записи",$K85="Динамика состояния",$K85="Статус диагноза",AND($K85="Онкологический консилиум",$M85="Расхождение данных"),AND($K85="Превышен срок",$M85="Исследование"),AND($K85="Отсутствует протокол",$M85="Протокол исследования"),AND($K85="Дата записи",$M85="Исследование "),$K85="К сведению ГП/ЦАОП",$K85="Некорректное обращение с пациентом",$K85="Тактика ведения",$K85="Отказ в приеме")</formula>
    </cfRule>
    <cfRule type="expression" dxfId="365" priority="471">
      <formula>OR($K85="Онкологический консилиум",$K85="Дата записи",$K85="Возврат в МО без приема",$K85="Данные о биопсии",$K85="КАНЦЕР-регистр",$K85="Отказ от записи ",$K85="Отсутствует протокол",$K85="Превышен срок")</formula>
    </cfRule>
  </conditionalFormatting>
  <conditionalFormatting sqref="M119:M120">
    <cfRule type="expression" dxfId="364" priority="466">
      <formula>OR($K119="Цель приема",$K119="Отказ в приеме",$K119="Тактика ведения",$K119="Не дозвонились в течение 2-х дней",$K119="Паллиатив/Патронаж",$K119="Отказ от сопровождения в проекте",$K119="Отказ от сопровождения персональным помощником",$K119="Нарушение маршрутизации",$K119="КАНЦЕР-регистр")</formula>
    </cfRule>
  </conditionalFormatting>
  <conditionalFormatting sqref="M119:M120">
    <cfRule type="expression" dxfId="363" priority="463">
      <formula>ISBLANK($K119)</formula>
    </cfRule>
    <cfRule type="expression" dxfId="362" priority="467">
      <formula>OR($K119="Клиника женского здоровья",$K119="Принят без записи",$K119="Динамика состояния",$K119="Статус диагноза",$K119="К сведению ГП/ЦАОП",$K119="Некорректное обращение с пациентом",$K119="Отказ от сопровождения персональным помощником")</formula>
    </cfRule>
    <cfRule type="expression" dxfId="361" priority="468">
      <formula>NOT(ISBLANK(K119))</formula>
    </cfRule>
  </conditionalFormatting>
  <conditionalFormatting sqref="P119:P120">
    <cfRule type="expression" dxfId="360" priority="464">
      <formula>OR($M119="Врач",$K119="Клиника женского здоровья",$K119="Принят без записи",$K119="Динамика состояния",$K119="Статус диагноза",AND($K119="Онкологический консилиум",$M119="Расхождение данных"),AND($K119="Превышен срок",$M119="Исследование"),AND($K119="Отсутствует протокол",$M119="Протокол исследования"),AND($K119="Дата записи",$M119="Исследование "),$K119="К сведению ГП/ЦАОП",$K119="Некорректное обращение с пациентом",$K119="Тактика ведения",$K119="Отказ в приеме")</formula>
    </cfRule>
    <cfRule type="expression" dxfId="359" priority="465">
      <formula>OR($K119="Онкологический консилиум",$K119="Дата записи",$K119="Возврат в МО без приема",$K119="Данные о биопсии",$K119="КАНЦЕР-регистр",$K119="Отказ от записи ",$K119="Отсутствует протокол",$K119="Превышен срок")</formula>
    </cfRule>
  </conditionalFormatting>
  <conditionalFormatting sqref="P121">
    <cfRule type="expression" dxfId="358" priority="456">
      <formula>OR($K121="Цель приема",$K121="Отказ в приеме",$K121="Тактика ведения",$K121="Не дозвонились в течение 2-х дней",$K121="Паллиатив/Патронаж",$K121="Отказ от сопровождения в проекте",$K121="Отказ от сопровождения персональным помощником",$K121="Нарушение маршрутизации",$K121="КАНЦЕР-регистр")</formula>
    </cfRule>
  </conditionalFormatting>
  <conditionalFormatting sqref="P121">
    <cfRule type="expression" dxfId="357" priority="454">
      <formula>OR($M121="Врач",$K121="Клиника женского здоровья",$K121="Принят без записи",$K121="Динамика состояния",$K121="Статус диагноза",AND($K121="Онкологический консилиум",$M121="Расхождение данных"),AND($K121="Превышен срок",$M121="Исследование"),AND($K121="Отсутствует протокол",$M121="Протокол исследования"),AND($K121="Дата записи",$M121="Исследование "),$K121="К сведению ГП/ЦАОП",$K121="Некорректное обращение с пациентом",$K121="Тактика ведения",$K121="Отказ в приеме")</formula>
    </cfRule>
    <cfRule type="expression" dxfId="356" priority="455">
      <formula>OR($K121="Онкологический консилиум",$K121="Дата записи",$K121="Возврат в МО без приема",$K121="Данные о биопсии",$K121="КАНЦЕР-регистр",$K121="Отказ от записи ",$K121="Отсутствует протокол",$K121="Превышен срок")</formula>
    </cfRule>
  </conditionalFormatting>
  <conditionalFormatting sqref="F122">
    <cfRule type="expression" dxfId="355" priority="441" stopIfTrue="1">
      <formula>$AL122="Техническая приостановка"</formula>
    </cfRule>
    <cfRule type="expression" dxfId="354" priority="442" stopIfTrue="1">
      <formula>$AA122="Сегодня"</formula>
    </cfRule>
  </conditionalFormatting>
  <conditionalFormatting sqref="P128">
    <cfRule type="expression" dxfId="353" priority="434">
      <formula>OR($K128="Цель приема",$K128="Отказ в приеме",$K128="Тактика ведения",$K128="Не дозвонились в течение 2-х дней",$K128="Паллиатив/Патронаж",$K128="Отказ от сопровождения в проекте",$K128="Отказ от сопровождения персональным помощником",$K128="Нарушение маршрутизации",$K128="КАНЦЕР-регистр")</formula>
    </cfRule>
  </conditionalFormatting>
  <conditionalFormatting sqref="P128">
    <cfRule type="expression" dxfId="352" priority="432">
      <formula>OR($M128="Врач",$K128="Клиника женского здоровья",$K128="Принят без записи",$K128="Динамика состояния",$K128="Статус диагноза",AND($K128="Онкологический консилиум",$M128="Расхождение данных"),AND($K128="Превышен срок",$M128="Исследование"),AND($K128="Отсутствует протокол",$M128="Протокол исследования"),AND($K128="Дата записи",$M128="Исследование "),$K128="К сведению ГП/ЦАОП",$K128="Некорректное обращение с пациентом",$K128="Тактика ведения",$K128="Отказ в приеме")</formula>
    </cfRule>
    <cfRule type="expression" dxfId="351" priority="433">
      <formula>OR($K128="Онкологический консилиум",$K128="Дата записи",$K128="Возврат в МО без приема",$K128="Данные о биопсии",$K128="КАНЦЕР-регистр",$K128="Отказ от записи ",$K128="Отсутствует протокол",$K128="Превышен срок")</formula>
    </cfRule>
  </conditionalFormatting>
  <conditionalFormatting sqref="M135:M136">
    <cfRule type="expression" dxfId="350" priority="418">
      <formula>OR($K135="Цель приема",$K135="Отказ в приеме",$K135="Тактика ведения",$K135="Не дозвонились в течение 2-х дней",$K135="Паллиатив/Патронаж",$K135="Отказ от сопровождения в проекте",$K135="Отказ от сопровождения персональным помощником",$K135="Нарушение маршрутизации",$K135="КАНЦЕР-регистр")</formula>
    </cfRule>
  </conditionalFormatting>
  <conditionalFormatting sqref="M135:M136">
    <cfRule type="expression" dxfId="349" priority="415">
      <formula>ISBLANK($K135)</formula>
    </cfRule>
    <cfRule type="expression" dxfId="348" priority="419">
      <formula>OR($K135="Клиника женского здоровья",$K135="Принят без записи",$K135="Динамика состояния",$K135="Статус диагноза",$K135="К сведению ГП/ЦАОП",$K135="Некорректное обращение с пациентом",$K135="Отказ от сопровождения персональным помощником")</formula>
    </cfRule>
    <cfRule type="expression" dxfId="347" priority="420">
      <formula>NOT(ISBLANK(K135))</formula>
    </cfRule>
  </conditionalFormatting>
  <conditionalFormatting sqref="M137:M138">
    <cfRule type="expression" dxfId="346" priority="408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:M138">
    <cfRule type="expression" dxfId="345" priority="405">
      <formula>ISBLANK($K137)</formula>
    </cfRule>
    <cfRule type="expression" dxfId="344" priority="409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343" priority="410">
      <formula>NOT(ISBLANK(K137))</formula>
    </cfRule>
  </conditionalFormatting>
  <conditionalFormatting sqref="P137:P138">
    <cfRule type="expression" dxfId="342" priority="406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341" priority="407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9">
    <cfRule type="expression" dxfId="340" priority="391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P139">
    <cfRule type="expression" dxfId="339" priority="389">
      <formula>OR($M139="Врач",$K139="Клиника женского здоровья",$K139="Принят без записи",$K139="Динамика состояния",$K139="Статус диагноза",AND($K139="Онкологический консилиум",$M139="Расхождение данных"),AND($K139="Превышен срок",$M139="Исследование"),AND($K139="Отсутствует протокол",$M139="Протокол исследования"),AND($K139="Дата записи",$M139="Исследование "),$K139="К сведению ГП/ЦАОП",$K139="Некорректное обращение с пациентом",$K139="Тактика ведения",$K139="Отказ в приеме")</formula>
    </cfRule>
    <cfRule type="expression" dxfId="338" priority="390">
      <formula>OR($K139="Онкологический консилиум",$K139="Дата записи",$K139="Возврат в МО без приема",$K139="Данные о биопсии",$K139="КАНЦЕР-регистр",$K139="Отказ от записи ",$K139="Отсутствует протокол",$K139="Превышен срок")</formula>
    </cfRule>
  </conditionalFormatting>
  <conditionalFormatting sqref="M139">
    <cfRule type="expression" dxfId="337" priority="382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336" priority="381">
      <formula>ISBLANK($K139)</formula>
    </cfRule>
    <cfRule type="expression" dxfId="335" priority="383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334" priority="384">
      <formula>NOT(ISBLANK(K139))</formula>
    </cfRule>
  </conditionalFormatting>
  <conditionalFormatting sqref="M158">
    <cfRule type="expression" dxfId="333" priority="354">
      <formula>OR($K158="Цель приема",$K158="Отказ в приеме",$K158="Тактика ведения",$K158="Не дозвонились в течение 2-х дней",$K158="Паллиатив/Патронаж",$K158="Отказ от сопровождения в проекте",$K158="Отказ от сопровождения персональным помощником",$K158="Нарушение маршрутизации",$K158="КАНЦЕР-регистр")</formula>
    </cfRule>
  </conditionalFormatting>
  <conditionalFormatting sqref="M158">
    <cfRule type="expression" dxfId="332" priority="351">
      <formula>ISBLANK($K158)</formula>
    </cfRule>
    <cfRule type="expression" dxfId="331" priority="355">
      <formula>OR($K158="Клиника женского здоровья",$K158="Принят без записи",$K158="Динамика состояния",$K158="Статус диагноза",$K158="К сведению ГП/ЦАОП",$K158="Некорректное обращение с пациентом",$K158="Отказ от сопровождения персональным помощником")</formula>
    </cfRule>
    <cfRule type="expression" dxfId="330" priority="356">
      <formula>NOT(ISBLANK(K158))</formula>
    </cfRule>
  </conditionalFormatting>
  <conditionalFormatting sqref="P158">
    <cfRule type="expression" dxfId="329" priority="352">
      <formula>OR($M158="Врач",$K158="Клиника женского здоровья",$K158="Принят без записи",$K158="Динамика состояния",$K158="Статус диагноза",AND($K158="Онкологический консилиум",$M158="Расхождение данных"),AND($K158="Превышен срок",$M158="Исследование"),AND($K158="Отсутствует протокол",$M158="Протокол исследования"),AND($K158="Дата записи",$M158="Исследование "),$K158="К сведению ГП/ЦАОП",$K158="Некорректное обращение с пациентом",$K158="Тактика ведения",$K158="Отказ в приеме")</formula>
    </cfRule>
    <cfRule type="expression" dxfId="328" priority="353">
      <formula>OR($K158="Онкологический консилиум",$K158="Дата записи",$K158="Возврат в МО без приема",$K158="Данные о биопсии",$K158="КАНЦЕР-регистр",$K158="Отказ от записи ",$K158="Отсутствует протокол",$K158="Превышен срок")</formula>
    </cfRule>
  </conditionalFormatting>
  <conditionalFormatting sqref="M159">
    <cfRule type="expression" dxfId="327" priority="342">
      <formula>OR($K159="Цель приема",$K159="Отказ в приеме",$K159="Тактика ведения",$K159="Не дозвонились в течение 2-х дней",$K159="Паллиатив/Патронаж",$K159="Отказ от сопровождения в проекте",$K159="Отказ от сопровождения персональным помощником",$K159="Нарушение маршрутизации",$K159="КАНЦЕР-регистр")</formula>
    </cfRule>
  </conditionalFormatting>
  <conditionalFormatting sqref="M159">
    <cfRule type="expression" dxfId="326" priority="339">
      <formula>ISBLANK($K159)</formula>
    </cfRule>
    <cfRule type="expression" dxfId="325" priority="343">
      <formula>OR($K159="Клиника женского здоровья",$K159="Принят без записи",$K159="Динамика состояния",$K159="Статус диагноза",$K159="К сведению ГП/ЦАОП",$K159="Некорректное обращение с пациентом",$K159="Отказ от сопровождения персональным помощником")</formula>
    </cfRule>
    <cfRule type="expression" dxfId="324" priority="344">
      <formula>NOT(ISBLANK(K159))</formula>
    </cfRule>
  </conditionalFormatting>
  <conditionalFormatting sqref="P159">
    <cfRule type="expression" dxfId="323" priority="340">
      <formula>OR($M159="Врач",$K159="Клиника женского здоровья",$K159="Принят без записи",$K159="Динамика состояния",$K159="Статус диагноза",AND($K159="Онкологический консилиум",$M159="Расхождение данных"),AND($K159="Превышен срок",$M159="Исследование"),AND($K159="Отсутствует протокол",$M159="Протокол исследования"),AND($K159="Дата записи",$M159="Исследование "),$K159="К сведению ГП/ЦАОП",$K159="Некорректное обращение с пациентом",$K159="Тактика ведения",$K159="Отказ в приеме")</formula>
    </cfRule>
    <cfRule type="expression" dxfId="322" priority="341">
      <formula>OR($K159="Онкологический консилиум",$K159="Дата записи",$K159="Возврат в МО без приема",$K159="Данные о биопсии",$K159="КАНЦЕР-регистр",$K159="Отказ от записи ",$K159="Отсутствует протокол",$K159="Превышен срок")</formula>
    </cfRule>
  </conditionalFormatting>
  <conditionalFormatting sqref="P185:P186">
    <cfRule type="expression" dxfId="321" priority="330">
      <formula>OR($K185="Цель приема",$K185="Отказ в приеме",$K185="Тактика ведения",$K185="Не дозвонились в течение 2-х дней",$K185="Паллиатив/Патронаж",$K185="Отказ от сопровождения в проекте",$K185="Отказ от сопровождения персональным помощником",$K185="Нарушение маршрутизации",$K185="КАНЦЕР-регистр")</formula>
    </cfRule>
  </conditionalFormatting>
  <conditionalFormatting sqref="P185:P186">
    <cfRule type="expression" dxfId="320" priority="328">
      <formula>OR($M185="Врач",$K185="Клиника женского здоровья",$K185="Принят без записи",$K185="Динамика состояния",$K185="Статус диагноза",AND($K185="Онкологический консилиум",$M185="Расхождение данных"),AND($K185="Превышен срок",$M185="Исследование"),AND($K185="Отсутствует протокол",$M185="Протокол исследования"),AND($K185="Дата записи",$M185="Исследование "),$K185="К сведению ГП/ЦАОП",$K185="Некорректное обращение с пациентом",$K185="Тактика ведения",$K185="Отказ в приеме")</formula>
    </cfRule>
    <cfRule type="expression" dxfId="319" priority="329">
      <formula>OR($K185="Онкологический консилиум",$K185="Дата записи",$K185="Возврат в МО без приема",$K185="Данные о биопсии",$K185="КАНЦЕР-регистр",$K185="Отказ от записи ",$K185="Отсутствует протокол",$K185="Превышен срок")</formula>
    </cfRule>
  </conditionalFormatting>
  <conditionalFormatting sqref="P182">
    <cfRule type="expression" dxfId="318" priority="326">
      <formula>OR($K182="Цель приема",$K182="Отказ в приеме",$K182="Тактика ведения",$K182="Не дозвонились в течение 2-х дней",$K182="Паллиатив/Патронаж",$K182="Отказ от сопровождения в проекте",$K182="Отказ от сопровождения персональным помощником",$K182="Нарушение маршрутизации",$K182="КАНЦЕР-регистр")</formula>
    </cfRule>
  </conditionalFormatting>
  <conditionalFormatting sqref="P182">
    <cfRule type="expression" dxfId="317" priority="324">
      <formula>OR($M182="Врач",$K182="Клиника женского здоровья",$K182="Принят без записи",$K182="Динамика состояния",$K182="Статус диагноза",AND($K182="Онкологический консилиум",$M182="Расхождение данных"),AND($K182="Превышен срок",$M182="Исследование"),AND($K182="Отсутствует протокол",$M182="Протокол исследования"),AND($K182="Дата записи",$M182="Исследование "),$K182="К сведению ГП/ЦАОП",$K182="Некорректное обращение с пациентом",$K182="Тактика ведения",$K182="Отказ в приеме")</formula>
    </cfRule>
    <cfRule type="expression" dxfId="316" priority="325">
      <formula>OR($K182="Онкологический консилиум",$K182="Дата записи",$K182="Возврат в МО без приема",$K182="Данные о биопсии",$K182="КАНЦЕР-регистр",$K182="Отказ от записи ",$K182="Отсутствует протокол",$K182="Превышен срок")</formula>
    </cfRule>
  </conditionalFormatting>
  <conditionalFormatting sqref="P184">
    <cfRule type="expression" dxfId="315" priority="320">
      <formula>OR($K184="Цель приема",$K184="Отказ в приеме",$K184="Тактика ведения",$K184="Не дозвонились в течение 2-х дней",$K184="Паллиатив/Патронаж",$K184="Отказ от сопровождения в проекте",$K184="Отказ от сопровождения персональным помощником",$K184="Нарушение маршрутизации",$K184="КАНЦЕР-регистр")</formula>
    </cfRule>
  </conditionalFormatting>
  <conditionalFormatting sqref="P184">
    <cfRule type="expression" dxfId="314" priority="318">
      <formula>OR($M184="Врач",$K184="Клиника женского здоровья",$K184="Принят без записи",$K184="Динамика состояния",$K184="Статус диагноза",AND($K184="Онкологический консилиум",$M184="Расхождение данных"),AND($K184="Превышен срок",$M184="Исследование"),AND($K184="Отсутствует протокол",$M184="Протокол исследования"),AND($K184="Дата записи",$M184="Исследование "),$K184="К сведению ГП/ЦАОП",$K184="Некорректное обращение с пациентом",$K184="Тактика ведения",$K184="Отказ в приеме")</formula>
    </cfRule>
    <cfRule type="expression" dxfId="313" priority="319">
      <formula>OR($K184="Онкологический консилиум",$K184="Дата записи",$K184="Возврат в МО без приема",$K184="Данные о биопсии",$K184="КАНЦЕР-регистр",$K184="Отказ от записи ",$K184="Отсутствует протокол",$K184="Превышен срок")</formula>
    </cfRule>
  </conditionalFormatting>
  <conditionalFormatting sqref="G183">
    <cfRule type="expression" dxfId="312" priority="316" stopIfTrue="1">
      <formula>$AL183="Техническая приостановка"</formula>
    </cfRule>
    <cfRule type="expression" dxfId="311" priority="317" stopIfTrue="1">
      <formula>$AA183="Сегодня"</formula>
    </cfRule>
  </conditionalFormatting>
  <conditionalFormatting sqref="G182">
    <cfRule type="expression" dxfId="310" priority="312" stopIfTrue="1">
      <formula>$AL182="Техническая приостановка"</formula>
    </cfRule>
    <cfRule type="expression" dxfId="309" priority="313" stopIfTrue="1">
      <formula>$AA182="Сегодня"</formula>
    </cfRule>
  </conditionalFormatting>
  <conditionalFormatting sqref="P183">
    <cfRule type="expression" dxfId="308" priority="309">
      <formula>OR($K183="Цель приема",$K183="Отказ в приеме",$K183="Тактика ведения",$K183="Не дозвонились в течение 2-х дней",$K183="Паллиатив/Патронаж",$K183="Отказ от сопровождения в проекте",$K183="Отказ от сопровождения персональным помощником",$K183="Нарушение маршрутизации",$K183="КАНЦЕР-регистр")</formula>
    </cfRule>
  </conditionalFormatting>
  <conditionalFormatting sqref="P183">
    <cfRule type="expression" dxfId="307" priority="307">
      <formula>OR($M183="Врач",$K183="Клиника женского здоровья",$K183="Принят без записи",$K183="Динамика состояния",$K183="Статус диагноза",AND($K183="Онкологический консилиум",$M183="Расхождение данных"),AND($K183="Превышен срок",$M183="Исследование"),AND($K183="Отсутствует протокол",$M183="Протокол исследования"),AND($K183="Дата записи",$M183="Исследование "),$K183="К сведению ГП/ЦАОП",$K183="Некорректное обращение с пациентом",$K183="Тактика ведения",$K183="Отказ в приеме")</formula>
    </cfRule>
    <cfRule type="expression" dxfId="306" priority="308">
      <formula>OR($K183="Онкологический консилиум",$K183="Дата записи",$K183="Возврат в МО без приема",$K183="Данные о биопсии",$K183="КАНЦЕР-регистр",$K183="Отказ от записи ",$K183="Отсутствует протокол",$K183="Превышен срок")</formula>
    </cfRule>
  </conditionalFormatting>
  <conditionalFormatting sqref="G184">
    <cfRule type="expression" dxfId="305" priority="305" stopIfTrue="1">
      <formula>$AL184="Техническая приостановка"</formula>
    </cfRule>
    <cfRule type="expression" dxfId="304" priority="306" stopIfTrue="1">
      <formula>$AA184="Сегодня"</formula>
    </cfRule>
  </conditionalFormatting>
  <conditionalFormatting sqref="G185">
    <cfRule type="expression" dxfId="303" priority="303" stopIfTrue="1">
      <formula>$AL185="Техническая приостановка"</formula>
    </cfRule>
    <cfRule type="expression" dxfId="302" priority="304" stopIfTrue="1">
      <formula>$AA185="Сегодня"</formula>
    </cfRule>
  </conditionalFormatting>
  <conditionalFormatting sqref="G186">
    <cfRule type="expression" dxfId="301" priority="301" stopIfTrue="1">
      <formula>$AL186="Техническая приостановка"</formula>
    </cfRule>
    <cfRule type="expression" dxfId="300" priority="302" stopIfTrue="1">
      <formula>$AA186="Сегодня"</formula>
    </cfRule>
  </conditionalFormatting>
  <conditionalFormatting sqref="M187:M190">
    <cfRule type="expression" dxfId="299" priority="298">
      <formula>OR($K187="Цель приема",$K187="Отказ в приеме",$K187="Тактика ведения",$K187="Не дозвонились в течение 2-х дней",$K187="Паллиатив/Патронаж",$K187="Отказ от сопровождения в проекте",$K187="Отказ от сопровождения персональным помощником",$K187="Нарушение маршрутизации",$K187="КАНЦЕР-регистр")</formula>
    </cfRule>
  </conditionalFormatting>
  <conditionalFormatting sqref="M187:M190">
    <cfRule type="expression" dxfId="298" priority="295">
      <formula>ISBLANK($K187)</formula>
    </cfRule>
    <cfRule type="expression" dxfId="297" priority="299">
      <formula>OR($K187="Клиника женского здоровья",$K187="Принят без записи",$K187="Динамика состояния",$K187="Статус диагноза",$K187="К сведению ГП/ЦАОП",$K187="Некорректное обращение с пациентом",$K187="Отказ от сопровождения персональным помощником")</formula>
    </cfRule>
    <cfRule type="expression" dxfId="296" priority="300">
      <formula>NOT(ISBLANK(K187))</formula>
    </cfRule>
  </conditionalFormatting>
  <conditionalFormatting sqref="P187:P190">
    <cfRule type="expression" dxfId="295" priority="296">
      <formula>OR($M187="Врач",$K187="Клиника женского здоровья",$K187="Принят без записи",$K187="Динамика состояния",$K187="Статус диагноза",AND($K187="Онкологический консилиум",$M187="Расхождение данных"),AND($K187="Превышен срок",$M187="Исследование"),AND($K187="Отсутствует протокол",$M187="Протокол исследования"),AND($K187="Дата записи",$M187="Исследование "),$K187="К сведению ГП/ЦАОП",$K187="Некорректное обращение с пациентом",$K187="Тактика ведения",$K187="Отказ в приеме")</formula>
    </cfRule>
    <cfRule type="expression" dxfId="294" priority="297">
      <formula>OR($K187="Онкологический консилиум",$K187="Дата записи",$K187="Возврат в МО без приема",$K187="Данные о биопсии",$K187="КАНЦЕР-регистр",$K187="Отказ от записи ",$K187="Отсутствует протокол",$K187="Превышен срок")</formula>
    </cfRule>
  </conditionalFormatting>
  <conditionalFormatting sqref="P191:P193">
    <cfRule type="expression" dxfId="293" priority="280">
      <formula>OR($K191="Цель приема",$K191="Отказ в приеме",$K191="Тактика ведения",$K191="Не дозвонились в течение 2-х дней",$K191="Паллиатив/Патронаж",$K191="Отказ от сопровождения в проекте",$K191="Отказ от сопровождения персональным помощником",$K191="Нарушение маршрутизации",$K191="КАНЦЕР-регистр")</formula>
    </cfRule>
  </conditionalFormatting>
  <conditionalFormatting sqref="P191:P193">
    <cfRule type="expression" dxfId="292" priority="278">
      <formula>OR($M191="Врач",$K191="Клиника женского здоровья",$K191="Принят без записи",$K191="Динамика состояния",$K191="Статус диагноза",AND($K191="Онкологический консилиум",$M191="Расхождение данных"),AND($K191="Превышен срок",$M191="Исследование"),AND($K191="Отсутствует протокол",$M191="Протокол исследования"),AND($K191="Дата записи",$M191="Исследование "),$K191="К сведению ГП/ЦАОП",$K191="Некорректное обращение с пациентом",$K191="Тактика ведения",$K191="Отказ в приеме")</formula>
    </cfRule>
    <cfRule type="expression" dxfId="291" priority="279">
      <formula>OR($K191="Онкологический консилиум",$K191="Дата записи",$K191="Возврат в МО без приема",$K191="Данные о биопсии",$K191="КАНЦЕР-регистр",$K191="Отказ от записи ",$K191="Отсутствует протокол",$K191="Превышен срок")</formula>
    </cfRule>
  </conditionalFormatting>
  <conditionalFormatting sqref="P194">
    <cfRule type="expression" dxfId="290" priority="276">
      <formula>OR($K194="Цель приема",$K194="Отказ в приеме",$K194="Тактика ведения",$K194="Не дозвонились в течение 2-х дней",$K194="Паллиатив/Патронаж",$K194="Отказ от сопровождения в проекте",$K194="Отказ от сопровождения персональным помощником",$K194="Нарушение маршрутизации",$K194="КАНЦЕР-регистр")</formula>
    </cfRule>
  </conditionalFormatting>
  <conditionalFormatting sqref="P194">
    <cfRule type="expression" dxfId="289" priority="274">
      <formula>OR($M194="Врач",$K194="Клиника женского здоровья",$K194="Принят без записи",$K194="Динамика состояния",$K194="Статус диагноза",AND($K194="Онкологический консилиум",$M194="Расхождение данных"),AND($K194="Превышен срок",$M194="Исследование"),AND($K194="Отсутствует протокол",$M194="Протокол исследования"),AND($K194="Дата записи",$M194="Исследование "),$K194="К сведению ГП/ЦАОП",$K194="Некорректное обращение с пациентом",$K194="Тактика ведения",$K194="Отказ в приеме")</formula>
    </cfRule>
    <cfRule type="expression" dxfId="288" priority="275">
      <formula>OR($K194="Онкологический консилиум",$K194="Дата записи",$K194="Возврат в МО без приема",$K194="Данные о биопсии",$K194="КАНЦЕР-регистр",$K194="Отказ от записи ",$K194="Отсутствует протокол",$K194="Превышен срок")</formula>
    </cfRule>
  </conditionalFormatting>
  <conditionalFormatting sqref="P204">
    <cfRule type="expression" dxfId="287" priority="249">
      <formula>OR($K204="Цель приема",$K204="Отказ в приеме",$K204="Тактика ведения",$K204="Не дозвонились в течение 2-х дней",$K204="Паллиатив/Патронаж",$K204="Отказ от сопровождения в проекте",$K204="Отказ от сопровождения персональным помощником",$K204="Нарушение маршрутизации",$K204="КАНЦЕР-регистр")</formula>
    </cfRule>
  </conditionalFormatting>
  <conditionalFormatting sqref="M204">
    <cfRule type="expression" dxfId="286" priority="246">
      <formula>ISBLANK($K204)</formula>
    </cfRule>
    <cfRule type="expression" dxfId="285" priority="250">
      <formula>OR($K204="Клиника женского здоровья",$K204="Принят без записи",$K204="Динамика состояния",$K204="Статус диагноза",$K204="К сведению ГП/ЦАОП",$K204="Некорректное обращение с пациентом",$K204="Отказ от сопровождения персональным помощником")</formula>
    </cfRule>
    <cfRule type="expression" dxfId="284" priority="251">
      <formula>NOT(ISBLANK(K204))</formula>
    </cfRule>
  </conditionalFormatting>
  <conditionalFormatting sqref="P204">
    <cfRule type="expression" dxfId="283" priority="247">
      <formula>OR($M204="Врач",$K204="Клиника женского здоровья",$K204="Принят без записи",$K204="Динамика состояния",$K204="Статус диагноза",AND($K204="Онкологический консилиум",$M204="Расхождение данных"),AND($K204="Превышен срок",$M204="Исследование"),AND($K204="Отсутствует протокол",$M204="Протокол исследования"),AND($K204="Дата записи",$M204="Исследование "),$K204="К сведению ГП/ЦАОП",$K204="Некорректное обращение с пациентом",$K204="Тактика ведения",$K204="Отказ в приеме")</formula>
    </cfRule>
    <cfRule type="expression" dxfId="282" priority="248">
      <formula>OR($K204="Онкологический консилиум",$K204="Дата записи",$K204="Возврат в МО без приема",$K204="Данные о биопсии",$K204="КАНЦЕР-регистр",$K204="Отказ от записи ",$K204="Отсутствует протокол",$K204="Превышен срок")</formula>
    </cfRule>
  </conditionalFormatting>
  <conditionalFormatting sqref="M205">
    <cfRule type="expression" dxfId="281" priority="239">
      <formula>OR($K205="Цель приема",$K205="Отказ в приеме",$K205="Тактика ведения",$K205="Не дозвонились в течение 2-х дней",$K205="Паллиатив/Патронаж",$K205="Отказ от сопровождения в проекте",$K205="Отказ от сопровождения персональным помощником",$K205="Нарушение маршрутизации",$K205="КАНЦЕР-регистр")</formula>
    </cfRule>
  </conditionalFormatting>
  <conditionalFormatting sqref="M205">
    <cfRule type="expression" dxfId="280" priority="238">
      <formula>ISBLANK($K205)</formula>
    </cfRule>
    <cfRule type="expression" dxfId="279" priority="240">
      <formula>OR($K205="Клиника женского здоровья",$K205="Принят без записи",$K205="Динамика состояния",$K205="Статус диагноза",$K205="К сведению ГП/ЦАОП",$K205="Некорректное обращение с пациентом",$K205="Отказ от сопровождения персональным помощником")</formula>
    </cfRule>
    <cfRule type="expression" dxfId="278" priority="241">
      <formula>NOT(ISBLANK(K205))</formula>
    </cfRule>
  </conditionalFormatting>
  <conditionalFormatting sqref="P232:P257">
    <cfRule type="expression" dxfId="277" priority="227">
      <formula>OR($K232="Цель приема",$K232="Отказ в приеме",$K232="Тактика ведения",$K232="Не дозвонились в течение 2-х дней",$K232="Паллиатив/Патронаж",$K232="Отказ от сопровождения в проекте",$K232="Отказ от сопровождения персональным помощником",$K232="Нарушение маршрутизации",$K232="КАНЦЕР-регистр")</formula>
    </cfRule>
  </conditionalFormatting>
  <conditionalFormatting sqref="M232:M257">
    <cfRule type="expression" dxfId="276" priority="224">
      <formula>ISBLANK($K232)</formula>
    </cfRule>
    <cfRule type="expression" dxfId="275" priority="228">
      <formula>OR($K232="Клиника женского здоровья",$K232="Принят без записи",$K232="Динамика состояния",$K232="Статус диагноза",$K232="К сведению ГП/ЦАОП",$K232="Некорректное обращение с пациентом",$K232="Отказ от сопровождения персональным помощником")</formula>
    </cfRule>
    <cfRule type="expression" dxfId="274" priority="229">
      <formula>NOT(ISBLANK(K232))</formula>
    </cfRule>
  </conditionalFormatting>
  <conditionalFormatting sqref="P232:P257">
    <cfRule type="expression" dxfId="273" priority="225">
      <formula>OR($M232="Врач",$K232="Клиника женского здоровья",$K232="Принят без записи",$K232="Динамика состояния",$K232="Статус диагноза",AND($K232="Онкологический консилиум",$M232="Расхождение данных"),AND($K232="Превышен срок",$M232="Исследование"),AND($K232="Отсутствует протокол",$M232="Протокол исследования"),AND($K232="Дата записи",$M232="Исследование "),$K232="К сведению ГП/ЦАОП",$K232="Некорректное обращение с пациентом",$K232="Тактика ведения",$K232="Отказ в приеме")</formula>
    </cfRule>
    <cfRule type="expression" dxfId="272" priority="226">
      <formula>OR($K232="Онкологический консилиум",$K232="Дата записи",$K232="Возврат в МО без приема",$K232="Данные о биопсии",$K232="КАНЦЕР-регистр",$K232="Отказ от записи ",$K232="Отсутствует протокол",$K232="Превышен срок")</formula>
    </cfRule>
  </conditionalFormatting>
  <conditionalFormatting sqref="P226">
    <cfRule type="expression" dxfId="271" priority="215">
      <formula>OR($K226="Цель приема",$K226="Отказ в приеме",$K226="Тактика ведения",$K226="Не дозвонились в течение 2-х дней",$K226="Паллиатив/Патронаж",$K226="Отказ от сопровождения в проекте",$K226="Отказ от сопровождения персональным помощником",$K226="Нарушение маршрутизации",$K226="КАНЦЕР-регистр")</formula>
    </cfRule>
  </conditionalFormatting>
  <conditionalFormatting sqref="M226">
    <cfRule type="expression" dxfId="270" priority="212">
      <formula>ISBLANK($K226)</formula>
    </cfRule>
    <cfRule type="expression" dxfId="269" priority="216">
      <formula>OR($K226="Клиника женского здоровья",$K226="Принят без записи",$K226="Динамика состояния",$K226="Статус диагноза",$K226="К сведению ГП/ЦАОП",$K226="Некорректное обращение с пациентом",$K226="Отказ от сопровождения персональным помощником")</formula>
    </cfRule>
    <cfRule type="expression" dxfId="268" priority="217">
      <formula>NOT(ISBLANK(K226))</formula>
    </cfRule>
  </conditionalFormatting>
  <conditionalFormatting sqref="P226">
    <cfRule type="expression" dxfId="267" priority="213">
      <formula>OR($M226="Врач",$K226="Клиника женского здоровья",$K226="Принят без записи",$K226="Динамика состояния",$K226="Статус диагноза",AND($K226="Онкологический консилиум",$M226="Расхождение данных"),AND($K226="Превышен срок",$M226="Исследование"),AND($K226="Отсутствует протокол",$M226="Протокол исследования"),AND($K226="Дата записи",$M226="Исследование "),$K226="К сведению ГП/ЦАОП",$K226="Некорректное обращение с пациентом",$K226="Тактика ведения",$K226="Отказ в приеме")</formula>
    </cfRule>
    <cfRule type="expression" dxfId="266" priority="214">
      <formula>OR($K226="Онкологический консилиум",$K226="Дата записи",$K226="Возврат в МО без приема",$K226="Данные о биопсии",$K226="КАНЦЕР-регистр",$K226="Отказ от записи ",$K226="Отсутствует протокол",$K226="Превышен срок")</formula>
    </cfRule>
  </conditionalFormatting>
  <conditionalFormatting sqref="P227">
    <cfRule type="expression" dxfId="265" priority="203">
      <formula>OR($K227="Цель приема",$K227="Отказ в приеме",$K227="Тактика ведения",$K227="Не дозвонились в течение 2-х дней",$K227="Паллиатив/Патронаж",$K227="Отказ от сопровождения в проекте",$K227="Отказ от сопровождения персональным помощником",$K227="Нарушение маршрутизации",$K227="КАНЦЕР-регистр")</formula>
    </cfRule>
  </conditionalFormatting>
  <conditionalFormatting sqref="M227">
    <cfRule type="expression" dxfId="264" priority="200">
      <formula>ISBLANK($K227)</formula>
    </cfRule>
    <cfRule type="expression" dxfId="263" priority="204">
      <formula>OR($K227="Клиника женского здоровья",$K227="Принят без записи",$K227="Динамика состояния",$K227="Статус диагноза",$K227="К сведению ГП/ЦАОП",$K227="Некорректное обращение с пациентом",$K227="Отказ от сопровождения персональным помощником")</formula>
    </cfRule>
    <cfRule type="expression" dxfId="262" priority="205">
      <formula>NOT(ISBLANK(K227))</formula>
    </cfRule>
  </conditionalFormatting>
  <conditionalFormatting sqref="P227">
    <cfRule type="expression" dxfId="261" priority="201">
      <formula>OR($M227="Врач",$K227="Клиника женского здоровья",$K227="Принят без записи",$K227="Динамика состояния",$K227="Статус диагноза",AND($K227="Онкологический консилиум",$M227="Расхождение данных"),AND($K227="Превышен срок",$M227="Исследование"),AND($K227="Отсутствует протокол",$M227="Протокол исследования"),AND($K227="Дата записи",$M227="Исследование "),$K227="К сведению ГП/ЦАОП",$K227="Некорректное обращение с пациентом",$K227="Тактика ведения",$K227="Отказ в приеме")</formula>
    </cfRule>
    <cfRule type="expression" dxfId="260" priority="202">
      <formula>OR($K227="Онкологический консилиум",$K227="Дата записи",$K227="Возврат в МО без приема",$K227="Данные о биопсии",$K227="КАНЦЕР-регистр",$K227="Отказ от записи ",$K227="Отсутствует протокол",$K227="Превышен срок")</formula>
    </cfRule>
  </conditionalFormatting>
  <conditionalFormatting sqref="P228">
    <cfRule type="expression" dxfId="259" priority="197">
      <formula>OR($K228="Цель приема",$K228="Отказ в приеме",$K228="Тактика ведения",$K228="Не дозвонились в течение 2-х дней",$K228="Паллиатив/Патронаж",$K228="Отказ от сопровождения в проекте",$K228="Отказ от сопровождения персональным помощником",$K228="Нарушение маршрутизации",$K228="КАНЦЕР-регистр")</formula>
    </cfRule>
  </conditionalFormatting>
  <conditionalFormatting sqref="M228">
    <cfRule type="expression" dxfId="258" priority="194">
      <formula>ISBLANK($K228)</formula>
    </cfRule>
    <cfRule type="expression" dxfId="257" priority="198">
      <formula>OR($K228="Клиника женского здоровья",$K228="Принят без записи",$K228="Динамика состояния",$K228="Статус диагноза",$K228="К сведению ГП/ЦАОП",$K228="Некорректное обращение с пациентом",$K228="Отказ от сопровождения персональным помощником")</formula>
    </cfRule>
    <cfRule type="expression" dxfId="256" priority="199">
      <formula>NOT(ISBLANK(K228))</formula>
    </cfRule>
  </conditionalFormatting>
  <conditionalFormatting sqref="P228">
    <cfRule type="expression" dxfId="255" priority="195">
      <formula>OR($M228="Врач",$K228="Клиника женского здоровья",$K228="Принят без записи",$K228="Динамика состояния",$K228="Статус диагноза",AND($K228="Онкологический консилиум",$M228="Расхождение данных"),AND($K228="Превышен срок",$M228="Исследование"),AND($K228="Отсутствует протокол",$M228="Протокол исследования"),AND($K228="Дата записи",$M228="Исследование "),$K228="К сведению ГП/ЦАОП",$K228="Некорректное обращение с пациентом",$K228="Тактика ведения",$K228="Отказ в приеме")</formula>
    </cfRule>
    <cfRule type="expression" dxfId="254" priority="196">
      <formula>OR($K228="Онкологический консилиум",$K228="Дата записи",$K228="Возврат в МО без приема",$K228="Данные о биопсии",$K228="КАНЦЕР-регистр",$K228="Отказ от записи ",$K228="Отсутствует протокол",$K228="Превышен срок")</formula>
    </cfRule>
  </conditionalFormatting>
  <conditionalFormatting sqref="P229">
    <cfRule type="expression" dxfId="253" priority="191">
      <formula>OR($K229="Цель приема",$K229="Отказ в приеме",$K229="Тактика ведения",$K229="Не дозвонились в течение 2-х дней",$K229="Паллиатив/Патронаж",$K229="Отказ от сопровождения в проекте",$K229="Отказ от сопровождения персональным помощником",$K229="Нарушение маршрутизации",$K229="КАНЦЕР-регистр")</formula>
    </cfRule>
  </conditionalFormatting>
  <conditionalFormatting sqref="M229">
    <cfRule type="expression" dxfId="252" priority="188">
      <formula>ISBLANK($K229)</formula>
    </cfRule>
    <cfRule type="expression" dxfId="251" priority="192">
      <formula>OR($K229="Клиника женского здоровья",$K229="Принят без записи",$K229="Динамика состояния",$K229="Статус диагноза",$K229="К сведению ГП/ЦАОП",$K229="Некорректное обращение с пациентом",$K229="Отказ от сопровождения персональным помощником")</formula>
    </cfRule>
    <cfRule type="expression" dxfId="250" priority="193">
      <formula>NOT(ISBLANK(K229))</formula>
    </cfRule>
  </conditionalFormatting>
  <conditionalFormatting sqref="P229">
    <cfRule type="expression" dxfId="249" priority="189">
      <formula>OR($M229="Врач",$K229="Клиника женского здоровья",$K229="Принят без записи",$K229="Динамика состояния",$K229="Статус диагноза",AND($K229="Онкологический консилиум",$M229="Расхождение данных"),AND($K229="Превышен срок",$M229="Исследование"),AND($K229="Отсутствует протокол",$M229="Протокол исследования"),AND($K229="Дата записи",$M229="Исследование "),$K229="К сведению ГП/ЦАОП",$K229="Некорректное обращение с пациентом",$K229="Тактика ведения",$K229="Отказ в приеме")</formula>
    </cfRule>
    <cfRule type="expression" dxfId="248" priority="190">
      <formula>OR($K229="Онкологический консилиум",$K229="Дата записи",$K229="Возврат в МО без приема",$K229="Данные о биопсии",$K229="КАНЦЕР-регистр",$K229="Отказ от записи ",$K229="Отсутствует протокол",$K229="Превышен срок")</formula>
    </cfRule>
  </conditionalFormatting>
  <conditionalFormatting sqref="P230">
    <cfRule type="expression" dxfId="247" priority="185">
      <formula>OR($K230="Цель приема",$K230="Отказ в приеме",$K230="Тактика ведения",$K230="Не дозвонились в течение 2-х дней",$K230="Паллиатив/Патронаж",$K230="Отказ от сопровождения в проекте",$K230="Отказ от сопровождения персональным помощником",$K230="Нарушение маршрутизации",$K230="КАНЦЕР-регистр")</formula>
    </cfRule>
  </conditionalFormatting>
  <conditionalFormatting sqref="M230">
    <cfRule type="expression" dxfId="246" priority="182">
      <formula>ISBLANK($K230)</formula>
    </cfRule>
    <cfRule type="expression" dxfId="245" priority="186">
      <formula>OR($K230="Клиника женского здоровья",$K230="Принят без записи",$K230="Динамика состояния",$K230="Статус диагноза",$K230="К сведению ГП/ЦАОП",$K230="Некорректное обращение с пациентом",$K230="Отказ от сопровождения персональным помощником")</formula>
    </cfRule>
    <cfRule type="expression" dxfId="244" priority="187">
      <formula>NOT(ISBLANK(K230))</formula>
    </cfRule>
  </conditionalFormatting>
  <conditionalFormatting sqref="P230">
    <cfRule type="expression" dxfId="243" priority="183">
      <formula>OR($M230="Врач",$K230="Клиника женского здоровья",$K230="Принят без записи",$K230="Динамика состояния",$K230="Статус диагноза",AND($K230="Онкологический консилиум",$M230="Расхождение данных"),AND($K230="Превышен срок",$M230="Исследование"),AND($K230="Отсутствует протокол",$M230="Протокол исследования"),AND($K230="Дата записи",$M230="Исследование "),$K230="К сведению ГП/ЦАОП",$K230="Некорректное обращение с пациентом",$K230="Тактика ведения",$K230="Отказ в приеме")</formula>
    </cfRule>
    <cfRule type="expression" dxfId="242" priority="184">
      <formula>OR($K230="Онкологический консилиум",$K230="Дата записи",$K230="Возврат в МО без приема",$K230="Данные о биопсии",$K230="КАНЦЕР-регистр",$K230="Отказ от записи ",$K230="Отсутствует протокол",$K230="Превышен срок")</formula>
    </cfRule>
  </conditionalFormatting>
  <conditionalFormatting sqref="P231">
    <cfRule type="expression" dxfId="241" priority="179">
      <formula>OR($K231="Цель приема",$K231="Отказ в приеме",$K231="Тактика ведения",$K231="Не дозвонились в течение 2-х дней",$K231="Паллиатив/Патронаж",$K231="Отказ от сопровождения в проекте",$K231="Отказ от сопровождения персональным помощником",$K231="Нарушение маршрутизации",$K231="КАНЦЕР-регистр")</formula>
    </cfRule>
  </conditionalFormatting>
  <conditionalFormatting sqref="M231">
    <cfRule type="expression" dxfId="240" priority="176">
      <formula>ISBLANK($K231)</formula>
    </cfRule>
    <cfRule type="expression" dxfId="239" priority="180">
      <formula>OR($K231="Клиника женского здоровья",$K231="Принят без записи",$K231="Динамика состояния",$K231="Статус диагноза",$K231="К сведению ГП/ЦАОП",$K231="Некорректное обращение с пациентом",$K231="Отказ от сопровождения персональным помощником")</formula>
    </cfRule>
    <cfRule type="expression" dxfId="238" priority="181">
      <formula>NOT(ISBLANK(K231))</formula>
    </cfRule>
  </conditionalFormatting>
  <conditionalFormatting sqref="P231">
    <cfRule type="expression" dxfId="237" priority="177">
      <formula>OR($M231="Врач",$K231="Клиника женского здоровья",$K231="Принят без записи",$K231="Динамика состояния",$K231="Статус диагноза",AND($K231="Онкологический консилиум",$M231="Расхождение данных"),AND($K231="Превышен срок",$M231="Исследование"),AND($K231="Отсутствует протокол",$M231="Протокол исследования"),AND($K231="Дата записи",$M231="Исследование "),$K231="К сведению ГП/ЦАОП",$K231="Некорректное обращение с пациентом",$K231="Тактика ведения",$K231="Отказ в приеме")</formula>
    </cfRule>
    <cfRule type="expression" dxfId="236" priority="178">
      <formula>OR($K231="Онкологический консилиум",$K231="Дата записи",$K231="Возврат в МО без приема",$K231="Данные о биопсии",$K231="КАНЦЕР-регистр",$K231="Отказ от записи ",$K231="Отсутствует протокол",$K231="Превышен срок")</formula>
    </cfRule>
  </conditionalFormatting>
  <conditionalFormatting sqref="M258:M386">
    <cfRule type="expression" dxfId="235" priority="167">
      <formula>OR($K258="Цель приема",$K258="Отказ в приеме",$K258="Тактика ведения",$K258="Не дозвонились в течение 2-х дней",$K258="Паллиатив/Патронаж",$K258="Отказ от сопровождения в проекте",$K258="Отказ от сопровождения персональным помощником",$K258="Нарушение маршрутизации",$K258="КАНЦЕР-регистр")</formula>
    </cfRule>
  </conditionalFormatting>
  <conditionalFormatting sqref="M258:M386">
    <cfRule type="expression" dxfId="234" priority="164">
      <formula>ISBLANK($K258)</formula>
    </cfRule>
    <cfRule type="expression" dxfId="233" priority="168">
      <formula>OR($K258="Клиника женского здоровья",$K258="Принят без записи",$K258="Динамика состояния",$K258="Статус диагноза",$K258="К сведению ГП/ЦАОП",$K258="Некорректное обращение с пациентом",$K258="Отказ от сопровождения персональным помощником")</formula>
    </cfRule>
    <cfRule type="expression" dxfId="232" priority="169">
      <formula>NOT(ISBLANK(K258))</formula>
    </cfRule>
  </conditionalFormatting>
  <conditionalFormatting sqref="P258:P386">
    <cfRule type="expression" dxfId="231" priority="165">
      <formula>OR($M258="Врач",$K258="Клиника женского здоровья",$K258="Принят без записи",$K258="Динамика состояния",$K258="Статус диагноза",AND($K258="Онкологический консилиум",$M258="Расхождение данных"),AND($K258="Превышен срок",$M258="Исследование"),AND($K258="Отсутствует протокол",$M258="Протокол исследования"),AND($K258="Дата записи",$M258="Исследование "),$K258="К сведению ГП/ЦАОП",$K258="Некорректное обращение с пациентом",$K258="Тактика ведения",$K258="Отказ в приеме")</formula>
    </cfRule>
    <cfRule type="expression" dxfId="230" priority="166">
      <formula>OR($K258="Онкологический консилиум",$K258="Дата записи",$K258="Возврат в МО без приема",$K258="Данные о биопсии",$K258="КАНЦЕР-регистр",$K258="Отказ от записи ",$K258="Отсутствует протокол",$K258="Превышен срок")</formula>
    </cfRule>
  </conditionalFormatting>
  <conditionalFormatting sqref="M387:M390">
    <cfRule type="expression" dxfId="229" priority="161">
      <formula>OR($K387="Цель приема",$K387="Отказ в приеме",$K387="Тактика ведения",$K387="Не дозвонились в течение 2-х дней",$K387="Паллиатив/Патронаж",$K387="Отказ от сопровождения в проекте",$K387="Отказ от сопровождения персональным помощником",$K387="Нарушение маршрутизации",$K387="КАНЦЕР-регистр")</formula>
    </cfRule>
  </conditionalFormatting>
  <conditionalFormatting sqref="M387:M390">
    <cfRule type="expression" dxfId="228" priority="158">
      <formula>ISBLANK($K387)</formula>
    </cfRule>
    <cfRule type="expression" dxfId="227" priority="162">
      <formula>OR($K387="Клиника женского здоровья",$K387="Принят без записи",$K387="Динамика состояния",$K387="Статус диагноза",$K387="К сведению ГП/ЦАОП",$K387="Некорректное обращение с пациентом",$K387="Отказ от сопровождения персональным помощником")</formula>
    </cfRule>
    <cfRule type="expression" dxfId="226" priority="163">
      <formula>NOT(ISBLANK(K387))</formula>
    </cfRule>
  </conditionalFormatting>
  <conditionalFormatting sqref="P387:P390">
    <cfRule type="expression" dxfId="225" priority="159">
      <formula>OR($M387="Врач",$K387="Клиника женского здоровья",$K387="Принят без записи",$K387="Динамика состояния",$K387="Статус диагноза",AND($K387="Онкологический консилиум",$M387="Расхождение данных"),AND($K387="Превышен срок",$M387="Исследование"),AND($K387="Отсутствует протокол",$M387="Протокол исследования"),AND($K387="Дата записи",$M387="Исследование "),$K387="К сведению ГП/ЦАОП",$K387="Некорректное обращение с пациентом",$K387="Тактика ведения",$K387="Отказ в приеме")</formula>
    </cfRule>
    <cfRule type="expression" dxfId="224" priority="160">
      <formula>OR($K387="Онкологический консилиум",$K387="Дата записи",$K387="Возврат в МО без приема",$K387="Данные о биопсии",$K387="КАНЦЕР-регистр",$K387="Отказ от записи ",$K387="Отсутствует протокол",$K387="Превышен срок")</formula>
    </cfRule>
  </conditionalFormatting>
  <conditionalFormatting sqref="P391">
    <cfRule type="expression" dxfId="223" priority="157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22" priority="155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21" priority="156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M391">
    <cfRule type="expression" dxfId="220" priority="15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M391">
    <cfRule type="expression" dxfId="219" priority="151">
      <formula>ISBLANK($K391)</formula>
    </cfRule>
    <cfRule type="expression" dxfId="218" priority="153">
      <formula>OR($K391="Клиника женского здоровья",$K391="Принят без записи",$K391="Динамика состояния",$K391="Статус диагноза",$K391="К сведению ГП/ЦАОП",$K391="Некорректное обращение с пациентом",$K391="Отказ от сопровождения персональным помощником")</formula>
    </cfRule>
    <cfRule type="expression" dxfId="217" priority="154">
      <formula>NOT(ISBLANK(K391))</formula>
    </cfRule>
  </conditionalFormatting>
  <conditionalFormatting sqref="M393">
    <cfRule type="expression" dxfId="216" priority="147">
      <formula>ISBLANK($K393)</formula>
    </cfRule>
    <cfRule type="expression" dxfId="215" priority="148">
      <formula>OR($K393="Цель приема",$K393="Отказ в приеме",$K393="Тактика ведения",$K393="Не дозвонились в течение 2-х дней",$K393="Паллиатив/Патронаж",$K393="Отказ от сопровождения в проекте",$K393="Отказ от сопровождения персональным помощником",$K393="Нарушение маршрутизации",$K393="КАНЦЕР-регистр")</formula>
    </cfRule>
    <cfRule type="expression" dxfId="214" priority="149">
      <formula>OR($K393="Клиника женского здоровья",$K393="Принят без записи",$K393="Динамика состояния",$K393="Статус диагноза",$K393="К сведению ГП/ЦАОП",$K393="Некорректное обращение с пациентом",$K393="Отказ от сопровождения персональным помощником")</formula>
    </cfRule>
    <cfRule type="expression" dxfId="213" priority="150">
      <formula>NOT(ISBLANK(K393))</formula>
    </cfRule>
  </conditionalFormatting>
  <conditionalFormatting sqref="P393">
    <cfRule type="expression" dxfId="212" priority="144">
      <formula>OR($M393="Врач",$K393="Клиника женского здоровья",$K393="Принят без записи",$K393="Динамика состояния",$K393="Статус диагноза",AND($K393="Онкологический консилиум",$M393="Расхождение данных"),AND($K393="Превышен срок",$M393="Исследование"),AND($K393="Отсутствует протокол",$M393="Протокол исследования"),AND($K393="Дата записи",$M393="Исследование "),$K393="К сведению ГП/ЦАОП",$K393="Некорректное обращение с пациентом",$K393="Тактика ведения",$K393="Отказ в приеме")</formula>
    </cfRule>
    <cfRule type="expression" dxfId="211" priority="145">
      <formula>OR($K393="Онкологический консилиум",$K393="Дата записи",$K393="Возврат в МО без приема",$K393="Данные о биопсии",$K393="КАНЦЕР-регистр",$K393="Отказ от записи ",$K393="Отсутствует протокол",$K393="Превышен срок")</formula>
    </cfRule>
    <cfRule type="expression" dxfId="210" priority="146">
      <formula>OR($K393="Цель приема",$K393="Отказ в приеме",$K393="Тактика ведения",$K393="Не дозвонились в течение 2-х дней",$K393="Паллиатив/Патронаж",$K393="Отказ от сопровождения в проекте",$K393="Отказ от сопровождения персональным помощником",$K393="Нарушение маршрутизации",$K393="КАНЦЕР-регистр")</formula>
    </cfRule>
  </conditionalFormatting>
  <conditionalFormatting sqref="M423:M424">
    <cfRule type="expression" dxfId="209" priority="141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:M424">
    <cfRule type="expression" dxfId="208" priority="138">
      <formula>ISBLANK($K423)</formula>
    </cfRule>
    <cfRule type="expression" dxfId="207" priority="142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206" priority="143">
      <formula>NOT(ISBLANK(K423))</formula>
    </cfRule>
  </conditionalFormatting>
  <conditionalFormatting sqref="P423:P424">
    <cfRule type="expression" dxfId="205" priority="139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204" priority="140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M422">
    <cfRule type="expression" dxfId="203" priority="135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202" priority="132">
      <formula>ISBLANK($K422)</formula>
    </cfRule>
    <cfRule type="expression" dxfId="201" priority="136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200" priority="137">
      <formula>NOT(ISBLANK(K422))</formula>
    </cfRule>
  </conditionalFormatting>
  <conditionalFormatting sqref="P422">
    <cfRule type="expression" dxfId="199" priority="133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98" priority="134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25">
    <cfRule type="expression" dxfId="197" priority="129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">
    <cfRule type="expression" dxfId="196" priority="126">
      <formula>ISBLANK($K425)</formula>
    </cfRule>
    <cfRule type="expression" dxfId="195" priority="130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194" priority="131">
      <formula>NOT(ISBLANK(K425))</formula>
    </cfRule>
  </conditionalFormatting>
  <conditionalFormatting sqref="P425">
    <cfRule type="expression" dxfId="193" priority="127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192" priority="128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7">
    <cfRule type="expression" dxfId="191" priority="123">
      <formula>OR($K427="Цель приема",$K427="Отказ в приеме",$K427="Тактика ведения",$K427="Не дозвонились в течение 2-х дней",$K427="Паллиатив/Патронаж",$K427="Отказ от сопровождения в проекте",$K427="Отказ от сопровождения персональным помощником",$K427="Нарушение маршрутизации",$K427="КАНЦЕР-регистр")</formula>
    </cfRule>
  </conditionalFormatting>
  <conditionalFormatting sqref="M427">
    <cfRule type="expression" dxfId="190" priority="120">
      <formula>ISBLANK($K427)</formula>
    </cfRule>
    <cfRule type="expression" dxfId="189" priority="124">
      <formula>OR($K427="Клиника женского здоровья",$K427="Принят без записи",$K427="Динамика состояния",$K427="Статус диагноза",$K427="К сведению ГП/ЦАОП",$K427="Некорректное обращение с пациентом",$K427="Отказ от сопровождения персональным помощником")</formula>
    </cfRule>
    <cfRule type="expression" dxfId="188" priority="125">
      <formula>NOT(ISBLANK(K427))</formula>
    </cfRule>
  </conditionalFormatting>
  <conditionalFormatting sqref="P427">
    <cfRule type="expression" dxfId="187" priority="121">
      <formula>OR($M427="Врач",$K427="Клиника женского здоровья",$K427="Принят без записи",$K427="Динамика состояния",$K427="Статус диагноза",AND($K427="Онкологический консилиум",$M427="Расхождение данных"),AND($K427="Превышен срок",$M427="Исследование"),AND($K427="Отсутствует протокол",$M427="Протокол исследования"),AND($K427="Дата записи",$M427="Исследование "),$K427="К сведению ГП/ЦАОП",$K427="Некорректное обращение с пациентом",$K427="Тактика ведения",$K427="Отказ в приеме")</formula>
    </cfRule>
    <cfRule type="expression" dxfId="186" priority="122">
      <formula>OR($K427="Онкологический консилиум",$K427="Дата записи",$K427="Возврат в МО без приема",$K427="Данные о биопсии",$K427="КАНЦЕР-регистр",$K427="Отказ от записи ",$K427="Отсутствует протокол",$K427="Превышен срок")</formula>
    </cfRule>
  </conditionalFormatting>
  <conditionalFormatting sqref="P429">
    <cfRule type="expression" dxfId="185" priority="117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184" priority="118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conditionalFormatting sqref="P429">
    <cfRule type="expression" dxfId="183" priority="119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P464:P471">
    <cfRule type="expression" dxfId="182" priority="114">
      <formula>OR($K464="Цель приема",$K464="Отказ в приеме",$K464="Тактика ведения",$K464="Не дозвонились в течение 2-х дней",$K464="Паллиатив/Патронаж",$K464="Отказ от сопровождения в проекте",$K464="Отказ от сопровождения персональным помощником",$K464="Нарушение маршрутизации",$K464="КАНЦЕР-регистр")</formula>
    </cfRule>
  </conditionalFormatting>
  <conditionalFormatting sqref="M464:M471">
    <cfRule type="expression" dxfId="181" priority="111">
      <formula>ISBLANK($K464)</formula>
    </cfRule>
    <cfRule type="expression" dxfId="180" priority="115">
      <formula>OR($K464="Клиника женского здоровья",$K464="Принят без записи",$K464="Динамика состояния",$K464="Статус диагноза",$K464="К сведению ГП/ЦАОП",$K464="Некорректное обращение с пациентом",$K464="Отказ от сопровождения персональным помощником")</formula>
    </cfRule>
    <cfRule type="expression" dxfId="179" priority="116">
      <formula>NOT(ISBLANK(K464))</formula>
    </cfRule>
  </conditionalFormatting>
  <conditionalFormatting sqref="P464:P471">
    <cfRule type="expression" dxfId="178" priority="112">
      <formula>OR($M464="Врач",$K464="Клиника женского здоровья",$K464="Принят без записи",$K464="Динамика состояния",$K464="Статус диагноза",AND($K464="Онкологический консилиум",$M464="Расхождение данных"),AND($K464="Превышен срок",$M464="Исследование"),AND($K464="Отсутствует протокол",$M464="Протокол исследования"),AND($K464="Дата записи",$M464="Исследование "),$K464="К сведению ГП/ЦАОП",$K464="Некорректное обращение с пациентом",$K464="Тактика ведения",$K464="Отказ в приеме")</formula>
    </cfRule>
    <cfRule type="expression" dxfId="177" priority="113">
      <formula>OR($K464="Онкологический консилиум",$K464="Дата записи",$K464="Возврат в МО без приема",$K464="Данные о биопсии",$K464="КАНЦЕР-регистр",$K464="Отказ от записи ",$K464="Отсутствует протокол",$K464="Превышен срок")</formula>
    </cfRule>
  </conditionalFormatting>
  <conditionalFormatting sqref="P432">
    <cfRule type="expression" dxfId="176" priority="108">
      <formula>OR($K432="Цель приема",$K432="Отказ в приеме",$K432="Тактика ведения",$K432="Не дозвонились в течение 2-х дней",$K432="Паллиатив/Патронаж",$K432="Отказ от сопровождения в проекте",$K432="Отказ от сопровождения персональным помощником",$K432="Нарушение маршрутизации",$K432="КАНЦЕР-регистр")</formula>
    </cfRule>
  </conditionalFormatting>
  <conditionalFormatting sqref="M432">
    <cfRule type="expression" dxfId="175" priority="105">
      <formula>ISBLANK($K432)</formula>
    </cfRule>
    <cfRule type="expression" dxfId="174" priority="109">
      <formula>OR($K432="Клиника женского здоровья",$K432="Принят без записи",$K432="Динамика состояния",$K432="Статус диагноза",$K432="К сведению ГП/ЦАОП",$K432="Некорректное обращение с пациентом",$K432="Отказ от сопровождения персональным помощником")</formula>
    </cfRule>
    <cfRule type="expression" dxfId="173" priority="110">
      <formula>NOT(ISBLANK(K432))</formula>
    </cfRule>
  </conditionalFormatting>
  <conditionalFormatting sqref="P432">
    <cfRule type="expression" dxfId="172" priority="106">
      <formula>OR($M432="Врач",$K432="Клиника женского здоровья",$K432="Принят без записи",$K432="Динамика состояния",$K432="Статус диагноза",AND($K432="Онкологический консилиум",$M432="Расхождение данных"),AND($K432="Превышен срок",$M432="Исследование"),AND($K432="Отсутствует протокол",$M432="Протокол исследования"),AND($K432="Дата записи",$M432="Исследование "),$K432="К сведению ГП/ЦАОП",$K432="Некорректное обращение с пациентом",$K432="Тактика ведения",$K432="Отказ в приеме")</formula>
    </cfRule>
    <cfRule type="expression" dxfId="171" priority="107">
      <formula>OR($K432="Онкологический консилиум",$K432="Дата записи",$K432="Возврат в МО без приема",$K432="Данные о биопсии",$K432="КАНЦЕР-регистр",$K432="Отказ от записи ",$K432="Отсутствует протокол",$K432="Превышен срок")</formula>
    </cfRule>
  </conditionalFormatting>
  <conditionalFormatting sqref="M433:M436">
    <cfRule type="expression" dxfId="170" priority="102">
      <formula>OR($K433="Цель приема",$K433="Отказ в приеме",$K433="Тактика ведения",$K433="Не дозвонились в течение 2-х дней",$K433="Паллиатив/Патронаж",$K433="Отказ от сопровождения в проекте",$K433="Отказ от сопровождения персональным помощником",$K433="Нарушение маршрутизации",$K433="КАНЦЕР-регистр")</formula>
    </cfRule>
  </conditionalFormatting>
  <conditionalFormatting sqref="M433:M436">
    <cfRule type="expression" dxfId="169" priority="99">
      <formula>ISBLANK($K433)</formula>
    </cfRule>
    <cfRule type="expression" dxfId="168" priority="103">
      <formula>OR($K433="Клиника женского здоровья",$K433="Принят без записи",$K433="Динамика состояния",$K433="Статус диагноза",$K433="К сведению ГП/ЦАОП",$K433="Некорректное обращение с пациентом",$K433="Отказ от сопровождения персональным помощником")</formula>
    </cfRule>
    <cfRule type="expression" dxfId="167" priority="104">
      <formula>NOT(ISBLANK(K433))</formula>
    </cfRule>
  </conditionalFormatting>
  <conditionalFormatting sqref="P433:P436">
    <cfRule type="expression" dxfId="166" priority="100">
      <formula>OR($M433="Врач",$K433="Клиника женского здоровья",$K433="Принят без записи",$K433="Динамика состояния",$K433="Статус диагноза",AND($K433="Онкологический консилиум",$M433="Расхождение данных"),AND($K433="Превышен срок",$M433="Исследование"),AND($K433="Отсутствует протокол",$M433="Протокол исследования"),AND($K433="Дата записи",$M433="Исследование "),$K433="К сведению ГП/ЦАОП",$K433="Некорректное обращение с пациентом",$K433="Тактика ведения",$K433="Отказ в приеме")</formula>
    </cfRule>
    <cfRule type="expression" dxfId="165" priority="101">
      <formula>OR($K433="Онкологический консилиум",$K433="Дата записи",$K433="Возврат в МО без приема",$K433="Данные о биопсии",$K433="КАНЦЕР-регистр",$K433="Отказ от записи ",$K433="Отсутствует протокол",$K433="Превышен срок")</formula>
    </cfRule>
  </conditionalFormatting>
  <conditionalFormatting sqref="M437">
    <cfRule type="expression" dxfId="164" priority="96">
      <formula>OR($K437="Цель приема",$K437="Отказ в приеме",$K437="Тактика ведения",$K437="Не дозвонились в течение 2-х дней",$K437="Паллиатив/Патронаж",$K437="Отказ от сопровождения в проекте",$K437="Отказ от сопровождения персональным помощником",$K437="Нарушение маршрутизации",$K437="КАНЦЕР-регистр")</formula>
    </cfRule>
  </conditionalFormatting>
  <conditionalFormatting sqref="M437">
    <cfRule type="expression" dxfId="163" priority="93">
      <formula>ISBLANK($K437)</formula>
    </cfRule>
    <cfRule type="expression" dxfId="162" priority="97">
      <formula>OR($K437="Клиника женского здоровья",$K437="Принят без записи",$K437="Динамика состояния",$K437="Статус диагноза",$K437="К сведению ГП/ЦАОП",$K437="Некорректное обращение с пациентом",$K437="Отказ от сопровождения персональным помощником")</formula>
    </cfRule>
    <cfRule type="expression" dxfId="161" priority="98">
      <formula>NOT(ISBLANK(K437))</formula>
    </cfRule>
  </conditionalFormatting>
  <conditionalFormatting sqref="P437">
    <cfRule type="expression" dxfId="160" priority="94">
      <formula>OR($M437="Врач",$K437="Клиника женского здоровья",$K437="Принят без записи",$K437="Динамика состояния",$K437="Статус диагноза",AND($K437="Онкологический консилиум",$M437="Расхождение данных"),AND($K437="Превышен срок",$M437="Исследование"),AND($K437="Отсутствует протокол",$M437="Протокол исследования"),AND($K437="Дата записи",$M437="Исследование "),$K437="К сведению ГП/ЦАОП",$K437="Некорректное обращение с пациентом",$K437="Тактика ведения",$K437="Отказ в приеме")</formula>
    </cfRule>
    <cfRule type="expression" dxfId="159" priority="95">
      <formula>OR($K437="Онкологический консилиум",$K437="Дата записи",$K437="Возврат в МО без приема",$K437="Данные о биопсии",$K437="КАНЦЕР-регистр",$K437="Отказ от записи ",$K437="Отсутствует протокол",$K437="Превышен срок")</formula>
    </cfRule>
  </conditionalFormatting>
  <conditionalFormatting sqref="M438:M447">
    <cfRule type="expression" dxfId="158" priority="90">
      <formula>OR($K438="Цель приема",$K438="Отказ в приеме",$K438="Тактика ведения",$K438="Не дозвонились в течение 2-х дней",$K438="Паллиатив/Патронаж",$K438="Отказ от сопровождения в проекте",$K438="Отказ от сопровождения персональным помощником",$K438="Нарушение маршрутизации",$K438="КАНЦЕР-регистр")</formula>
    </cfRule>
  </conditionalFormatting>
  <conditionalFormatting sqref="M438:M447">
    <cfRule type="expression" dxfId="157" priority="87">
      <formula>ISBLANK($K438)</formula>
    </cfRule>
    <cfRule type="expression" dxfId="156" priority="91">
      <formula>OR($K438="Клиника женского здоровья",$K438="Принят без записи",$K438="Динамика состояния",$K438="Статус диагноза",$K438="К сведению ГП/ЦАОП",$K438="Некорректное обращение с пациентом",$K438="Отказ от сопровождения персональным помощником")</formula>
    </cfRule>
    <cfRule type="expression" dxfId="155" priority="92">
      <formula>NOT(ISBLANK(K438))</formula>
    </cfRule>
  </conditionalFormatting>
  <conditionalFormatting sqref="P438:P447">
    <cfRule type="expression" dxfId="154" priority="88">
      <formula>OR($M438="Врач",$K438="Клиника женского здоровья",$K438="Принят без записи",$K438="Динамика состояния",$K438="Статус диагноза",AND($K438="Онкологический консилиум",$M438="Расхождение данных"),AND($K438="Превышен срок",$M438="Исследование"),AND($K438="Отсутствует протокол",$M438="Протокол исследования"),AND($K438="Дата записи",$M438="Исследование "),$K438="К сведению ГП/ЦАОП",$K438="Некорректное обращение с пациентом",$K438="Тактика ведения",$K438="Отказ в приеме")</formula>
    </cfRule>
    <cfRule type="expression" dxfId="153" priority="89">
      <formula>OR($K438="Онкологический консилиум",$K438="Дата записи",$K438="Возврат в МО без приема",$K438="Данные о биопсии",$K438="КАНЦЕР-регистр",$K438="Отказ от записи ",$K438="Отсутствует протокол",$K438="Превышен срок")</formula>
    </cfRule>
  </conditionalFormatting>
  <conditionalFormatting sqref="P448">
    <cfRule type="expression" dxfId="152" priority="64">
      <formula>OR($K448="Цель приема",$K448="Отказ в приеме",$K448="Тактика ведения",$K448="Не дозвонились в течение 2-х дней",$K448="Паллиатив/Патронаж",$K448="Отказ от сопровождения в проекте",$K448="Отказ от сопровождения персональным помощником",$K448="Нарушение маршрутизации",$K448="КАНЦЕР-регистр")</formula>
    </cfRule>
  </conditionalFormatting>
  <conditionalFormatting sqref="M448">
    <cfRule type="expression" dxfId="151" priority="61">
      <formula>ISBLANK($K448)</formula>
    </cfRule>
    <cfRule type="expression" dxfId="150" priority="65">
      <formula>OR($K448="Клиника женского здоровья",$K448="Принят без записи",$K448="Динамика состояния",$K448="Статус диагноза",$K448="К сведению ГП/ЦАОП",$K448="Некорректное обращение с пациентом",$K448="Отказ от сопровождения персональным помощником")</formula>
    </cfRule>
    <cfRule type="expression" dxfId="149" priority="66">
      <formula>NOT(ISBLANK(K448))</formula>
    </cfRule>
  </conditionalFormatting>
  <conditionalFormatting sqref="P448">
    <cfRule type="expression" dxfId="148" priority="62">
      <formula>OR($M448="Врач",$K448="Клиника женского здоровья",$K448="Принят без записи",$K448="Динамика состояния",$K448="Статус диагноза",AND($K448="Онкологический консилиум",$M448="Расхождение данных"),AND($K448="Превышен срок",$M448="Исследование"),AND($K448="Отсутствует протокол",$M448="Протокол исследования"),AND($K448="Дата записи",$M448="Исследование "),$K448="К сведению ГП/ЦАОП",$K448="Некорректное обращение с пациентом",$K448="Тактика ведения",$K448="Отказ в приеме")</formula>
    </cfRule>
    <cfRule type="expression" dxfId="147" priority="63">
      <formula>OR($K448="Онкологический консилиум",$K448="Дата записи",$K448="Возврат в МО без приема",$K448="Данные о биопсии",$K448="КАНЦЕР-регистр",$K448="Отказ от записи ",$K448="Отсутствует протокол",$K448="Превышен срок")</formula>
    </cfRule>
  </conditionalFormatting>
  <conditionalFormatting sqref="P452:P453">
    <cfRule type="expression" dxfId="146" priority="52">
      <formula>OR($K452="Цель приема",$K452="Отказ в приеме",$K452="Тактика ведения",$K452="Не дозвонились в течение 2-х дней",$K452="Паллиатив/Патронаж",$K452="Отказ от сопровождения в проекте",$K452="Отказ от сопровождения персональным помощником",$K452="Нарушение маршрутизации",$K452="КАНЦЕР-регистр")</formula>
    </cfRule>
  </conditionalFormatting>
  <conditionalFormatting sqref="M452:M453">
    <cfRule type="expression" dxfId="145" priority="49">
      <formula>ISBLANK($K452)</formula>
    </cfRule>
    <cfRule type="expression" dxfId="144" priority="53">
      <formula>OR($K452="Клиника женского здоровья",$K452="Принят без записи",$K452="Динамика состояния",$K452="Статус диагноза",$K452="К сведению ГП/ЦАОП",$K452="Некорректное обращение с пациентом",$K452="Отказ от сопровождения персональным помощником")</formula>
    </cfRule>
    <cfRule type="expression" dxfId="143" priority="54">
      <formula>NOT(ISBLANK(K452))</formula>
    </cfRule>
  </conditionalFormatting>
  <conditionalFormatting sqref="P452:P453">
    <cfRule type="expression" dxfId="142" priority="50">
      <formula>OR($M452="Врач",$K452="Клиника женского здоровья",$K452="Принят без записи",$K452="Динамика состояния",$K452="Статус диагноза",AND($K452="Онкологический консилиум",$M452="Расхождение данных"),AND($K452="Превышен срок",$M452="Исследование"),AND($K452="Отсутствует протокол",$M452="Протокол исследования"),AND($K452="Дата записи",$M452="Исследование "),$K452="К сведению ГП/ЦАОП",$K452="Некорректное обращение с пациентом",$K452="Тактика ведения",$K452="Отказ в приеме")</formula>
    </cfRule>
    <cfRule type="expression" dxfId="141" priority="51">
      <formula>OR($K452="Онкологический консилиум",$K452="Дата записи",$K452="Возврат в МО без приема",$K452="Данные о биопсии",$K452="КАНЦЕР-регистр",$K452="Отказ от записи ",$K452="Отсутствует протокол",$K452="Превышен срок")</formula>
    </cfRule>
  </conditionalFormatting>
  <conditionalFormatting sqref="M454">
    <cfRule type="expression" dxfId="140" priority="46">
      <formula>OR($K454="Цель приема",$K454="Отказ в приеме",$K454="Тактика ведения",$K454="Не дозвонились в течение 2-х дней",$K454="Паллиатив/Патронаж",$K454="Отказ от сопровождения в проекте",$K454="Отказ от сопровождения персональным помощником",$K454="Нарушение маршрутизации",$K454="КАНЦЕР-регистр")</formula>
    </cfRule>
  </conditionalFormatting>
  <conditionalFormatting sqref="M454">
    <cfRule type="expression" dxfId="139" priority="43">
      <formula>ISBLANK($K454)</formula>
    </cfRule>
    <cfRule type="expression" dxfId="138" priority="47">
      <formula>OR($K454="Клиника женского здоровья",$K454="Принят без записи",$K454="Динамика состояния",$K454="Статус диагноза",$K454="К сведению ГП/ЦАОП",$K454="Некорректное обращение с пациентом",$K454="Отказ от сопровождения персональным помощником")</formula>
    </cfRule>
    <cfRule type="expression" dxfId="137" priority="48">
      <formula>NOT(ISBLANK(K454))</formula>
    </cfRule>
  </conditionalFormatting>
  <conditionalFormatting sqref="P454">
    <cfRule type="expression" dxfId="136" priority="44">
      <formula>OR($M454="Врач",$K454="Клиника женского здоровья",$K454="Принят без записи",$K454="Динамика состояния",$K454="Статус диагноза",AND($K454="Онкологический консилиум",$M454="Расхождение данных"),AND($K454="Превышен срок",$M454="Исследование"),AND($K454="Отсутствует протокол",$M454="Протокол исследования"),AND($K454="Дата записи",$M454="Исследование "),$K454="К сведению ГП/ЦАОП",$K454="Некорректное обращение с пациентом",$K454="Тактика ведения",$K454="Отказ в приеме")</formula>
    </cfRule>
    <cfRule type="expression" dxfId="135" priority="45">
      <formula>OR($K454="Онкологический консилиум",$K454="Дата записи",$K454="Возврат в МО без приема",$K454="Данные о биопсии",$K454="КАНЦЕР-регистр",$K454="Отказ от записи ",$K454="Отсутствует протокол",$K454="Превышен срок")</formula>
    </cfRule>
  </conditionalFormatting>
  <conditionalFormatting sqref="M457">
    <cfRule type="expression" dxfId="134" priority="40">
      <formula>OR($K457="Цель приема",$K457="Отказ в приеме",$K457="Тактика ведения",$K457="Не дозвонились в течение 2-х дней",$K457="Паллиатив/Патронаж",$K457="Отказ от сопровождения в проекте",$K457="Отказ от сопровождения персональным помощником",$K457="Нарушение маршрутизации",$K457="КАНЦЕР-регистр")</formula>
    </cfRule>
  </conditionalFormatting>
  <conditionalFormatting sqref="M457">
    <cfRule type="expression" dxfId="133" priority="39">
      <formula>ISBLANK($K457)</formula>
    </cfRule>
    <cfRule type="expression" dxfId="132" priority="41">
      <formula>OR($K457="Клиника женского здоровья",$K457="Принят без записи",$K457="Динамика состояния",$K457="Статус диагноза",$K457="К сведению ГП/ЦАОП",$K457="Некорректное обращение с пациентом",$K457="Отказ от сопровождения персональным помощником")</formula>
    </cfRule>
    <cfRule type="expression" dxfId="131" priority="42">
      <formula>NOT(ISBLANK(K457))</formula>
    </cfRule>
  </conditionalFormatting>
  <conditionalFormatting sqref="P462">
    <cfRule type="expression" dxfId="130" priority="36">
      <formula>OR($K462="Цель приема",$K462="Отказ в приеме",$K462="Тактика ведения",$K462="Не дозвонились в течение 2-х дней",$K462="Паллиатив/Патронаж",$K462="Отказ от сопровождения в проекте",$K462="Отказ от сопровождения персональным помощником",$K462="Нарушение маршрутизации",$K462="КАНЦЕР-регистр")</formula>
    </cfRule>
  </conditionalFormatting>
  <conditionalFormatting sqref="M462">
    <cfRule type="expression" dxfId="129" priority="33">
      <formula>ISBLANK($K462)</formula>
    </cfRule>
    <cfRule type="expression" dxfId="128" priority="37">
      <formula>OR($K462="Клиника женского здоровья",$K462="Принят без записи",$K462="Динамика состояния",$K462="Статус диагноза",$K462="К сведению ГП/ЦАОП",$K462="Некорректное обращение с пациентом",$K462="Отказ от сопровождения персональным помощником")</formula>
    </cfRule>
    <cfRule type="expression" dxfId="127" priority="38">
      <formula>NOT(ISBLANK(K462))</formula>
    </cfRule>
  </conditionalFormatting>
  <conditionalFormatting sqref="P462">
    <cfRule type="expression" dxfId="126" priority="34">
      <formula>OR($M462="Врач",$K462="Клиника женского здоровья",$K462="Принят без записи",$K462="Динамика состояния",$K462="Статус диагноза",AND($K462="Онкологический консилиум",$M462="Расхождение данных"),AND($K462="Превышен срок",$M462="Исследование"),AND($K462="Отсутствует протокол",$M462="Протокол исследования"),AND($K462="Дата записи",$M462="Исследование "),$K462="К сведению ГП/ЦАОП",$K462="Некорректное обращение с пациентом",$K462="Тактика ведения",$K462="Отказ в приеме")</formula>
    </cfRule>
    <cfRule type="expression" dxfId="125" priority="35">
      <formula>OR($K462="Онкологический консилиум",$K462="Дата записи",$K462="Возврат в МО без приема",$K462="Данные о биопсии",$K462="КАНЦЕР-регистр",$K462="Отказ от записи ",$K462="Отсутствует протокол",$K462="Превышен срок")</formula>
    </cfRule>
  </conditionalFormatting>
  <conditionalFormatting sqref="M463">
    <cfRule type="expression" dxfId="124" priority="30">
      <formula>OR($K463="Цель приема",$K463="Отказ в приеме",$K463="Тактика ведения",$K463="Не дозвонились в течение 2-х дней",$K463="Паллиатив/Патронаж",$K463="Отказ от сопровождения в проекте",$K463="Отказ от сопровождения персональным помощником",$K463="Нарушение маршрутизации",$K463="КАНЦЕР-регистр")</formula>
    </cfRule>
  </conditionalFormatting>
  <conditionalFormatting sqref="M463">
    <cfRule type="expression" dxfId="123" priority="27">
      <formula>ISBLANK($K463)</formula>
    </cfRule>
    <cfRule type="expression" dxfId="122" priority="31">
      <formula>OR($K463="Клиника женского здоровья",$K463="Принят без записи",$K463="Динамика состояния",$K463="Статус диагноза",$K463="К сведению ГП/ЦАОП",$K463="Некорректное обращение с пациентом",$K463="Отказ от сопровождения персональным помощником")</formula>
    </cfRule>
    <cfRule type="expression" dxfId="121" priority="32">
      <formula>NOT(ISBLANK(K463))</formula>
    </cfRule>
  </conditionalFormatting>
  <conditionalFormatting sqref="P463">
    <cfRule type="expression" dxfId="120" priority="28">
      <formula>OR($M463="Врач",$K463="Клиника женского здоровья",$K463="Принят без записи",$K463="Динамика состояния",$K463="Статус диагноза",AND($K463="Онкологический консилиум",$M463="Расхождение данных"),AND($K463="Превышен срок",$M463="Исследование"),AND($K463="Отсутствует протокол",$M463="Протокол исследования"),AND($K463="Дата записи",$M463="Исследование "),$K463="К сведению ГП/ЦАОП",$K463="Некорректное обращение с пациентом",$K463="Тактика ведения",$K463="Отказ в приеме")</formula>
    </cfRule>
    <cfRule type="expression" dxfId="119" priority="29">
      <formula>OR($K463="Онкологический консилиум",$K463="Дата записи",$K463="Возврат в МО без приема",$K463="Данные о биопсии",$K463="КАНЦЕР-регистр",$K463="Отказ от записи ",$K463="Отсутствует протокол",$K463="Превышен срок")</formula>
    </cfRule>
  </conditionalFormatting>
  <conditionalFormatting sqref="M474:M485">
    <cfRule type="expression" dxfId="118" priority="24">
      <formula>OR($K474="Цель приема",$K474="Отказ в приеме",$K474="Тактика ведения",$K474="Не дозвонились в течение 2-х дней",$K474="Паллиатив/Патронаж",$K474="Отказ от сопровождения в проекте",$K474="Отказ от сопровождения персональным помощником",$K474="Нарушение маршрутизации",$K474="КАНЦЕР-регистр")</formula>
    </cfRule>
  </conditionalFormatting>
  <conditionalFormatting sqref="M474:M485">
    <cfRule type="expression" dxfId="117" priority="21">
      <formula>ISBLANK($K474)</formula>
    </cfRule>
    <cfRule type="expression" dxfId="116" priority="25">
      <formula>OR($K474="Клиника женского здоровья",$K474="Принят без записи",$K474="Динамика состояния",$K474="Статус диагноза",$K474="К сведению ГП/ЦАОП",$K474="Некорректное обращение с пациентом",$K474="Отказ от сопровождения персональным помощником")</formula>
    </cfRule>
    <cfRule type="expression" dxfId="115" priority="26">
      <formula>NOT(ISBLANK(K474))</formula>
    </cfRule>
  </conditionalFormatting>
  <conditionalFormatting sqref="P475">
    <cfRule type="expression" dxfId="114" priority="22">
      <formula>OR($M475="Врач",$K475="Клиника женского здоровья",$K475="Принят без записи",$K475="Динамика состояния",$K475="Статус диагноза",AND($K475="Онкологический консилиум",$M475="Расхождение данных"),AND($K475="Превышен срок",$M475="Исследование"),AND($K475="Отсутствует протокол",$M475="Протокол исследования"),AND($K475="Дата записи",$M475="Исследование "),$K475="К сведению ГП/ЦАОП",$K475="Некорректное обращение с пациентом",$K475="Тактика ведения",$K475="Отказ в приеме")</formula>
    </cfRule>
    <cfRule type="expression" dxfId="113" priority="23">
      <formula>OR($K475="Онкологический консилиум",$K475="Дата записи",$K475="Возврат в МО без приема",$K475="Данные о биопсии",$K475="КАНЦЕР-регистр",$K475="Отказ от записи ",$K475="Отсутствует протокол",$K475="Превышен срок")</formula>
    </cfRule>
  </conditionalFormatting>
  <conditionalFormatting sqref="M473">
    <cfRule type="expression" dxfId="112" priority="18">
      <formula>OR($K473="Цель приема",$K473="Отказ в приеме",$K473="Тактика ведения",$K473="Не дозвонились в течение 2-х дней",$K473="Паллиатив/Патронаж",$K473="Отказ от сопровождения в проекте",$K473="Отказ от сопровождения персональным помощником",$K473="Нарушение маршрутизации",$K473="КАНЦЕР-регистр")</formula>
    </cfRule>
  </conditionalFormatting>
  <conditionalFormatting sqref="M473">
    <cfRule type="expression" dxfId="111" priority="15">
      <formula>ISBLANK($K473)</formula>
    </cfRule>
    <cfRule type="expression" dxfId="110" priority="19">
      <formula>OR($K473="Клиника женского здоровья",$K473="Принят без записи",$K473="Динамика состояния",$K473="Статус диагноза",$K473="К сведению ГП/ЦАОП",$K473="Некорректное обращение с пациентом",$K473="Отказ от сопровождения персональным помощником")</formula>
    </cfRule>
    <cfRule type="expression" dxfId="109" priority="20">
      <formula>NOT(ISBLANK(K473))</formula>
    </cfRule>
  </conditionalFormatting>
  <conditionalFormatting sqref="P473">
    <cfRule type="expression" dxfId="108" priority="16">
      <formula>OR($M473="Врач",$K473="Клиника женского здоровья",$K473="Принят без записи",$K473="Динамика состояния",$K473="Статус диагноза",AND($K473="Онкологический консилиум",$M473="Расхождение данных"),AND($K473="Превышен срок",$M473="Исследование"),AND($K473="Отсутствует протокол",$M473="Протокол исследования"),AND($K473="Дата записи",$M473="Исследование "),$K473="К сведению ГП/ЦАОП",$K473="Некорректное обращение с пациентом",$K473="Тактика ведения",$K473="Отказ в приеме")</formula>
    </cfRule>
    <cfRule type="expression" dxfId="107" priority="17">
      <formula>OR($K473="Онкологический консилиум",$K473="Дата записи",$K473="Возврат в МО без приема",$K473="Данные о биопсии",$K473="КАНЦЕР-регистр",$K473="Отказ от записи ",$K473="Отсутствует протокол",$K473="Превышен срок")</formula>
    </cfRule>
  </conditionalFormatting>
  <conditionalFormatting sqref="M472">
    <cfRule type="expression" dxfId="106" priority="12">
      <formula>OR($K472="Цель приема",$K472="Отказ в приеме",$K472="Тактика ведения",$K472="Не дозвонились в течение 2-х дней",$K472="Паллиатив/Патронаж",$K472="Отказ от сопровождения в проекте",$K472="Отказ от сопровождения персональным помощником",$K472="Нарушение маршрутизации",$K472="КАНЦЕР-регистр")</formula>
    </cfRule>
  </conditionalFormatting>
  <conditionalFormatting sqref="M472">
    <cfRule type="expression" dxfId="105" priority="11">
      <formula>ISBLANK($K472)</formula>
    </cfRule>
    <cfRule type="expression" dxfId="104" priority="13">
      <formula>OR($K472="Клиника женского здоровья",$K472="Принят без записи",$K472="Динамика состояния",$K472="Статус диагноза",$K472="К сведению ГП/ЦАОП",$K472="Некорректное обращение с пациентом",$K472="Отказ от сопровождения персональным помощником")</formula>
    </cfRule>
    <cfRule type="expression" dxfId="103" priority="14">
      <formula>NOT(ISBLANK(K472))</formula>
    </cfRule>
  </conditionalFormatting>
  <conditionalFormatting sqref="M486">
    <cfRule type="expression" dxfId="102" priority="7">
      <formula>ISBLANK($K486)</formula>
    </cfRule>
    <cfRule type="expression" dxfId="101" priority="8">
      <formula>OR($K486="Цель приема",$K486="Отказ в приеме",$K486="Тактика ведения",$K486="Не дозвонились в течение 2-х дней",$K486="Паллиатив/Патронаж",$K486="Отказ от сопровождения в проекте",$K486="Отказ от сопровождения персональным помощником",$K486="Нарушение маршрутизации",$K486="КАНЦЕР-регистр")</formula>
    </cfRule>
    <cfRule type="expression" dxfId="100" priority="9">
      <formula>OR($K486="Клиника женского здоровья",$K486="Принят без записи",$K486="Динамика состояния",$K486="Статус диагноза",$K486="К сведению ГП/ЦАОП",$K486="Некорректное обращение с пациентом",$K486="Отказ от сопровождения персональным помощником")</formula>
    </cfRule>
    <cfRule type="expression" dxfId="99" priority="10">
      <formula>NOT(ISBLANK(K486))</formula>
    </cfRule>
  </conditionalFormatting>
  <conditionalFormatting sqref="P485">
    <cfRule type="expression" dxfId="98" priority="6">
      <formula>OR($K485="Цель приема",$K485="Отказ в приеме",$K485="Тактика ведения",$K485="Не дозвонились в течение 2-х дней",$K485="Паллиатив/Патронаж",$K485="Отказ от сопровождения в проекте",$K485="Отказ от сопровождения персональным помощником",$K485="Нарушение маршрутизации",$K485="КАНЦЕР-регистр")</formula>
    </cfRule>
  </conditionalFormatting>
  <conditionalFormatting sqref="P485">
    <cfRule type="expression" dxfId="97" priority="4">
      <formula>OR($M485="Врач",$K485="Клиника женского здоровья",$K485="Принят без записи",$K485="Динамика состояния",$K485="Статус диагноза",AND($K485="Онкологический консилиум",$M485="Расхождение данных"),AND($K485="Превышен срок",$M485="Исследование"),AND($K485="Отсутствует протокол",$M485="Протокол исследования"),AND($K485="Дата записи",$M485="Исследование "),$K485="К сведению ГП/ЦАОП",$K485="Некорректное обращение с пациентом",$K485="Тактика ведения",$K485="Отказ в приеме")</formula>
    </cfRule>
    <cfRule type="expression" dxfId="96" priority="5">
      <formula>OR($K485="Онкологический консилиум",$K485="Дата записи",$K485="Возврат в МО без приема",$K485="Данные о биопсии",$K485="КАНЦЕР-регистр",$K485="Отказ от записи ",$K485="Отсутствует протокол",$K485="Превышен срок")</formula>
    </cfRule>
  </conditionalFormatting>
  <conditionalFormatting sqref="P478">
    <cfRule type="expression" dxfId="95" priority="3">
      <formula>OR($K478="Цель приема",$K478="Отказ в приеме",$K478="Тактика ведения",$K478="Не дозвонились в течение 2-х дней",$K478="Паллиатив/Патронаж",$K478="Отказ от сопровождения в проекте",$K478="Отказ от сопровождения персональным помощником",$K478="Нарушение маршрутизации",$K478="КАНЦЕР-регистр")</formula>
    </cfRule>
  </conditionalFormatting>
  <conditionalFormatting sqref="P478">
    <cfRule type="expression" dxfId="94" priority="1">
      <formula>OR($M478="Врач",$K478="Клиника женского здоровья",$K478="Принят без записи",$K478="Динамика состояния",$K478="Статус диагноза",AND($K478="Онкологический консилиум",$M478="Расхождение данных"),AND($K478="Превышен срок",$M478="Исследование"),AND($K478="Отсутствует протокол",$M478="Протокол исследования"),AND($K478="Дата записи",$M478="Исследование "),$K478="К сведению ГП/ЦАОП",$K478="Некорректное обращение с пациентом",$K478="Тактика ведения",$K478="Отказ в приеме")</formula>
    </cfRule>
    <cfRule type="expression" dxfId="93" priority="2">
      <formula>OR($K478="Онкологический консилиум",$K478="Дата записи",$K478="Возврат в МО без приема",$K478="Данные о биопсии",$K478="КАНЦЕР-регистр",$K478="Отказ от записи ",$K478="Отсутствует протокол",$K478="Превышен срок")</formula>
    </cfRule>
  </conditionalFormatting>
  <conditionalFormatting sqref="F206:G206">
    <cfRule type="expression" dxfId="92" priority="944" stopIfTrue="1">
      <formula>$AL205="Техническая приостановка"</formula>
    </cfRule>
    <cfRule type="expression" dxfId="91" priority="945" stopIfTrue="1">
      <formula>$AA205="Сегодня"</formula>
    </cfRule>
  </conditionalFormatting>
  <dataValidations count="16">
    <dataValidation type="textLength" operator="equal" allowBlank="1" showInputMessage="1" showErrorMessage="1" promptTitle="исправь" sqref="F1 F122">
      <formula1>16</formula1>
    </dataValidation>
    <dataValidation type="list" allowBlank="1" showInputMessage="1" showErrorMessage="1" sqref="N28 N44:N46 N394:N453 N455:N461 N464:N471 N474:N485 N487:N1048576 O1000:O1048576 N230:N392 N205:N228 N195:N203 N140:N158 N30:N42 N24:N25 N14:N21 N3:N12 N160:N193 N48:N136">
      <formula1>Электронное_направление</formula1>
    </dataValidation>
    <dataValidation type="list" allowBlank="1" showInputMessage="1" showErrorMessage="1" sqref="O28 D24 D39:D41 O44:O46 O62:O64 O205 O192:O193 D200:D203 D228 D394:D453 D392 O392 O394:O453 O487:O999 O455:O461 D456 D458:D459 O464:O471 D464:D471 D487 D474:D477 O474:O485 O66:O74 O230:O390 D231:D390 O227:O228 D206:D226 O207:O225 O195:O203 O140:O157 D139:D158 O136:O138 O120:O134 D53:D74 O54:O59 O48:O52 O30:O42 O24:O25 O14:O21 D14:D16 D6:D12 O3:O12 D3:D4 O160:O190 D163:D192 D76:D135 O76:O118">
      <formula1>МО</formula1>
    </dataValidation>
    <dataValidation type="list" allowBlank="1" showInputMessage="1" showErrorMessage="1" sqref="K28 K44:K46 K30:K32 K192 K228 K392 K394:K453 K487:K999 K458:K459 K455:K456 K464:K471 K474:K485 K230:K390 K206:K226 K196:K203 K140:K158 K34:K42 K24:K25 K14:K21 K3:K12 K160:K190 K48:K135">
      <formula1>INDIRECT("статус[статус]")</formula1>
    </dataValidation>
    <dataValidation type="list" allowBlank="1" showInputMessage="1" showErrorMessage="1" sqref="J3 J28 J24 J44:J46 J30 J32 J192 J228 J392 J394:J453 J458:J459 J456 J464:J471 J474:J484 J487:J1048576 J232:J390 J206:J226 J196:J203 J140:J158 J34:J42 J14:J21 J7:J12 J160:J190 J48:J135">
      <formula1>Этап_ведения_пациента_</formula1>
    </dataValidation>
    <dataValidation type="date" operator="greaterThan" allowBlank="1" showInputMessage="1" showErrorMessage="1" sqref="G459">
      <formula1>7306</formula1>
    </dataValidation>
    <dataValidation type="list" showInputMessage="1" showErrorMessage="1" sqref="N13 N22:N23 N26:N27 N29 N43 N47 N159 N194 N229 N393 N454 N462:N463 N472:N473 N486 N204 N137:N139">
      <formula1>Электронное_направление</formula1>
    </dataValidation>
    <dataValidation type="list" showInputMessage="1" showErrorMessage="1" sqref="O13 D13 O22:O23 O26:O27 O29 O43 O47 D75 D136:D138 O159 O204 D227 D229:D230 O229 O391 D391 D393 O393 O454 D454:D455 D457 D460:D463 O462:O463 O472:O473 D472:D473 D478:D486 O486 D204:D205 D193:D199 D159:D162 O139 D42:D52 D25:D38 D17:D23 D5">
      <formula1>МО</formula1>
    </dataValidation>
    <dataValidation type="list" showInputMessage="1" showErrorMessage="1" sqref="K13 K22:K23 K26:K27 K29 K33 K43 K47 K159 K191 K193:K195 K227 K229 K391 K393 K454 K457 K460:K463 K472:K473 K486 K204:K205 K136:K139">
      <formula1>INDIRECT("статус[статус]")</formula1>
    </dataValidation>
    <dataValidation type="list" showInputMessage="1" showErrorMessage="1" sqref="J13 J22:J23 J29 J31 J33 J43 J47 J159 J191 J193:J195 J227 J229:J231 J391 J393 J454:J455 J457 J460:J463 J472:J473 J485:J486 J204:J205 J136:J139 J25:J27 J4:J6">
      <formula1>Этап_ведения_пациента_</formula1>
    </dataValidation>
    <dataValidation type="list" showInputMessage="1" showErrorMessage="1" sqref="E26">
      <formula1>#REF!</formula1>
    </dataValidation>
    <dataValidation type="list" allowBlank="1" showInputMessage="1" showErrorMessage="1" sqref="E53 E60:E61 E65 E75 E119 E135 E158 E191 E206 E226">
      <formula1>ОО__ПОК</formula1>
    </dataValidation>
    <dataValidation type="list" allowBlank="1" showInputMessage="1" showErrorMessage="1" sqref="O53 O60:O61 O65 O75 O119 O135 O158 O191 O206 O226">
      <formula1>Куда_сформировано_направление</formula1>
    </dataValidation>
    <dataValidation type="list" showInputMessage="1" showErrorMessage="1" sqref="E162 E160">
      <formula1>ОО__ПОК</formula1>
    </dataValidation>
    <dataValidation type="list" showInputMessage="1" showErrorMessage="1" sqref="O194">
      <formula1>Куда_сформировано_направление</formula1>
    </dataValidation>
    <dataValidation type="list" allowBlank="1" showInputMessage="1" showErrorMessage="1" sqref="M1">
      <formula1>$D$4:$D$24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4" stopIfTrue="1" id="{F40C7299-B7A4-4AC1-A2B2-A8AAAB7BAA64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expression" priority="291" stopIfTrue="1" id="{40769C4B-B789-4CBB-8B23-F53AE7483BF8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G188</xm:sqref>
        </x14:conditionalFormatting>
        <x14:conditionalFormatting xmlns:xm="http://schemas.microsoft.com/office/excel/2006/main">
          <x14:cfRule type="expression" priority="288" stopIfTrue="1" id="{01471A4B-125C-47F9-827B-7458B0ED0A5A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G189</xm:sqref>
        </x14:conditionalFormatting>
        <x14:conditionalFormatting xmlns:xm="http://schemas.microsoft.com/office/excel/2006/main">
          <x14:cfRule type="expression" priority="285" stopIfTrue="1" id="{E9A8A6A2-126B-45A1-8A47-6C07D72C74B1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G190</xm:sqref>
        </x14:conditionalFormatting>
        <x14:conditionalFormatting xmlns:xm="http://schemas.microsoft.com/office/excel/2006/main">
          <x14:cfRule type="expression" priority="85" stopIfTrue="1" id="{06E838B1-E5A6-4A84-9682-958B09C721F9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86" stopIfTrue="1" id="{4CEF6993-9497-4B7B-9A3F-C6EF3B942D59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G438</xm:sqref>
        </x14:conditionalFormatting>
        <x14:conditionalFormatting xmlns:xm="http://schemas.microsoft.com/office/excel/2006/main">
          <x14:cfRule type="expression" priority="83" stopIfTrue="1" id="{0225ED52-FA8D-4B49-AE7F-F3AD8886D81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84" stopIfTrue="1" id="{E91F383F-4986-4EAF-9FE3-EA197912C014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G439</xm:sqref>
        </x14:conditionalFormatting>
        <x14:conditionalFormatting xmlns:xm="http://schemas.microsoft.com/office/excel/2006/main">
          <x14:cfRule type="expression" priority="81" stopIfTrue="1" id="{7740849F-9060-4F75-B540-AF7FA5B3B292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82" stopIfTrue="1" id="{1FE42FBF-91EC-4D46-84F3-49952038721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G440</xm:sqref>
        </x14:conditionalFormatting>
        <x14:conditionalFormatting xmlns:xm="http://schemas.microsoft.com/office/excel/2006/main">
          <x14:cfRule type="expression" priority="79" stopIfTrue="1" id="{54C206CE-5D56-48A0-8377-990C45F68AEC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80" stopIfTrue="1" id="{2BC3155F-3A54-4A37-9A80-681CC76376D4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G441</xm:sqref>
        </x14:conditionalFormatting>
        <x14:conditionalFormatting xmlns:xm="http://schemas.microsoft.com/office/excel/2006/main">
          <x14:cfRule type="expression" priority="77" stopIfTrue="1" id="{15476684-991C-4A9B-8A6B-BDA026CEA4C6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8" stopIfTrue="1" id="{D9A263BA-B1A5-480A-B372-27B682DECEA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G442</xm:sqref>
        </x14:conditionalFormatting>
        <x14:conditionalFormatting xmlns:xm="http://schemas.microsoft.com/office/excel/2006/main">
          <x14:cfRule type="expression" priority="75" stopIfTrue="1" id="{32F7DD70-6873-42E8-A960-B16A2210132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6" stopIfTrue="1" id="{6DEB35FD-DE48-4EFB-B9F0-80C50C149B79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G443</xm:sqref>
        </x14:conditionalFormatting>
        <x14:conditionalFormatting xmlns:xm="http://schemas.microsoft.com/office/excel/2006/main">
          <x14:cfRule type="expression" priority="73" stopIfTrue="1" id="{CD8AAD78-418A-4900-87A6-D68D56E82ACD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" stopIfTrue="1" id="{2F339ADE-AE1D-4F8A-92FC-6469E0661840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G444</xm:sqref>
        </x14:conditionalFormatting>
        <x14:conditionalFormatting xmlns:xm="http://schemas.microsoft.com/office/excel/2006/main">
          <x14:cfRule type="expression" priority="71" stopIfTrue="1" id="{2FDA5915-3FDB-46CC-B0A5-02EFE71484C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2" stopIfTrue="1" id="{C0C89B17-F25E-47C2-B294-41D83EB171B9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G445</xm:sqref>
        </x14:conditionalFormatting>
        <x14:conditionalFormatting xmlns:xm="http://schemas.microsoft.com/office/excel/2006/main">
          <x14:cfRule type="expression" priority="69" stopIfTrue="1" id="{35051227-0E75-445A-A660-6152FCD0C83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0" stopIfTrue="1" id="{2B20A9E5-1946-4841-A60E-8F3FC1BE82FE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G446</xm:sqref>
        </x14:conditionalFormatting>
        <x14:conditionalFormatting xmlns:xm="http://schemas.microsoft.com/office/excel/2006/main">
          <x14:cfRule type="expression" priority="67" stopIfTrue="1" id="{CD76AF19-21B7-4BEB-BD51-4AA949D6AB02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68" stopIfTrue="1" id="{AE4348C7-2BA6-42AE-8F8F-0404E4EC33D5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G447</xm:sqref>
        </x14:conditionalFormatting>
        <x14:conditionalFormatting xmlns:xm="http://schemas.microsoft.com/office/excel/2006/main">
          <x14:cfRule type="expression" priority="59" stopIfTrue="1" id="{C773F572-F66F-45D5-BB3C-026612A8279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60" stopIfTrue="1" id="{55671041-EA0A-4DF3-8E20-17F3C2971ACB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G449</xm:sqref>
        </x14:conditionalFormatting>
        <x14:conditionalFormatting xmlns:xm="http://schemas.microsoft.com/office/excel/2006/main">
          <x14:cfRule type="expression" priority="57" stopIfTrue="1" id="{4957F9EF-90F9-41B5-BDC1-2BA02B1D001A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58" stopIfTrue="1" id="{99813F59-A45A-4CD6-ACC1-DA49FF4EC855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G450</xm:sqref>
        </x14:conditionalFormatting>
        <x14:conditionalFormatting xmlns:xm="http://schemas.microsoft.com/office/excel/2006/main">
          <x14:cfRule type="expression" priority="55" stopIfTrue="1" id="{63D2BDA1-1218-41E6-ADB1-251E41844C9C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56" stopIfTrue="1" id="{8C4D9629-D717-41C1-9059-C32C598D898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G451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91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INDIRECT(SUBSTITUTE(SUBSTITUTE(SUBSTITUTE(SUBSTITUTE(SUBSTITUTE(SUBSTITUTE(K488, " ", ""),Статус!$I$1,""),":",""),"-",""),",",""),"/",""))</xm:f>
          </x14:formula1>
          <xm:sqref>M488:M999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E488:E999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InputMessage="1" showErrorMessage="1">
          <x14:formula1>
            <xm:f>'c:\users\zil\desktop\горвиц в.п\[от 18.05.2022_контроль_мо_горвиц в.п..xlsx]списки_не_удалять'!#REF!</xm:f>
          </x14:formula1>
          <xm:sqref>E3 E5:E6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""),'c:\users\zil\desktop\горвиц в.п\[от 18.05.2022_контроль_мо_горвиц в.п..xlsx]статус'!#REF!,""),":",""),"-",""),",",""),"/",""))</xm:f>
          </x14:formula1>
          <xm:sqref>M3:M6</xm:sqref>
        </x14:dataValidation>
        <x14:dataValidation type="list" allowBlank="1" showInputMessage="1" showErrorMessage="1">
          <x14:formula1>
            <xm:f>'c:\users\zil\downloads\[03.06.2022_контроль_мо унгер е.и..xlsx]списки_не_удалять'!#REF!</xm:f>
          </x14:formula1>
          <xm:sqref>E14:E16 E7:E12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""),'c:\users\zil\downloads\[03.06.2022_контроль_мо унгер е.и..xlsx]статус'!#REF!,""),":",""),"-",""),",",""),"/",""))</xm:f>
          </x14:formula1>
          <xm:sqref>M14:M16 M7:M12</xm:sqref>
        </x14:dataValidation>
        <x14:dataValidation type="list" allowBlank="1" showInputMessage="1" showErrorMessage="1">
          <x14:formula1>
            <xm:f>'c:\users\zil\downloads\[дата_контроль_мо  айсина 3.06.xlsx]списки_не_удалять'!#REF!</xm:f>
          </x14:formula1>
          <xm:sqref>E24 E28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INDIRECT(SUBSTITUTE(SUBSTITUTE(SUBSTITUTE(SUBSTITUTE(SUBSTITUTE(SUBSTITUTE(K24, " ", ""),'c:\users\zil\downloads\[дата_контроль_мо  айсина 3.06.xlsx]статус'!#REF!,""),":",""),"-",""),",",""),"/",""))</xm:f>
          </x14:formula1>
          <xm:sqref>M28 M24:M25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""),'c:\users\zil\downloads\[20_05_2022_контроль_мо_корноухова_а_м_.xlsx]статус'!#REF!,""),":",""),"-",""),",",""),"/",""))</xm:f>
          </x14:formula1>
          <xm:sqref>M75</xm:sqref>
        </x14:dataValidation>
        <x14:dataValidation type="list" allowBlank="1" showInputMessage="1" showErrorMessage="1">
          <x14:formula1>
            <xm:f>'c:\users\zil\downloads\[контроль_мо 03.06.2022 нечипоренко п.а..xlsx]списки_не_удалять'!#REF!</xm:f>
          </x14:formula1>
          <xm:sqref>E62:E64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""),'c:\users\zil\downloads\[контроль_мо 03.06.2022 нечипоренко п.а..xlsx]статус'!#REF!,""),":",""),"-",""),",",""),"/",""))</xm:f>
          </x14:formula1>
          <xm:sqref>M60:M64</xm:sqref>
        </x14:dataValidation>
        <x14:dataValidation type="list" allowBlank="1" showInputMessage="1" showErrorMessage="1">
          <x14:formula1>
            <xm:f>'c:\users\zil\downloads\[03.06.2022_жирякова е.с._контроль_мо.xlsx]списки_не_удалять'!#REF!</xm:f>
          </x14:formula1>
          <xm:sqref>E42 E44:E46 E48:E52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INDIRECT(SUBSTITUTE(SUBSTITUTE(SUBSTITUTE(SUBSTITUTE(SUBSTITUTE(SUBSTITUTE(K42, " ", ""),'c:\users\zil\downloads\[03.06.2022_жирякова е.с._контроль_мо.xlsx]статус'!#REF!,""),":",""),"-",""),",",""),"/",""))</xm:f>
          </x14:formula1>
          <xm:sqref>M42 M48:M52 M44:M46</xm:sqref>
        </x14:dataValidation>
        <x14:dataValidation type="list" allowBlank="1" showInputMessage="1" showErrorMessage="1">
          <x14:formula1>
            <xm:f>'c:\users\zil\downloads\[03_06_2022_контроль_мо_корноухова_а_м_.xlsx]списки_не_удалять'!#REF!</xm:f>
          </x14:formula1>
          <xm:sqref>E38:E41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INDIRECT(SUBSTITUTE(SUBSTITUTE(SUBSTITUTE(SUBSTITUTE(SUBSTITUTE(SUBSTITUTE(K38, " ", ""),'c:\users\zil\downloads\[03_06_2022_контроль_мо_корноухова_а_м_.xlsx]статус'!#REF!,""),":",""),"-",""),",",""),"/",""))</xm:f>
          </x14:formula1>
          <xm:sqref>M38:M41</xm:sqref>
        </x14:dataValidation>
        <x14:dataValidation type="list" allowBlank="1" showInputMessage="1" showErrorMessage="1">
          <x14:formula1>
            <xm:f>'c:\users\zil\downloads\[02_06_2022_контроль_мо_корноухова_а_м_.xlsx]списки_не_удалять'!#REF!</xm:f>
          </x14:formula1>
          <xm:sqref>E30:E37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INDIRECT(SUBSTITUTE(SUBSTITUTE(SUBSTITUTE(SUBSTITUTE(SUBSTITUTE(SUBSTITUTE(K30, " ", ""),'c:\users\zil\downloads\[02_06_2022_контроль_мо_корноухова_а_м_.xlsx]статус'!#REF!,""),":",""),"-",""),",",""),"/",""))</xm:f>
          </x14:formula1>
          <xm:sqref>M30:M31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INDIRECT(SUBSTITUTE(SUBSTITUTE(SUBSTITUTE(SUBSTITUTE(SUBSTITUTE(SUBSTITUTE(K119, " ", ""),'c:\users\zil\downloads\telegram desktop\[03.06.22г._контроль_мо_карасева н.а..xlsx]статус'!#REF!,""),":",""),"-",""),",",""),"/",""))</xm:f>
          </x14:formula1>
          <xm:sqref>M119:M120</xm:sqref>
        </x14:dataValidation>
        <x14:dataValidation type="list" allowBlank="1" showInputMessage="1" showErrorMessage="1">
          <x14:formula1>
            <xm:f>'c:\users\zil\downloads\telegram desktop\[03.06.22г._контроль_мо_карасева н.а..xlsx]списки_не_удалять'!#REF!</xm:f>
          </x14:formula1>
          <xm:sqref>E120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INDIRECT(SUBSTITUTE(SUBSTITUTE(SUBSTITUTE(SUBSTITUTE(SUBSTITUTE(SUBSTITUTE(K76, " ", ""),'c:\users\zil\desktop\[контроль мо очень новый.xlsx]статус'!#REF!,""),":",""),"-",""),",",""),"/",""))</xm:f>
          </x14:formula1>
          <xm:sqref>M76:M85</xm:sqref>
        </x14:dataValidation>
        <x14:dataValidation type="list" allowBlank="1" showInputMessage="1" showErrorMessage="1">
          <x14:formula1>
            <xm:f>'c:\users\zil\desktop\[контроль_мо сиротина т (1).xlsx]списки_не_удалять'!#REF!</xm:f>
          </x14:formula1>
          <xm:sqref>E140:E142</xm:sqref>
        </x14:dataValidation>
        <x14:dataValidation type="list" allowBlank="1" showInputMessage="1" showErrorMessage="1">
          <x14:formula1>
            <xm:f>'c:\users\zil\desktop\[дата_контроль_мо_гимазетдинова_д_м_03_06_2022.xlsx]списки_не_удалять'!#REF!</xm:f>
          </x14:formula1>
          <xm:sqref>E139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""),'c:\users\zil\desktop\[дата_контроль_мо_гимазетдинова_д_м_03_06_2022.xlsx]статус'!#REF!,""),":",""),"-",""),",",""),"/",""))</xm:f>
          </x14:formula1>
          <xm:sqref>M139 M135:M136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INDIRECT(SUBSTITUTE(SUBSTITUTE(SUBSTITUTE(SUBSTITUTE(SUBSTITUTE(SUBSTITUTE(K158, " ", ""),'c:\users\zil\downloads\[мо 3.8 от 03.06.2022.xlsx]статус'!#REF!,""),":",""),"-",""),",",""),"/",""))</xm:f>
          </x14:formula1>
          <xm:sqref>M158 M163:M181</xm:sqref>
        </x14:dataValidation>
        <x14:dataValidation type="list" allowBlank="1" showInputMessage="1" showErrorMessage="1">
          <x14:formula1>
            <xm:f>'c:\users\zil\desktop\[канева а.в._03.06.2022_контроль_мо.xlsx]списки_не_удалять'!#REF!</xm:f>
          </x14:formula1>
          <xm:sqref>E202:E203</xm:sqref>
        </x14:dataValidation>
        <x14:dataValidation type="list" allowBlank="1" showInputMessage="1" showErrorMessage="1">
          <x14:formula1>
            <xm:f>'c:\users\zil\desktop\[дата_контроль_мо 03.06.2022 селифонова а.и..xlsx]списки_не_удалять'!#REF!</xm:f>
          </x14:formula1>
          <xm:sqref>E200:E201</xm:sqref>
        </x14:dataValidation>
        <x14:dataValidation type="list" allowBlank="1" showInputMessage="1" showErrorMessage="1">
          <x14:formula1>
            <xm:f>'c:\users\zil\desktop\[дата_контроль_мо 03.06.2022 беляева а.в..xlsx]списки_не_удалять'!#REF!</xm:f>
          </x14:formula1>
          <xm:sqref>E192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INDIRECT(SUBSTITUTE(SUBSTITUTE(SUBSTITUTE(SUBSTITUTE(SUBSTITUTE(SUBSTITUTE(K187, " ", ""),'c:\users\zil\desktop\[мартиросова я.а._мо_03.06.2022.xlsx]статус'!#REF!,""),":",""),"-",""),",",""),"/",""))</xm:f>
          </x14:formula1>
          <xm:sqref>M187:M190</xm:sqref>
        </x14:dataValidation>
        <x14:dataValidation type="list" allowBlank="1" showInputMessage="1" showErrorMessage="1">
          <x14:formula1>
            <xm:f>'c:\users\zil\desktop\[мартиросова я.а._мо_03.06.2022.xlsx]списки_не_удалять'!#REF!</xm:f>
          </x14:formula1>
          <xm:sqref>E187:E190</xm:sqref>
        </x14:dataValidation>
        <x14:dataValidation type="list" allowBlank="1" showInputMessage="1" showErrorMessage="1">
          <x14:formula1>
            <xm:f>'c:\users\zil\downloads\[3.11_мо_03.06.2022.xlsx]списки_не_удалять'!#REF!</xm:f>
          </x14:formula1>
          <xm:sqref>E182:E186</xm:sqref>
        </x14:dataValidation>
        <x14:dataValidation type="list" allowBlank="1" showInputMessage="1" showErrorMessage="1">
          <x14:formula1>
            <xm:f>'c:\users\zil\downloads\[лепетченко и.а._03.06.22_контроль_мо.xlsx]списки_не_удалять'!#REF!</xm:f>
          </x14:formula1>
          <xm:sqref>E228 E230:E231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INDIRECT(SUBSTITUTE(SUBSTITUTE(SUBSTITUTE(SUBSTITUTE(SUBSTITUTE(SUBSTITUTE(K226, " ", ""),'c:\users\zil\downloads\[лепетченко и.а._03.06.22_контроль_мо.xlsx]статус'!#REF!,""),":",""),"-",""),",",""),"/",""))</xm:f>
          </x14:formula1>
          <xm:sqref>M231 M226:M228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INDIRECT(SUBSTITUTE(SUBSTITUTE(SUBSTITUTE(SUBSTITUTE(SUBSTITUTE(SUBSTITUTE(K211, " ", ""),'c:\users\zil\downloads\[свод контроль мо 3.12 03.06.22.xlsx]статус'!#REF!,""),":",""),"-",""),",",""),"/",""))</xm:f>
          </x14:formula1>
          <xm:sqref>M232:M257 M211:M213</xm:sqref>
        </x14:dataValidation>
        <x14:dataValidation type="list" allowBlank="1" showInputMessage="1" showErrorMessage="1">
          <x14:formula1>
            <xm:f>'c:\users\zil\downloads\[свод контроль мо 3.12 03.06.22.xlsx]списки_не_удалять'!#REF!</xm:f>
          </x14:formula1>
          <xm:sqref>E232:E257 E211:E213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INDIRECT(SUBSTITUTE(SUBSTITUTE(SUBSTITUTE(SUBSTITUTE(SUBSTITUTE(SUBSTITUTE(K258, " ", ""),'c:\users\zil\downloads\[3.7_мо_03.06.2022.xlsx]статус'!#REF!,""),":",""),"-",""),",",""),"/",""))</xm:f>
          </x14:formula1>
          <xm:sqref>M258:M386</xm:sqref>
        </x14:dataValidation>
        <x14:dataValidation type="list" allowBlank="1" showInputMessage="1" showErrorMessage="1">
          <x14:formula1>
            <xm:f>'c:\users\zil\downloads\[3.7_мо_03.06.2022.xlsx]списки_не_удалять'!#REF!</xm:f>
          </x14:formula1>
          <xm:sqref>E258:E386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INDIRECT(SUBSTITUTE(SUBSTITUTE(SUBSTITUTE(SUBSTITUTE(SUBSTITUTE(SUBSTITUTE(K422, " ", ""),'c:\users\zil\downloads\рабочий стол\таблицы, отчёты\контроль мо - 2022\[контроль_мо_03-06-22_юдин.xlsx]статус'!#REF!,""),":",""),"-",""),",",""),"/",""))</xm:f>
          </x14:formula1>
          <xm:sqref>M422:M430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- 2022\[контроль_мо_03-06-22_юдин.xlsx]списки_не_удалять'!#REF!</xm:f>
          </x14:formula1>
          <xm:sqref>E422:E430</xm:sqref>
        </x14:dataValidation>
        <x14:dataValidation type="list" allowBlank="1" showInputMessage="1" showErrorMessage="1">
          <x14:formula1>
            <xm:f>'c:\users\zil\downloads\[3-13_контроль_мо_03-06-22.xlsx]списки_не_удалять'!#REF!</xm:f>
          </x14:formula1>
          <xm:sqref>E387:E390 E392 E394:E421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INDIRECT(SUBSTITUTE(SUBSTITUTE(SUBSTITUTE(SUBSTITUTE(SUBSTITUTE(SUBSTITUTE(K387, " ", ""),'c:\users\zil\downloads\[3-13_контроль_мо_03-06-22.xlsx]статус'!#REF!,""),":",""),"-",""),",",""),"/",""))</xm:f>
          </x14:formula1>
          <xm:sqref>M387:M392 M394:M421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INDIRECT(SUBSTITUTE(SUBSTITUTE(SUBSTITUTE(SUBSTITUTE(SUBSTITUTE(SUBSTITUTE(K472, " ", ""),'c:\users\zil\downloads\[мо от 03.06.2022 (1).xlsx]статус'!#REF!,""),":",""),"-",""),",",""),"/",""))</xm:f>
          </x14:formula1>
          <xm:sqref>M472 M474:M485 M487</xm:sqref>
        </x14:dataValidation>
        <x14:dataValidation type="list" allowBlank="1" showInputMessage="1" showErrorMessage="1">
          <x14:formula1>
            <xm:f>'c:\users\zil\downloads\[мо от 03.06.2022 (1).xlsx]списки_не_удалять'!#REF!</xm:f>
          </x14:formula1>
          <xm:sqref>E474:E482 E484 E487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INDIRECT(SUBSTITUTE(SUBSTITUTE(SUBSTITUTE(SUBSTITUTE(SUBSTITUTE(SUBSTITUTE(K452, " ", ""),'c:\users\zil\downloads\[03.06.2022_мо завьялова е.а. (1).xlsx]статус'!#REF!,""),":",""),"-",""),",",""),"/",""))</xm:f>
          </x14:formula1>
          <xm:sqref>M452:M453 M455:M456 M458:M461</xm:sqref>
        </x14:dataValidation>
        <x14:dataValidation type="list" allowBlank="1" showInputMessage="1" showErrorMessage="1">
          <x14:formula1>
            <xm:f>'c:\users\zil\downloads\[03.06.2022_мо завьялова е.а. (1).xlsx]списки_не_удалять'!#REF!</xm:f>
          </x14:formula1>
          <xm:sqref>E452:E453 E456 E458:E459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INDIRECT(SUBSTITUTE(SUBSTITUTE(SUBSTITUTE(SUBSTITUTE(SUBSTITUTE(SUBSTITUTE(K438, " ", ""),'c:\users\zil\downloads\[ромащенко_мо_июнь_2022 (9).xlsx]статус'!#REF!,""),":",""),"-",""),",",""),"/",""))</xm:f>
          </x14:formula1>
          <xm:sqref>M438:M451</xm:sqref>
        </x14:dataValidation>
        <x14:dataValidation type="list" allowBlank="1" showInputMessage="1" showErrorMessage="1">
          <x14:formula1>
            <xm:f>'c:\users\zil\downloads\[ромащенко_мо_июнь_2022 (9).xlsx]списки_не_удалять'!#REF!</xm:f>
          </x14:formula1>
          <xm:sqref>E438:E451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INDIRECT(SUBSTITUTE(SUBSTITUTE(SUBSTITUTE(SUBSTITUTE(SUBSTITUTE(SUBSTITUTE(K433, " ", ""),'c:\users\zil\downloads\[03.06.2022_контроль_мо_кузина и.в.xlsx]статус'!#REF!,""),":",""),"-",""),",",""),"/",""))</xm:f>
          </x14:formula1>
          <xm:sqref>M433:M436</xm:sqref>
        </x14:dataValidation>
        <x14:dataValidation type="list" allowBlank="1" showInputMessage="1" showErrorMessage="1">
          <x14:formula1>
            <xm:f>'c:\users\zil\downloads\[03.06.2022_контроль_мо_кузина и.в.xlsx]списки_не_удалять'!#REF!</xm:f>
          </x14:formula1>
          <xm:sqref>E433:E436</xm:sqref>
        </x14:dataValidation>
        <x14:dataValidation type="list" allowBlank="1" showInputMessage="1" showErrorMessage="1">
          <x14:formula1>
            <xm:f>'c:\users\zil\downloads\[02.06.2022_контроль_мо_кузина и.в.xlsx]списки_не_удалять'!#REF!</xm:f>
          </x14:formula1>
          <xm:sqref>E437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INDIRECT(SUBSTITUTE(SUBSTITUTE(SUBSTITUTE(SUBSTITUTE(SUBSTITUTE(SUBSTITUTE(K437, " ", ""),'c:\users\zil\downloads\[02.06.2022_контроль_мо_кузина и.в.xlsx]статус'!#REF!,""),":",""),"-",""),",",""),"/",""))</xm:f>
          </x14:formula1>
          <xm:sqref>M437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INDIRECT(SUBSTITUTE(SUBSTITUTE(SUBSTITUTE(SUBSTITUTE(SUBSTITUTE(SUBSTITUTE(K431, " ", ""),'c:\users\zil\downloads\[18.05.2022_мо завьялова е.а..xlsx]статус'!#REF!,""),":",""),"-",""),",",""),"/",""))</xm:f>
          </x14:formula1>
          <xm:sqref>M431</xm:sqref>
        </x14:dataValidation>
        <x14:dataValidation type="list" allowBlank="1" showInputMessage="1" showErrorMessage="1">
          <x14:formula1>
            <xm:f>'c:\users\zil\downloads\[18.05.2022_мо завьялова е.а..xlsx]списки_не_удалять'!#REF!</xm:f>
          </x14:formula1>
          <xm:sqref>E431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INDIRECT(SUBSTITUTE(SUBSTITUTE(SUBSTITUTE(SUBSTITUTE(SUBSTITUTE(SUBSTITUTE(K432, " ", ""),'c:\users\zil\desktop\мо\май\[17.05.2022_мо завьялова е.а..xlsx]статус'!#REF!,""),":",""),"-",""),",",""),"/",""))</xm:f>
          </x14:formula1>
          <xm:sqref>M432</xm:sqref>
        </x14:dataValidation>
        <x14:dataValidation type="list" allowBlank="1" showInputMessage="1" showErrorMessage="1">
          <x14:formula1>
            <xm:f>'c:\users\zil\desktop\мо\май\[17.05.2022_мо завьялова е.а..xlsx]списки_не_удалять'!#REF!</xm:f>
          </x14:formula1>
          <xm:sqref>E432</xm:sqref>
        </x14:dataValidation>
        <x14:dataValidation type="list" allowBlank="1" showInputMessage="1" showErrorMessage="1">
          <x14:formula1>
            <xm:f>'c:\users\zil\downloads\[свод мо 3.9 от 03.06.2022..xlsx]списки_не_удалять'!#REF!</xm:f>
          </x14:formula1>
          <xm:sqref>E464:E471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INDIRECT(SUBSTITUTE(SUBSTITUTE(SUBSTITUTE(SUBSTITUTE(SUBSTITUTE(SUBSTITUTE(K464, " ", ""),'c:\users\zil\downloads\[свод мо 3.9 от 03.06.2022..xlsx]статус'!#REF!,""),":",""),"-",""),",",""),"/",""))</xm:f>
          </x14:formula1>
          <xm:sqref>M464:M471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INDIRECT(SUBSTITUTE(SUBSTITUTE(SUBSTITUTE(SUBSTITUTE(SUBSTITUTE(SUBSTITUTE(K65, " ", ""),'c:\users\zil\downloads\[контрольмохохлова_03.06.xlsx]статус'!#REF!,""),":",""),"-",""),",",""),"/",""))</xm:f>
          </x14:formula1>
          <xm:sqref>M65:M74</xm:sqref>
        </x14:dataValidation>
        <x14:dataValidation type="list" allowBlank="1" showInputMessage="1" showErrorMessage="1">
          <x14:formula1>
            <xm:f>'c:\users\zil\downloads\[контрольмохохлова_03.06.xlsx]списки_не_удалять'!#REF!</xm:f>
          </x14:formula1>
          <xm:sqref>E66:E74</xm:sqref>
        </x14:dataValidation>
        <x14:dataValidation type="list" allowBlank="1" showInputMessage="1" showErrorMessage="1">
          <x14:formula1>
            <xm:f>'c:\users\zil\downloads\[3.06.2022 иматшоева з.ш..xlsx]списки_не_удалять'!#REF!</xm:f>
          </x14:formula1>
          <xm:sqref>E214:E225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INDIRECT(SUBSTITUTE(SUBSTITUTE(SUBSTITUTE(SUBSTITUTE(SUBSTITUTE(SUBSTITUTE(K214, " ", ""),'c:\users\zil\downloads\[3.06.2022 иматшоева з.ш..xlsx]статус'!#REF!,""),":",""),"-",""),",",""),"/",""))</xm:f>
          </x14:formula1>
          <xm:sqref>M214:M225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INDIRECT(SUBSTITUTE(SUBSTITUTE(SUBSTITUTE(SUBSTITUTE(SUBSTITUTE(SUBSTITUTE(K206, " ", ""),'c:\users\zil\desktop\[03.06.2022 щербаковак.ю._контроль_мо (16) — копия.xlsx]статус'!#REF!,""),":",""),"-",""),",",""),"/",""))</xm:f>
          </x14:formula1>
          <xm:sqref>M206:M210</xm:sqref>
        </x14:dataValidation>
        <x14:dataValidation type="list" allowBlank="1" showInputMessage="1" showErrorMessage="1">
          <x14:formula1>
            <xm:f>'c:\users\zil\desktop\[03.06.2022 щербаковак.ю._контроль_мо (16) — копия.xlsx]списки_не_удалять'!#REF!</xm:f>
          </x14:formula1>
          <xm:sqref>E207:E210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INDIRECT(SUBSTITUTE(SUBSTITUTE(SUBSTITUTE(SUBSTITUTE(SUBSTITUTE(SUBSTITUTE(K202, " ", ""),'c:\users\zil\desktop\[канева а.в._03.06.2022_контроль_мо.xlsx]статус'!#REF!,""),":",""),"-",""),",",""),"/",""))</xm:f>
          </x14:formula1>
          <xm:sqref>M202:M203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INDIRECT(SUBSTITUTE(SUBSTITUTE(SUBSTITUTE(SUBSTITUTE(SUBSTITUTE(SUBSTITUTE(K200, " ", ""),'c:\users\zil\desktop\[дата_контроль_мо 03.06.2022 селифонова а.и..xlsx]статус'!#REF!,""),":",""),"-",""),",",""),"/",""))</xm:f>
          </x14:formula1>
          <xm:sqref>M200:M201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INDIRECT(SUBSTITUTE(SUBSTITUTE(SUBSTITUTE(SUBSTITUTE(SUBSTITUTE(SUBSTITUTE(K191, " ", ""),'c:\users\zil\desktop\[дата_контроль_мо 03.06.2022 беляева а.в..xlsx]статус'!#REF!,""),":",""),"-",""),",",""),"/",""))</xm:f>
          </x14:formula1>
          <xm:sqref>M191:M195</xm:sqref>
        </x14:dataValidation>
        <x14:dataValidation type="list" allowBlank="1" showInputMessage="1" showErrorMessage="1">
          <x14:formula1>
            <xm:f>'c:\users\zil\desktop\[дата_контроль_мо новикова и.е.03.06.2022.xlsx]списки_не_удалять'!#REF!</xm:f>
          </x14:formula1>
          <xm:sqref>E196:E199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INDIRECT(SUBSTITUTE(SUBSTITUTE(SUBSTITUTE(SUBSTITUTE(SUBSTITUTE(SUBSTITUTE(K196, " ", ""),'c:\users\zil\desktop\[дата_контроль_мо новикова и.е.03.06.2022.xlsx]статус'!#REF!,""),":",""),"-",""),",",""),"/",""))</xm:f>
          </x14:formula1>
          <xm:sqref>M196:M199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INDIRECT(SUBSTITUTE(SUBSTITUTE(SUBSTITUTE(SUBSTITUTE(SUBSTITUTE(SUBSTITUTE(K182, " ", ""),'c:\users\zil\downloads\[3.11_мо_03.06.2022.xlsx]статус'!#REF!,""),":",""),"-",""),",",""),"/",""))</xm:f>
          </x14:formula1>
          <xm:sqref>M182:M186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INDIRECT(SUBSTITUTE(SUBSTITUTE(SUBSTITUTE(SUBSTITUTE(SUBSTITUTE(SUBSTITUTE(K160, " ", ""),'c:\users\zil\downloads\[03.06_сакуровакв_мо.xlsx]статус'!#REF!,""),":",""),"-",""),",",""),"/",""))</xm:f>
          </x14:formula1>
          <xm:sqref>M160:M162</xm:sqref>
        </x14:dataValidation>
        <x14:dataValidation type="list" allowBlank="1" showInputMessage="1" showErrorMessage="1">
          <x14:formula1>
            <xm:f>'c:\users\zil\downloads\[03.06.2022_контроль_мо ауд 3.8.xlsx]списки_не_удалять'!#REF!</xm:f>
          </x14:formula1>
          <xm:sqref>E143:E157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""),'c:\users\zil\downloads\[03.06.2022_контроль_мо ауд 3.8.xlsx]статус'!#REF!,""),":",""),"-",""),",",""),"/",""))</xm:f>
          </x14:formula1>
          <xm:sqref>M143:M157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INDIRECT(SUBSTITUTE(SUBSTITUTE(SUBSTITUTE(SUBSTITUTE(SUBSTITUTE(SUBSTITUTE(K140, " ", ""),'c:\users\zil\desktop\[контроль_мо сиротина т (1).xlsx]статус'!#REF!,""),":",""),"-",""),",",""),"/",""))</xm:f>
          </x14:formula1>
          <xm:sqref>M140:M142</xm:sqref>
        </x14:dataValidation>
        <x14:dataValidation type="list" allowBlank="1" showInputMessage="1" showErrorMessage="1">
          <x14:formula1>
            <xm:f>'c:\users\zil\desktop\[контроль_мо_шовкун в. о. (1).xlsx]списки_не_удалять'!#REF!</xm:f>
          </x14:formula1>
          <xm:sqref>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INDIRECT(SUBSTITUTE(SUBSTITUTE(SUBSTITUTE(SUBSTITUTE(SUBSTITUTE(SUBSTITUTE(K134, " ", ""),'c:\users\zil\desktop\[контроль_мо_шовкун в. о. (1).xlsx]статус'!#REF!,""),":",""),"-",""),",",""),"/",""))</xm:f>
          </x14:formula1>
          <xm:sqref>M134</xm:sqref>
        </x14:dataValidation>
        <x14:dataValidation type="list" allowBlank="1" showInputMessage="1" showErrorMessage="1">
          <x14:formula1>
            <xm:f>'c:\users\zil\desktop\[03.06.2022_контроль_мо_вельмакина.xlsx]списки_не_удалять'!#REF!</xm:f>
          </x14:formula1>
          <xm:sqref>E128:E133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INDIRECT(SUBSTITUTE(SUBSTITUTE(SUBSTITUTE(SUBSTITUTE(SUBSTITUTE(SUBSTITUTE(K128, " ", ""),'c:\users\zil\desktop\[03.06.2022_контроль_мо_вельмакина.xlsx]статус'!#REF!,""),":",""),"-",""),",",""),"/",""))</xm:f>
          </x14:formula1>
          <xm:sqref>M128:M133</xm:sqref>
        </x14:dataValidation>
        <x14:dataValidation type="list" allowBlank="1" showInputMessage="1" showErrorMessage="1">
          <x14:formula1>
            <xm:f>'c:\users\zil\downloads\[3.6_контроль_мо.xlsx]списки_не_удалять'!#REF!</xm:f>
          </x14:formula1>
          <xm:sqref>E121:E127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INDIRECT(SUBSTITUTE(SUBSTITUTE(SUBSTITUTE(SUBSTITUTE(SUBSTITUTE(SUBSTITUTE(K121, " ", ""),'c:\users\zil\downloads\[3.6_контроль_мо.xlsx]статус'!#REF!,""),":",""),"-",""),",",""),"/",""))</xm:f>
          </x14:formula1>
          <xm:sqref>M121:M127</xm:sqref>
        </x14:dataValidation>
        <x14:dataValidation type="list" allowBlank="1" showInputMessage="1" showErrorMessage="1">
          <x14:formula1>
            <xm:f>'c:\users\zil\desktop\[контроль мо очень новый.xlsx]списки_не_удалять'!#REF!</xm:f>
          </x14:formula1>
          <xm:sqref>E76:E92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INDIRECT(SUBSTITUTE(SUBSTITUTE(SUBSTITUTE(SUBSTITUTE(SUBSTITUTE(SUBSTITUTE(K86, " ", ""),'c:\users\zil\desktop\[контроль мо очень новый.xlsx]статус'!#REF!,""),":",""),"-",""),",",""),"/",""))</xm:f>
          </x14:formula1>
          <xm:sqref>M86:M92</xm:sqref>
        </x14:dataValidation>
        <x14:dataValidation type="list" allowBlank="1" showInputMessage="1" showErrorMessage="1">
          <x14:formula1>
            <xm:f>'c:\users\zil\downloads\[03.06.2022_контроль_мо заздравная а.г..xlsx]списки_не_удалять'!#REF!</xm:f>
          </x14:formula1>
          <xm:sqref>E54:E59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""),'c:\users\zil\downloads\[03.06.2022_контроль_мо заздравная а.г..xlsx]статус'!#REF!,""),":",""),"-",""),",",""),"/",""))</xm:f>
          </x14:formula1>
          <xm:sqref>M53:M59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INDIRECT(SUBSTITUTE(SUBSTITUTE(SUBSTITUTE(SUBSTITUTE(SUBSTITUTE(SUBSTITUTE(K32, " ", ""),'c:\users\zil\downloads\[03.06.2022_контроль_мо3.4.xlsx]статус'!#REF!,""),":",""),"-",""),",",""),"/",""))</xm:f>
          </x14:formula1>
          <xm:sqref>M32:M37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INDIRECT(SUBSTITUTE(SUBSTITUTE(SUBSTITUTE(SUBSTITUTE(SUBSTITUTE(SUBSTITUTE(K17, " ", ""),'c:\users\zil\downloads\[03_06_2022_дата_контроль_мо_гривцова_н_а_.xlsx]статус'!#REF!,""),":",""),"-",""),",",""),"/",""))</xm:f>
          </x14:formula1>
          <xm:sqref>M17:M21</xm:sqref>
        </x14:dataValidation>
        <x14:dataValidation type="list" allowBlank="1" showInputMessage="1" showErrorMessage="1">
          <x14:formula1>
            <xm:f>'c:\users\zil\downloads\[03_06_2022_дата_контроль_мо_гривцова_н_а_.xlsx]списки_не_удалять'!#REF!</xm:f>
          </x14:formula1>
          <xm:sqref>E18:E21</xm:sqref>
        </x14:dataValidation>
        <x14:dataValidation type="list" allowBlank="1" showInputMessage="1" showErrorMessage="1">
          <x14:formula1>
            <xm:f>'c:\users\zil\downloads\[мо 3.8 от 03.06.2022.xlsx]списки_не_удалять'!#REF!</xm:f>
          </x14:formula1>
          <xm:sqref>E163:E181</xm:sqref>
        </x14:dataValidation>
        <x14:dataValidation type="list" allowBlank="1" showInputMessage="1" showErrorMessage="1">
          <x14:formula1>
            <xm:f>'c:\users\zil\downloads\[контроль мо аудитория 3.5 03.06.2022.xlsx]списки_не_удалять'!#REF!</xm:f>
          </x14:formula1>
          <xm:sqref>E93:E118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INDIRECT(SUBSTITUTE(SUBSTITUTE(SUBSTITUTE(SUBSTITUTE(SUBSTITUTE(SUBSTITUTE(K93, " ", ""),'c:\users\zil\downloads\[контроль мо аудитория 3.5 03.06.2022.xlsx]статус'!#REF!,""),":",""),"-",""),",",""),"/",""))</xm:f>
          </x14:formula1>
          <xm:sqref>M93:M118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30" bestFit="1" customWidth="1"/>
    <col min="2" max="2" width="12.85546875" style="81" bestFit="1" customWidth="1"/>
    <col min="3" max="3" width="21.5703125" customWidth="1"/>
    <col min="4" max="4" width="22.42578125" style="81" bestFit="1" customWidth="1"/>
    <col min="5" max="5" width="9.140625" style="66"/>
    <col min="6" max="6" width="49.7109375" style="35" bestFit="1" customWidth="1"/>
    <col min="7" max="7" width="5.28515625" style="53" customWidth="1"/>
    <col min="8" max="8" width="50" style="30" bestFit="1" customWidth="1"/>
    <col min="9" max="9" width="5.28515625" style="30" bestFit="1" customWidth="1"/>
    <col min="10" max="10" width="9.140625" style="50"/>
    <col min="11" max="11" width="35.85546875" style="30" customWidth="1"/>
    <col min="12" max="12" width="28.5703125" style="30" customWidth="1"/>
    <col min="13" max="13" width="27.5703125" style="30" customWidth="1"/>
    <col min="14" max="14" width="25" style="30" customWidth="1"/>
    <col min="15" max="15" width="33.140625" style="30" customWidth="1"/>
    <col min="16" max="16" width="27.140625" style="30" customWidth="1"/>
    <col min="17" max="17" width="40.28515625" style="30" customWidth="1"/>
    <col min="18" max="16384" width="9.140625" style="30"/>
  </cols>
  <sheetData>
    <row r="1" spans="1:20" ht="102" customHeight="1" x14ac:dyDescent="0.25">
      <c r="A1" s="64" t="s">
        <v>108</v>
      </c>
      <c r="B1" s="65" t="s">
        <v>109</v>
      </c>
      <c r="C1" s="67" t="s">
        <v>173</v>
      </c>
      <c r="D1" s="65" t="s">
        <v>112</v>
      </c>
      <c r="F1" s="38" t="s">
        <v>156</v>
      </c>
      <c r="G1" s="51"/>
      <c r="H1" s="33" t="s">
        <v>171</v>
      </c>
      <c r="I1" s="69" t="s">
        <v>135</v>
      </c>
      <c r="K1" s="63" t="s">
        <v>141</v>
      </c>
      <c r="L1" s="63" t="s">
        <v>137</v>
      </c>
      <c r="M1" s="63" t="s">
        <v>138</v>
      </c>
      <c r="N1" s="63" t="s">
        <v>139</v>
      </c>
      <c r="O1" s="63" t="s">
        <v>125</v>
      </c>
      <c r="P1" s="63" t="s">
        <v>140</v>
      </c>
      <c r="Q1" s="63" t="s">
        <v>169</v>
      </c>
      <c r="R1" s="48"/>
      <c r="S1" s="48"/>
      <c r="T1" s="48"/>
    </row>
    <row r="2" spans="1:20" x14ac:dyDescent="0.25">
      <c r="A2" s="54" t="s">
        <v>113</v>
      </c>
      <c r="B2" s="55" t="s">
        <v>114</v>
      </c>
      <c r="C2" s="68" t="s">
        <v>135</v>
      </c>
      <c r="D2" s="82" t="s">
        <v>115</v>
      </c>
      <c r="F2" s="39" t="s">
        <v>113</v>
      </c>
      <c r="G2" s="52"/>
      <c r="H2" s="32" t="str">
        <f>IF(ISBLANK(F2),"",SUBSTITUTE(SUBSTITUTE(SUBSTITUTE(статус[[#This Row],[статус]],"/","")," ",""),"-",""))</f>
        <v>КсведениюГПЦАОП</v>
      </c>
      <c r="I2" s="31" t="s">
        <v>135</v>
      </c>
      <c r="K2" s="49" t="s">
        <v>119</v>
      </c>
      <c r="L2" s="49" t="s">
        <v>136</v>
      </c>
      <c r="M2" s="49" t="s">
        <v>118</v>
      </c>
      <c r="N2" s="49" t="s">
        <v>129</v>
      </c>
      <c r="O2" s="49" t="s">
        <v>126</v>
      </c>
      <c r="P2" s="49" t="s">
        <v>132</v>
      </c>
      <c r="Q2" s="73" t="s">
        <v>136</v>
      </c>
      <c r="R2" s="48"/>
      <c r="S2" s="48"/>
      <c r="T2" s="48"/>
    </row>
    <row r="3" spans="1:20" x14ac:dyDescent="0.25">
      <c r="A3" s="54" t="s">
        <v>36</v>
      </c>
      <c r="B3" s="55" t="s">
        <v>114</v>
      </c>
      <c r="C3" s="68" t="s">
        <v>135</v>
      </c>
      <c r="D3" s="82" t="s">
        <v>115</v>
      </c>
      <c r="F3" s="39" t="s">
        <v>36</v>
      </c>
      <c r="G3" s="52"/>
      <c r="H3" s="32" t="str">
        <f>IF(ISBLANK(F3),"",SUBSTITUTE(SUBSTITUTE(SUBSTITUTE(статус[[#This Row],[статус]],"/","")," ",""),"-",""))</f>
        <v>Тактикаведения</v>
      </c>
      <c r="I3" s="31"/>
      <c r="K3" s="49" t="s">
        <v>117</v>
      </c>
      <c r="L3" s="49" t="s">
        <v>123</v>
      </c>
      <c r="M3" s="49" t="s">
        <v>130</v>
      </c>
      <c r="N3" s="49" t="s">
        <v>130</v>
      </c>
      <c r="O3" s="49" t="s">
        <v>128</v>
      </c>
      <c r="P3" s="49" t="s">
        <v>133</v>
      </c>
      <c r="Q3" s="73" t="s">
        <v>170</v>
      </c>
      <c r="R3" s="48"/>
      <c r="S3" s="48"/>
      <c r="T3" s="48"/>
    </row>
    <row r="4" spans="1:20" x14ac:dyDescent="0.25">
      <c r="A4" s="54" t="s">
        <v>106</v>
      </c>
      <c r="B4" s="55" t="s">
        <v>172</v>
      </c>
      <c r="C4" s="68" t="s">
        <v>135</v>
      </c>
      <c r="D4" s="82" t="s">
        <v>116</v>
      </c>
      <c r="F4" s="39" t="s">
        <v>106</v>
      </c>
      <c r="G4" s="52"/>
      <c r="H4" s="32" t="str">
        <f>IF(ISBLANK(F4),"",SUBSTITUTE(SUBSTITUTE(SUBSTITUTE(статус[[#This Row],[статус]],"/","")," ",""),"-",""))</f>
        <v>ВозвратвМОбезприема</v>
      </c>
      <c r="I4" s="31"/>
      <c r="K4" s="49" t="s">
        <v>120</v>
      </c>
      <c r="L4" s="49" t="s">
        <v>124</v>
      </c>
      <c r="M4" s="49" t="s">
        <v>154</v>
      </c>
      <c r="N4" s="49"/>
      <c r="O4" s="49" t="s">
        <v>189</v>
      </c>
      <c r="P4" s="49" t="s">
        <v>153</v>
      </c>
      <c r="Q4" s="73"/>
      <c r="R4" s="48"/>
      <c r="S4" s="48"/>
      <c r="T4" s="48"/>
    </row>
    <row r="5" spans="1:20" x14ac:dyDescent="0.25">
      <c r="A5" s="54" t="s">
        <v>33</v>
      </c>
      <c r="B5" s="55" t="s">
        <v>114</v>
      </c>
      <c r="C5" s="68" t="s">
        <v>135</v>
      </c>
      <c r="D5" s="55" t="s">
        <v>115</v>
      </c>
      <c r="F5" s="39" t="s">
        <v>33</v>
      </c>
      <c r="G5" s="52"/>
      <c r="H5" s="32" t="str">
        <f>IF(ISBLANK(F5),"",SUBSTITUTE(SUBSTITUTE(SUBSTITUTE(статус[[#This Row],[статус]],"/","")," ",""),"-",""))</f>
        <v>Некорректноеобращениеспациентом</v>
      </c>
      <c r="I5" s="31"/>
      <c r="K5" s="49" t="s">
        <v>118</v>
      </c>
      <c r="L5" s="49"/>
      <c r="M5" s="49" t="s">
        <v>117</v>
      </c>
      <c r="N5" s="49"/>
      <c r="O5" s="49" t="s">
        <v>127</v>
      </c>
      <c r="P5" s="49" t="s">
        <v>134</v>
      </c>
      <c r="Q5" s="73"/>
      <c r="R5" s="48"/>
      <c r="S5" s="48"/>
      <c r="T5" s="48"/>
    </row>
    <row r="6" spans="1:20" x14ac:dyDescent="0.25">
      <c r="A6" s="54" t="s">
        <v>121</v>
      </c>
      <c r="B6" s="55" t="s">
        <v>114</v>
      </c>
      <c r="C6" s="68" t="s">
        <v>135</v>
      </c>
      <c r="D6" s="82" t="s">
        <v>116</v>
      </c>
      <c r="F6" s="39" t="s">
        <v>121</v>
      </c>
      <c r="G6" s="52"/>
      <c r="H6" s="32" t="str">
        <f>IF(ISBLANK(F6),"",SUBSTITUTE(SUBSTITUTE(SUBSTITUTE(статус[[#This Row],[статус]],"/","")," ",""),"-",""))</f>
        <v>ПаллиативПатронаж</v>
      </c>
      <c r="I6" s="31"/>
      <c r="K6" s="49"/>
      <c r="L6" s="49"/>
      <c r="M6" s="49" t="s">
        <v>133</v>
      </c>
      <c r="N6" s="49"/>
      <c r="O6" s="49" t="s">
        <v>188</v>
      </c>
      <c r="P6" s="49" t="s">
        <v>154</v>
      </c>
      <c r="Q6" s="73"/>
      <c r="R6" s="48"/>
      <c r="S6" s="48"/>
      <c r="T6" s="48"/>
    </row>
    <row r="7" spans="1:20" s="80" customFormat="1" x14ac:dyDescent="0.25">
      <c r="A7" s="56" t="s">
        <v>6</v>
      </c>
      <c r="B7" s="55" t="s">
        <v>114</v>
      </c>
      <c r="C7" s="68" t="s">
        <v>135</v>
      </c>
      <c r="D7" s="55" t="s">
        <v>116</v>
      </c>
      <c r="E7" s="74"/>
      <c r="F7" s="75" t="s">
        <v>6</v>
      </c>
      <c r="G7" s="76"/>
      <c r="H7" s="77" t="str">
        <f>IF(ISBLANK(F7),"",SUBSTITUTE(SUBSTITUTE(SUBSTITUTE(статус[[#This Row],[статус]],"/","")," ",""),"-",""))</f>
        <v>Недозвонилисьвтечение2хдней</v>
      </c>
      <c r="I7" s="78"/>
      <c r="J7" s="79"/>
      <c r="K7" s="49"/>
      <c r="L7" s="49"/>
      <c r="M7" s="49" t="s">
        <v>119</v>
      </c>
      <c r="N7" s="49"/>
      <c r="O7" s="49"/>
      <c r="P7" s="49" t="s">
        <v>152</v>
      </c>
      <c r="Q7" s="49"/>
      <c r="R7" s="49"/>
      <c r="S7" s="49"/>
      <c r="T7" s="49"/>
    </row>
    <row r="8" spans="1:20" x14ac:dyDescent="0.25">
      <c r="A8" s="54" t="s">
        <v>2</v>
      </c>
      <c r="B8" s="55" t="s">
        <v>114</v>
      </c>
      <c r="C8" s="68" t="s">
        <v>135</v>
      </c>
      <c r="D8" s="82" t="s">
        <v>116</v>
      </c>
      <c r="F8" s="39" t="s">
        <v>2</v>
      </c>
      <c r="G8" s="52"/>
      <c r="H8" s="32" t="str">
        <f>IF(ISBLANK(F8),"",SUBSTITUTE(SUBSTITUTE(SUBSTITUTE(статус[[#This Row],[статус]],"/","")," ",""),"-",""))</f>
        <v>Статусдиагноза</v>
      </c>
      <c r="I8" s="31"/>
      <c r="K8" s="73"/>
      <c r="L8" s="73"/>
      <c r="M8" s="48"/>
      <c r="N8" s="73"/>
      <c r="O8" s="73"/>
      <c r="P8" s="73"/>
      <c r="Q8" s="73"/>
      <c r="R8" s="48"/>
      <c r="S8" s="48"/>
      <c r="T8" s="48"/>
    </row>
    <row r="9" spans="1:20" x14ac:dyDescent="0.25">
      <c r="A9" s="54" t="s">
        <v>122</v>
      </c>
      <c r="B9" s="55" t="s">
        <v>114</v>
      </c>
      <c r="C9" s="68" t="s">
        <v>135</v>
      </c>
      <c r="D9" s="82" t="s">
        <v>116</v>
      </c>
      <c r="F9" s="39" t="s">
        <v>122</v>
      </c>
      <c r="G9" s="52"/>
      <c r="H9" s="32" t="str">
        <f>IF(ISBLANK(F9),"",SUBSTITUTE(SUBSTITUTE(SUBSTITUTE(статус[[#This Row],[статус]],"/","")," ",""),"-",""))</f>
        <v>КАНЦЕРрегистр</v>
      </c>
      <c r="I9" s="31"/>
      <c r="K9" s="48"/>
      <c r="L9" s="48"/>
      <c r="M9" s="48"/>
      <c r="N9" s="48"/>
      <c r="O9" s="48"/>
      <c r="P9" s="48"/>
      <c r="Q9" s="48"/>
      <c r="R9" s="48"/>
      <c r="S9" s="48"/>
      <c r="T9" s="48"/>
    </row>
    <row r="10" spans="1:20" x14ac:dyDescent="0.25">
      <c r="A10" s="54" t="s">
        <v>110</v>
      </c>
      <c r="B10" s="55" t="s">
        <v>172</v>
      </c>
      <c r="C10" s="68" t="s">
        <v>135</v>
      </c>
      <c r="D10" s="82" t="s">
        <v>116</v>
      </c>
      <c r="F10" s="39" t="s">
        <v>110</v>
      </c>
      <c r="G10" s="52"/>
      <c r="H10" s="32" t="str">
        <f>IF(ISBLANK(F10),"",SUBSTITUTE(SUBSTITUTE(SUBSTITUTE(статус[[#This Row],[статус]],"/","")," ",""),"-",""))</f>
        <v>Данныеобиопсии</v>
      </c>
      <c r="I10" s="31"/>
      <c r="K10" s="48"/>
      <c r="L10" s="48"/>
      <c r="M10" s="48"/>
      <c r="N10" s="48"/>
      <c r="O10" s="48"/>
      <c r="P10" s="48"/>
      <c r="Q10" s="48"/>
      <c r="R10" s="48"/>
      <c r="S10" s="48"/>
      <c r="T10" s="48"/>
    </row>
    <row r="11" spans="1:20" x14ac:dyDescent="0.25">
      <c r="A11" s="54" t="s">
        <v>125</v>
      </c>
      <c r="B11" s="55" t="s">
        <v>172</v>
      </c>
      <c r="C11" s="55" t="s">
        <v>127</v>
      </c>
      <c r="D11" s="55" t="s">
        <v>115</v>
      </c>
      <c r="F11" s="39" t="s">
        <v>125</v>
      </c>
      <c r="G11" s="52"/>
      <c r="H11" s="32" t="str">
        <f>IF(ISBLANK(F11),"",SUBSTITUTE(SUBSTITUTE(SUBSTITUTE(статус[[#This Row],[статус]],"/","")," ",""),"-",""))</f>
        <v>Отсутствуетпротокол</v>
      </c>
      <c r="I11" s="31"/>
      <c r="K11" s="48"/>
      <c r="L11" s="48"/>
      <c r="M11" s="48"/>
      <c r="N11" s="48"/>
      <c r="O11" s="48"/>
      <c r="P11" s="48"/>
      <c r="Q11" s="48"/>
      <c r="R11" s="48"/>
      <c r="S11" s="48"/>
      <c r="T11" s="48"/>
    </row>
    <row r="12" spans="1:20" x14ac:dyDescent="0.25">
      <c r="A12" s="54" t="s">
        <v>85</v>
      </c>
      <c r="B12" s="55" t="s">
        <v>172</v>
      </c>
      <c r="C12" s="68" t="s">
        <v>135</v>
      </c>
      <c r="D12" s="82" t="s">
        <v>116</v>
      </c>
      <c r="F12" s="39" t="s">
        <v>85</v>
      </c>
      <c r="G12" s="52"/>
      <c r="H12" s="32" t="str">
        <f>IF(ISBLANK(F12),"",SUBSTITUTE(SUBSTITUTE(SUBSTITUTE(статус[[#This Row],[статус]],"/","")," ",""),"-",""))</f>
        <v>Отказотзаписи</v>
      </c>
      <c r="I12" s="31"/>
      <c r="K12" s="48"/>
      <c r="L12" s="48"/>
      <c r="M12" s="50"/>
      <c r="N12" s="48"/>
      <c r="O12" s="48"/>
      <c r="P12" s="48"/>
      <c r="Q12" s="48"/>
      <c r="R12" s="48"/>
      <c r="S12" s="48"/>
      <c r="T12" s="48"/>
    </row>
    <row r="13" spans="1:20" s="62" customFormat="1" x14ac:dyDescent="0.25">
      <c r="A13" s="57" t="s">
        <v>149</v>
      </c>
      <c r="B13" s="55" t="s">
        <v>114</v>
      </c>
      <c r="C13" s="68" t="s">
        <v>135</v>
      </c>
      <c r="D13" s="82" t="s">
        <v>116</v>
      </c>
      <c r="E13" s="58"/>
      <c r="F13" s="32" t="s">
        <v>149</v>
      </c>
      <c r="G13" s="59"/>
      <c r="H13" s="32" t="str">
        <f>IF(ISBLANK(F13),"",SUBSTITUTE(SUBSTITUTE(SUBSTITUTE(статус[[#This Row],[статус]],"/","")," ",""),"-",""))</f>
        <v>Отказотсопровожденияперсональнымпомощником</v>
      </c>
      <c r="I13" s="60"/>
      <c r="J13" s="58"/>
      <c r="K13" s="61"/>
      <c r="L13" s="61"/>
      <c r="M13" s="50"/>
      <c r="N13" s="61"/>
      <c r="O13" s="61"/>
      <c r="P13" s="61"/>
      <c r="Q13" s="61"/>
      <c r="R13" s="61"/>
      <c r="S13" s="61"/>
      <c r="T13" s="61"/>
    </row>
    <row r="14" spans="1:20" x14ac:dyDescent="0.25">
      <c r="A14" s="54" t="s">
        <v>131</v>
      </c>
      <c r="B14" s="55" t="s">
        <v>114</v>
      </c>
      <c r="C14" s="68" t="s">
        <v>135</v>
      </c>
      <c r="D14" s="82" t="s">
        <v>116</v>
      </c>
      <c r="F14" s="39" t="s">
        <v>131</v>
      </c>
      <c r="G14" s="52"/>
      <c r="H14" s="32" t="str">
        <f>IF(ISBLANK(F14),"",SUBSTITUTE(SUBSTITUTE(SUBSTITUTE(статус[[#This Row],[статус]],"/","")," ",""),"-",""))</f>
        <v>Отказвприеме</v>
      </c>
      <c r="I14" s="31"/>
      <c r="K14" s="48"/>
      <c r="L14" s="48"/>
      <c r="M14" s="50"/>
      <c r="N14" s="48"/>
      <c r="O14" s="48"/>
      <c r="P14" s="48"/>
      <c r="Q14" s="48"/>
      <c r="R14" s="48"/>
      <c r="S14" s="48"/>
      <c r="T14" s="48"/>
    </row>
    <row r="15" spans="1:20" x14ac:dyDescent="0.25">
      <c r="A15" s="54" t="s">
        <v>32</v>
      </c>
      <c r="B15" s="55" t="s">
        <v>114</v>
      </c>
      <c r="C15" s="68" t="s">
        <v>135</v>
      </c>
      <c r="D15" s="82" t="s">
        <v>116</v>
      </c>
      <c r="F15" s="39" t="s">
        <v>32</v>
      </c>
      <c r="G15" s="52"/>
      <c r="H15" s="32" t="str">
        <f>IF(ISBLANK(F15),"",SUBSTITUTE(SUBSTITUTE(SUBSTITUTE(статус[[#This Row],[статус]],"/","")," ",""),"-",""))</f>
        <v>Нарушениемаршрутизации</v>
      </c>
      <c r="I15" s="31"/>
      <c r="K15" s="48"/>
      <c r="L15" s="48"/>
      <c r="M15" s="50"/>
      <c r="N15" s="48"/>
      <c r="O15" s="48"/>
      <c r="P15" s="48"/>
      <c r="Q15" s="48"/>
      <c r="R15" s="48"/>
      <c r="S15" s="48"/>
      <c r="T15" s="48"/>
    </row>
    <row r="16" spans="1:20" x14ac:dyDescent="0.25">
      <c r="A16" s="54" t="s">
        <v>111</v>
      </c>
      <c r="B16" s="55" t="s">
        <v>172</v>
      </c>
      <c r="C16" s="68" t="s">
        <v>135</v>
      </c>
      <c r="D16" s="82" t="s">
        <v>116</v>
      </c>
      <c r="F16" s="39" t="s">
        <v>111</v>
      </c>
      <c r="G16" s="52"/>
      <c r="H16" s="32" t="str">
        <f>IF(ISBLANK(F16),"",SUBSTITUTE(SUBSTITUTE(SUBSTITUTE(статус[[#This Row],[статус]],"/","")," ",""),"-",""))</f>
        <v>Датазаписи</v>
      </c>
      <c r="I16" s="31"/>
      <c r="K16" s="48"/>
      <c r="L16" s="48"/>
      <c r="M16" s="50"/>
      <c r="N16" s="48"/>
      <c r="O16" s="48"/>
      <c r="P16" s="48"/>
      <c r="Q16" s="48"/>
      <c r="R16" s="48"/>
      <c r="S16" s="48"/>
      <c r="T16" s="48"/>
    </row>
    <row r="17" spans="1:20" x14ac:dyDescent="0.25">
      <c r="A17" s="54" t="s">
        <v>1</v>
      </c>
      <c r="B17" s="55" t="s">
        <v>172</v>
      </c>
      <c r="C17" s="68" t="s">
        <v>135</v>
      </c>
      <c r="D17" s="82" t="s">
        <v>116</v>
      </c>
      <c r="F17" s="39" t="s">
        <v>1</v>
      </c>
      <c r="H17" s="32" t="str">
        <f>IF(ISBLANK(F17),"",SUBSTITUTE(SUBSTITUTE(SUBSTITUTE(статус[[#This Row],[статус]],"/","")," ",""),"-",""))</f>
        <v>Превышенсрок</v>
      </c>
      <c r="I17" s="31"/>
      <c r="K17" s="48"/>
      <c r="L17" s="48"/>
      <c r="M17" s="50"/>
      <c r="N17" s="48"/>
      <c r="O17" s="48"/>
      <c r="P17" s="48"/>
      <c r="Q17" s="48"/>
      <c r="R17" s="48"/>
      <c r="S17" s="48"/>
      <c r="T17" s="48"/>
    </row>
    <row r="18" spans="1:20" x14ac:dyDescent="0.25">
      <c r="A18" s="54" t="s">
        <v>155</v>
      </c>
      <c r="B18" s="55" t="s">
        <v>114</v>
      </c>
      <c r="C18" s="68" t="s">
        <v>135</v>
      </c>
      <c r="D18" s="82" t="s">
        <v>116</v>
      </c>
      <c r="F18" s="40" t="s">
        <v>155</v>
      </c>
      <c r="H18" s="41" t="str">
        <f>IF(ISBLANK(F18),"",SUBSTITUTE(SUBSTITUTE(SUBSTITUTE(статус[[#This Row],[статус]],"/","")," ",""),"-",""))</f>
        <v>Цельприема</v>
      </c>
      <c r="I18" s="42"/>
      <c r="K18" s="48"/>
      <c r="L18" s="48"/>
      <c r="M18" s="50"/>
      <c r="N18" s="48"/>
      <c r="O18" s="48"/>
      <c r="P18" s="48"/>
      <c r="Q18" s="48"/>
      <c r="R18" s="48"/>
      <c r="S18" s="48"/>
      <c r="T18" s="48"/>
    </row>
    <row r="19" spans="1:20" x14ac:dyDescent="0.25">
      <c r="A19" s="54" t="s">
        <v>154</v>
      </c>
      <c r="B19" s="55" t="s">
        <v>172</v>
      </c>
      <c r="C19" s="68" t="s">
        <v>136</v>
      </c>
      <c r="D19" s="82" t="s">
        <v>115</v>
      </c>
      <c r="F19" s="46" t="s">
        <v>154</v>
      </c>
      <c r="H19" s="44" t="str">
        <f>IF(ISBLANK(F19),"",SUBSTITUTE(SUBSTITUTE(SUBSTITUTE(статус[[#This Row],[статус]],"/","")," ",""),"-",""))</f>
        <v>Онкологическийконсилиум</v>
      </c>
      <c r="I19" s="45"/>
      <c r="K19" s="48"/>
      <c r="L19" s="50"/>
      <c r="M19" s="50"/>
      <c r="N19" s="50"/>
      <c r="O19" s="48"/>
      <c r="P19" s="48"/>
      <c r="Q19" s="48"/>
      <c r="R19" s="48"/>
      <c r="S19" s="48"/>
      <c r="T19" s="48"/>
    </row>
    <row r="20" spans="1:20" x14ac:dyDescent="0.25">
      <c r="A20" s="102" t="s">
        <v>175</v>
      </c>
      <c r="B20" s="55" t="s">
        <v>114</v>
      </c>
      <c r="C20" s="68" t="s">
        <v>135</v>
      </c>
      <c r="D20" s="82" t="s">
        <v>115</v>
      </c>
      <c r="F20" s="83" t="s">
        <v>175</v>
      </c>
      <c r="H20" s="32" t="str">
        <f>IF(ISBLANK(F20),"",SUBSTITUTE(SUBSTITUTE(SUBSTITUTE(статус[[#This Row],[статус]],"/","")," ",""),"-",""))</f>
        <v>Динамикасостояния</v>
      </c>
      <c r="I20" s="31"/>
      <c r="K20" s="48"/>
      <c r="L20" s="50"/>
      <c r="M20" s="50"/>
      <c r="N20" s="50"/>
      <c r="O20" s="48"/>
      <c r="P20" s="48"/>
      <c r="Q20" s="48"/>
      <c r="R20" s="48"/>
      <c r="S20" s="48"/>
      <c r="T20" s="48"/>
    </row>
    <row r="21" spans="1:20" x14ac:dyDescent="0.25">
      <c r="A21" s="102" t="s">
        <v>177</v>
      </c>
      <c r="B21" s="55" t="s">
        <v>114</v>
      </c>
      <c r="C21" s="68" t="s">
        <v>135</v>
      </c>
      <c r="D21" s="82" t="s">
        <v>115</v>
      </c>
      <c r="F21" s="39" t="s">
        <v>177</v>
      </c>
      <c r="H21" s="32" t="str">
        <f>IF(ISBLANK(F21),"",SUBSTITUTE(SUBSTITUTE(SUBSTITUTE(статус[[#This Row],[статус]],"/","")," ",""),"-",""))</f>
        <v>Принятбеззаписи</v>
      </c>
      <c r="I21" s="31"/>
      <c r="K21" s="48"/>
      <c r="L21" s="50"/>
      <c r="M21" s="50"/>
      <c r="N21" s="50"/>
      <c r="O21" s="48"/>
      <c r="P21" s="48"/>
      <c r="Q21" s="48"/>
      <c r="R21" s="48"/>
      <c r="S21" s="48"/>
      <c r="T21" s="48"/>
    </row>
    <row r="22" spans="1:20" x14ac:dyDescent="0.25">
      <c r="A22" s="102" t="s">
        <v>186</v>
      </c>
      <c r="B22" s="55" t="s">
        <v>114</v>
      </c>
      <c r="C22" s="68" t="s">
        <v>135</v>
      </c>
      <c r="D22" s="82" t="s">
        <v>115</v>
      </c>
      <c r="F22" s="101" t="s">
        <v>186</v>
      </c>
      <c r="G22" s="52"/>
      <c r="H22" s="32" t="str">
        <f>IF(ISBLANK(F22),"",SUBSTITUTE(SUBSTITUTE(SUBSTITUTE(статус[[#This Row],[статус]],"/","")," ",""),"-",""))</f>
        <v>Клиникаженскогоздоровья</v>
      </c>
      <c r="I22" s="31"/>
      <c r="K22" s="48"/>
      <c r="L22" s="50"/>
      <c r="M22" s="50"/>
      <c r="N22" s="50"/>
      <c r="O22" s="48"/>
      <c r="P22" s="48"/>
      <c r="Q22" s="48"/>
      <c r="R22" s="48"/>
      <c r="S22" s="48"/>
      <c r="T22" s="48"/>
    </row>
    <row r="23" spans="1:20" x14ac:dyDescent="0.25">
      <c r="F23" s="34"/>
      <c r="G23" s="52"/>
      <c r="H23" s="32" t="str">
        <f>IF(ISBLANK(F23),"",SUBSTITUTE(SUBSTITUTE(SUBSTITUTE(статус[[#This Row],[статус]],"/","")," ",""),"-",""))</f>
        <v/>
      </c>
      <c r="I23" s="31"/>
      <c r="K23" s="48"/>
      <c r="L23" s="50"/>
      <c r="M23" s="50"/>
      <c r="N23" s="50"/>
      <c r="O23" s="48"/>
      <c r="P23" s="48"/>
      <c r="Q23" s="48"/>
      <c r="R23" s="48"/>
      <c r="S23" s="48"/>
      <c r="T23" s="48"/>
    </row>
    <row r="24" spans="1:20" x14ac:dyDescent="0.25">
      <c r="F24" s="34"/>
      <c r="G24" s="52"/>
      <c r="H24" s="32" t="str">
        <f>IF(ISBLANK(F24),"",SUBSTITUTE(SUBSTITUTE(SUBSTITUTE(статус[[#This Row],[статус]],"/","")," ",""),"-",""))</f>
        <v/>
      </c>
      <c r="I24" s="31"/>
      <c r="K24" s="48"/>
      <c r="L24" s="50"/>
      <c r="M24" s="50"/>
      <c r="N24" s="50"/>
      <c r="O24" s="48"/>
      <c r="P24" s="48"/>
      <c r="Q24" s="48"/>
      <c r="R24" s="48"/>
      <c r="S24" s="48"/>
      <c r="T24" s="48"/>
    </row>
    <row r="25" spans="1:20" x14ac:dyDescent="0.25">
      <c r="F25" s="34"/>
      <c r="G25" s="52"/>
      <c r="H25" s="32" t="str">
        <f>IF(ISBLANK(F25),"",SUBSTITUTE(SUBSTITUTE(SUBSTITUTE(статус[[#This Row],[статус]],"/","")," ",""),"-",""))</f>
        <v/>
      </c>
      <c r="I25" s="31"/>
      <c r="K25" s="48"/>
      <c r="L25" s="50"/>
      <c r="M25" s="50"/>
      <c r="N25" s="50"/>
      <c r="O25" s="48"/>
      <c r="P25" s="48"/>
      <c r="Q25" s="48"/>
      <c r="R25" s="48"/>
      <c r="S25" s="48"/>
      <c r="T25" s="48"/>
    </row>
    <row r="26" spans="1:20" x14ac:dyDescent="0.25">
      <c r="F26" s="34"/>
      <c r="G26" s="52"/>
      <c r="H26" s="32" t="str">
        <f>IF(ISBLANK(F26),"",SUBSTITUTE(SUBSTITUTE(SUBSTITUTE(статус[[#This Row],[статус]],"/","")," ",""),"-",""))</f>
        <v/>
      </c>
      <c r="I26" s="31"/>
      <c r="K26" s="48"/>
      <c r="L26" s="50"/>
      <c r="M26" s="50"/>
      <c r="N26" s="50"/>
      <c r="O26" s="48"/>
      <c r="P26" s="48"/>
      <c r="Q26" s="48"/>
      <c r="R26" s="48"/>
      <c r="S26" s="48"/>
      <c r="T26" s="48"/>
    </row>
    <row r="27" spans="1:20" x14ac:dyDescent="0.25">
      <c r="F27" s="34"/>
      <c r="G27" s="52"/>
      <c r="H27" s="32" t="str">
        <f>IF(ISBLANK(F27),"",SUBSTITUTE(SUBSTITUTE(SUBSTITUTE(статус[[#This Row],[статус]],"/","")," ",""),"-",""))</f>
        <v/>
      </c>
      <c r="I27" s="31"/>
      <c r="K27" s="48"/>
      <c r="L27" s="50"/>
      <c r="M27" s="50"/>
      <c r="N27" s="50"/>
      <c r="O27" s="48"/>
      <c r="P27" s="48"/>
      <c r="Q27" s="48"/>
      <c r="R27" s="48"/>
      <c r="S27" s="48"/>
      <c r="T27" s="48"/>
    </row>
    <row r="28" spans="1:20" x14ac:dyDescent="0.25">
      <c r="F28" s="34"/>
      <c r="G28" s="52"/>
      <c r="H28" s="32" t="str">
        <f>IF(ISBLANK(F28),"",SUBSTITUTE(SUBSTITUTE(SUBSTITUTE(статус[[#This Row],[статус]],"/","")," ",""),"-",""))</f>
        <v/>
      </c>
      <c r="I28" s="31"/>
      <c r="K28" s="48"/>
      <c r="L28" s="50"/>
      <c r="M28" s="50"/>
      <c r="N28" s="50"/>
      <c r="O28" s="48"/>
      <c r="P28" s="48"/>
      <c r="Q28" s="48"/>
      <c r="R28" s="48"/>
      <c r="S28" s="48"/>
      <c r="T28" s="48"/>
    </row>
    <row r="29" spans="1:20" x14ac:dyDescent="0.25">
      <c r="F29" s="34"/>
      <c r="G29" s="52"/>
      <c r="H29" s="32" t="str">
        <f>IF(ISBLANK(F29),"",SUBSTITUTE(SUBSTITUTE(SUBSTITUTE(статус[[#This Row],[статус]],"/","")," ",""),"-",""))</f>
        <v/>
      </c>
      <c r="I29" s="31"/>
      <c r="K29" s="48"/>
      <c r="L29" s="50"/>
      <c r="M29" s="50"/>
      <c r="N29" s="50"/>
      <c r="O29" s="48"/>
      <c r="P29" s="48"/>
      <c r="Q29" s="48"/>
      <c r="R29" s="48"/>
      <c r="S29" s="48"/>
      <c r="T29" s="48"/>
    </row>
    <row r="30" spans="1:20" x14ac:dyDescent="0.25">
      <c r="F30" s="34"/>
      <c r="G30" s="52"/>
      <c r="H30" s="32" t="str">
        <f>IF(ISBLANK(F30),"",SUBSTITUTE(SUBSTITUTE(SUBSTITUTE(статус[[#This Row],[статус]],"/","")," ",""),"-",""))</f>
        <v/>
      </c>
      <c r="I30" s="31"/>
      <c r="K30" s="48"/>
      <c r="L30" s="50"/>
      <c r="M30" s="50"/>
      <c r="N30" s="50"/>
      <c r="O30" s="48"/>
      <c r="P30" s="48"/>
      <c r="Q30" s="48"/>
      <c r="R30" s="48"/>
      <c r="S30" s="48"/>
      <c r="T30" s="48"/>
    </row>
    <row r="31" spans="1:20" x14ac:dyDescent="0.25">
      <c r="F31" s="34"/>
      <c r="G31" s="52"/>
      <c r="H31" s="32" t="str">
        <f>IF(ISBLANK(F31),"",SUBSTITUTE(SUBSTITUTE(SUBSTITUTE(статус[[#This Row],[статус]],"/","")," ",""),"-",""))</f>
        <v/>
      </c>
      <c r="I31" s="31"/>
      <c r="K31" s="48"/>
      <c r="L31" s="50"/>
      <c r="M31" s="48"/>
      <c r="N31" s="50"/>
      <c r="O31" s="48"/>
      <c r="P31" s="48"/>
      <c r="Q31" s="48"/>
      <c r="R31" s="48"/>
      <c r="S31" s="48"/>
      <c r="T31" s="48"/>
    </row>
    <row r="32" spans="1:20" x14ac:dyDescent="0.25">
      <c r="A32" s="81"/>
      <c r="F32" s="34"/>
      <c r="G32" s="52"/>
      <c r="H32" s="32" t="str">
        <f>IF(ISBLANK(F32),"",SUBSTITUTE(SUBSTITUTE(SUBSTITUTE(статус[[#This Row],[статус]],"/","")," ",""),"-",""))</f>
        <v/>
      </c>
      <c r="I32" s="31"/>
      <c r="K32" s="48"/>
      <c r="L32" s="50"/>
      <c r="M32" s="48"/>
      <c r="N32" s="50"/>
      <c r="O32" s="48"/>
      <c r="P32" s="48"/>
      <c r="Q32" s="48"/>
      <c r="R32" s="48"/>
      <c r="S32" s="48"/>
      <c r="T32" s="48"/>
    </row>
    <row r="33" spans="6:20" x14ac:dyDescent="0.25">
      <c r="F33" s="34"/>
      <c r="G33" s="52"/>
      <c r="H33" s="32" t="str">
        <f>IF(ISBLANK(F33),"",SUBSTITUTE(SUBSTITUTE(SUBSTITUTE(статус[[#This Row],[статус]],"/","")," ",""),"-",""))</f>
        <v/>
      </c>
      <c r="I33" s="31"/>
      <c r="K33" s="48"/>
      <c r="L33" s="50"/>
      <c r="M33" s="48"/>
      <c r="N33" s="50"/>
      <c r="O33" s="48"/>
      <c r="P33" s="48"/>
      <c r="Q33" s="48"/>
      <c r="R33" s="48"/>
      <c r="S33" s="48"/>
      <c r="T33" s="48"/>
    </row>
    <row r="34" spans="6:20" x14ac:dyDescent="0.25">
      <c r="F34" s="34"/>
      <c r="G34" s="52"/>
      <c r="H34" s="32" t="str">
        <f>IF(ISBLANK(F34),"",SUBSTITUTE(SUBSTITUTE(SUBSTITUTE(статус[[#This Row],[статус]],"/","")," ",""),"-",""))</f>
        <v/>
      </c>
      <c r="I34" s="31"/>
      <c r="K34" s="48"/>
      <c r="L34" s="50"/>
      <c r="M34" s="48"/>
      <c r="N34" s="50"/>
      <c r="O34" s="48"/>
      <c r="P34" s="48"/>
      <c r="Q34" s="48"/>
      <c r="R34" s="48"/>
      <c r="S34" s="48"/>
      <c r="T34" s="48"/>
    </row>
    <row r="35" spans="6:20" x14ac:dyDescent="0.25">
      <c r="F35" s="34"/>
      <c r="G35" s="52"/>
      <c r="H35" s="32" t="str">
        <f>IF(ISBLANK(F35),"",SUBSTITUTE(SUBSTITUTE(SUBSTITUTE(статус[[#This Row],[статус]],"/","")," ",""),"-",""))</f>
        <v/>
      </c>
      <c r="I35" s="31"/>
      <c r="K35" s="48"/>
      <c r="L35" s="50"/>
      <c r="M35" s="48"/>
      <c r="N35" s="50"/>
      <c r="O35" s="48"/>
      <c r="P35" s="48"/>
      <c r="Q35" s="48"/>
      <c r="R35" s="48"/>
      <c r="S35" s="48"/>
      <c r="T35" s="48"/>
    </row>
    <row r="36" spans="6:20" x14ac:dyDescent="0.25">
      <c r="F36" s="34"/>
      <c r="G36" s="52"/>
      <c r="H36" s="32" t="str">
        <f>IF(ISBLANK(F36),"",SUBSTITUTE(SUBSTITUTE(SUBSTITUTE(статус[[#This Row],[статус]],"/","")," ",""),"-",""))</f>
        <v/>
      </c>
      <c r="I36" s="31"/>
      <c r="K36" s="48"/>
      <c r="L36" s="50"/>
      <c r="M36" s="48"/>
      <c r="N36" s="50"/>
      <c r="O36" s="48"/>
      <c r="P36" s="48"/>
      <c r="Q36" s="48"/>
      <c r="R36" s="48"/>
      <c r="S36" s="48"/>
      <c r="T36" s="48"/>
    </row>
    <row r="37" spans="6:20" x14ac:dyDescent="0.25">
      <c r="F37" s="34"/>
      <c r="G37" s="52"/>
      <c r="H37" s="32" t="str">
        <f>IF(ISBLANK(F37),"",SUBSTITUTE(SUBSTITUTE(SUBSTITUTE(статус[[#This Row],[статус]],"/","")," ",""),"-",""))</f>
        <v/>
      </c>
      <c r="I37" s="31"/>
      <c r="K37" s="48"/>
      <c r="L37" s="50"/>
      <c r="M37" s="48"/>
      <c r="N37" s="50"/>
      <c r="O37" s="48"/>
      <c r="P37" s="48"/>
      <c r="Q37" s="48"/>
      <c r="R37" s="48"/>
      <c r="S37" s="48"/>
      <c r="T37" s="48"/>
    </row>
    <row r="38" spans="6:20" x14ac:dyDescent="0.25">
      <c r="F38" s="34"/>
      <c r="G38" s="52"/>
      <c r="H38" s="32" t="str">
        <f>IF(ISBLANK(F38),"",SUBSTITUTE(SUBSTITUTE(SUBSTITUTE(статус[[#This Row],[статус]],"/","")," ",""),"-",""))</f>
        <v/>
      </c>
      <c r="I38" s="31"/>
      <c r="K38" s="48"/>
      <c r="L38" s="48"/>
      <c r="M38" s="48"/>
      <c r="N38" s="48"/>
      <c r="O38" s="48"/>
      <c r="P38" s="48"/>
      <c r="Q38" s="48"/>
      <c r="R38" s="48"/>
      <c r="S38" s="48"/>
      <c r="T38" s="48"/>
    </row>
    <row r="39" spans="6:20" x14ac:dyDescent="0.25">
      <c r="F39" s="36"/>
      <c r="H39" s="32" t="str">
        <f>IF(ISBLANK(F39),"",SUBSTITUTE(SUBSTITUTE(SUBSTITUTE(статус[[#This Row],[статус]],"/","")," ",""),"-",""))</f>
        <v/>
      </c>
      <c r="I39" s="31"/>
      <c r="K39" s="48"/>
      <c r="L39" s="48"/>
      <c r="M39" s="48"/>
      <c r="N39" s="48"/>
      <c r="O39" s="48"/>
      <c r="P39" s="48"/>
      <c r="Q39" s="48"/>
      <c r="R39" s="48"/>
      <c r="S39" s="48"/>
      <c r="T39" s="48"/>
    </row>
    <row r="40" spans="6:20" x14ac:dyDescent="0.25">
      <c r="F40" s="37"/>
      <c r="H40" s="47" t="str">
        <f>IF(ISBLANK(F40),"",SUBSTITUTE(SUBSTITUTE(SUBSTITUTE(статус[[#This Row],[статус]],"/","")," ",""),"-",""))</f>
        <v/>
      </c>
      <c r="I40" s="31"/>
      <c r="K40" s="48"/>
      <c r="L40" s="48"/>
      <c r="M40" s="48"/>
      <c r="N40" s="48"/>
      <c r="O40" s="48"/>
      <c r="P40" s="48"/>
      <c r="Q40" s="48"/>
      <c r="R40" s="48"/>
      <c r="S40" s="48"/>
      <c r="T40" s="48"/>
    </row>
    <row r="41" spans="6:20" x14ac:dyDescent="0.25">
      <c r="H41" s="47" t="str">
        <f>IF(ISBLANK(F41),"",SUBSTITUTE(SUBSTITUTE(SUBSTITUTE(статус[[#This Row],[статус]],"/","")," ",""),"-",""))</f>
        <v/>
      </c>
      <c r="I41" s="31"/>
      <c r="K41" s="48"/>
      <c r="L41" s="48"/>
      <c r="M41" s="48"/>
      <c r="N41" s="48"/>
      <c r="O41" s="48"/>
      <c r="P41" s="48"/>
      <c r="Q41" s="48"/>
      <c r="R41" s="48"/>
      <c r="S41" s="48"/>
      <c r="T41" s="48"/>
    </row>
    <row r="42" spans="6:20" x14ac:dyDescent="0.25">
      <c r="H42" s="47" t="str">
        <f>IF(ISBLANK(F42),"",SUBSTITUTE(SUBSTITUTE(SUBSTITUTE(статус[[#This Row],[статус]],"/","")," ",""),"-",""))</f>
        <v/>
      </c>
      <c r="I42" s="31"/>
      <c r="K42" s="48"/>
      <c r="L42" s="48"/>
      <c r="M42" s="48"/>
      <c r="N42" s="48"/>
      <c r="O42" s="48"/>
      <c r="P42" s="48"/>
      <c r="Q42" s="48"/>
      <c r="R42" s="48"/>
      <c r="S42" s="48"/>
      <c r="T42" s="48"/>
    </row>
    <row r="43" spans="6:20" x14ac:dyDescent="0.25">
      <c r="H43" s="47" t="str">
        <f>IF(ISBLANK(F43),"",SUBSTITUTE(SUBSTITUTE(SUBSTITUTE(статус[[#This Row],[статус]],"/","")," ",""),"-",""))</f>
        <v/>
      </c>
      <c r="I43" s="31"/>
      <c r="K43" s="48"/>
      <c r="L43" s="48"/>
      <c r="M43" s="48"/>
      <c r="N43" s="48"/>
      <c r="O43" s="48"/>
      <c r="P43" s="48"/>
      <c r="Q43" s="48"/>
      <c r="R43" s="48"/>
      <c r="S43" s="48"/>
      <c r="T43" s="48"/>
    </row>
    <row r="44" spans="6:20" x14ac:dyDescent="0.25">
      <c r="H44" s="47" t="str">
        <f>IF(ISBLANK(F44),"",SUBSTITUTE(SUBSTITUTE(SUBSTITUTE(статус[[#This Row],[статус]],"/","")," ",""),"-",""))</f>
        <v/>
      </c>
      <c r="I44" s="31"/>
      <c r="K44" s="48"/>
      <c r="L44" s="48"/>
      <c r="M44" s="48"/>
      <c r="N44" s="48"/>
      <c r="O44" s="48"/>
      <c r="P44" s="48"/>
      <c r="Q44" s="48"/>
      <c r="R44" s="48"/>
      <c r="S44" s="48"/>
      <c r="T44" s="48"/>
    </row>
    <row r="45" spans="6:20" x14ac:dyDescent="0.25">
      <c r="H45" s="47" t="str">
        <f>IF(ISBLANK(F45),"",SUBSTITUTE(SUBSTITUTE(SUBSTITUTE(статус[[#This Row],[статус]],"/","")," ",""),"-",""))</f>
        <v/>
      </c>
      <c r="I45" s="31"/>
      <c r="K45" s="48"/>
      <c r="L45" s="48"/>
      <c r="M45" s="48"/>
      <c r="N45" s="48"/>
      <c r="O45" s="48"/>
      <c r="P45" s="48"/>
      <c r="Q45" s="48"/>
      <c r="R45" s="48"/>
      <c r="S45" s="48"/>
      <c r="T45" s="48"/>
    </row>
    <row r="46" spans="6:20" x14ac:dyDescent="0.25">
      <c r="H46" s="47" t="str">
        <f>IF(ISBLANK(F46),"",SUBSTITUTE(SUBSTITUTE(SUBSTITUTE(статус[[#This Row],[статус]],"/","")," ",""),"-",""))</f>
        <v/>
      </c>
      <c r="I46" s="31"/>
      <c r="K46" s="48"/>
      <c r="L46" s="48"/>
      <c r="M46" s="48"/>
      <c r="N46" s="48"/>
      <c r="O46" s="48"/>
      <c r="P46" s="48"/>
      <c r="Q46" s="48"/>
      <c r="R46" s="48"/>
      <c r="S46" s="48"/>
      <c r="T46" s="48"/>
    </row>
    <row r="47" spans="6:20" x14ac:dyDescent="0.25">
      <c r="H47" s="47" t="str">
        <f>IF(ISBLANK(F47),"",SUBSTITUTE(SUBSTITUTE(SUBSTITUTE(статус[[#This Row],[статус]],"/","")," ",""),"-",""))</f>
        <v/>
      </c>
      <c r="I47" s="31"/>
      <c r="K47" s="48"/>
      <c r="L47" s="48"/>
      <c r="M47" s="48"/>
      <c r="N47" s="48"/>
      <c r="O47" s="48"/>
      <c r="P47" s="48"/>
      <c r="Q47" s="48"/>
      <c r="R47" s="48"/>
      <c r="S47" s="48"/>
      <c r="T47" s="48"/>
    </row>
    <row r="48" spans="6:20" x14ac:dyDescent="0.25">
      <c r="H48" s="47" t="str">
        <f>IF(ISBLANK(F48),"",SUBSTITUTE(SUBSTITUTE(SUBSTITUTE(статус[[#This Row],[статус]],"/","")," ",""),"-",""))</f>
        <v/>
      </c>
      <c r="I48" s="31"/>
      <c r="K48" s="48"/>
      <c r="L48" s="48"/>
      <c r="M48" s="48"/>
      <c r="N48" s="48"/>
      <c r="O48" s="48"/>
      <c r="P48" s="48"/>
      <c r="Q48" s="48"/>
      <c r="R48" s="48"/>
      <c r="S48" s="48"/>
      <c r="T48" s="48"/>
    </row>
    <row r="49" spans="8:20" x14ac:dyDescent="0.25">
      <c r="H49" s="47" t="str">
        <f>IF(ISBLANK(F49),"",SUBSTITUTE(SUBSTITUTE(SUBSTITUTE(статус[[#This Row],[статус]],"/","")," ",""),"-",""))</f>
        <v/>
      </c>
      <c r="I49" s="31"/>
      <c r="K49" s="48"/>
      <c r="L49" s="48"/>
      <c r="M49" s="48"/>
      <c r="N49" s="48"/>
      <c r="O49" s="48"/>
      <c r="P49" s="48"/>
      <c r="Q49" s="48"/>
      <c r="R49" s="48"/>
      <c r="S49" s="48"/>
      <c r="T49" s="48"/>
    </row>
    <row r="50" spans="8:20" x14ac:dyDescent="0.25">
      <c r="H50" s="47" t="str">
        <f>IF(ISBLANK(F50),"",SUBSTITUTE(SUBSTITUTE(SUBSTITUTE(статус[[#This Row],[статус]],"/","")," ",""),"-",""))</f>
        <v/>
      </c>
      <c r="I50" s="31"/>
      <c r="K50" s="48"/>
      <c r="L50" s="48"/>
      <c r="M50" s="48"/>
      <c r="N50" s="48"/>
      <c r="O50" s="48"/>
      <c r="P50" s="48"/>
      <c r="Q50" s="48"/>
      <c r="R50" s="48"/>
      <c r="S50" s="48"/>
      <c r="T50" s="48"/>
    </row>
    <row r="51" spans="8:20" x14ac:dyDescent="0.25">
      <c r="K51" s="48"/>
      <c r="L51" s="48"/>
      <c r="M51" s="48"/>
      <c r="N51" s="48"/>
      <c r="O51" s="48"/>
      <c r="P51" s="48"/>
      <c r="Q51" s="48"/>
      <c r="R51" s="48"/>
      <c r="S51" s="48"/>
      <c r="T51" s="48"/>
    </row>
    <row r="52" spans="8:20" x14ac:dyDescent="0.25">
      <c r="K52" s="48"/>
      <c r="L52" s="48"/>
      <c r="M52" s="48"/>
      <c r="N52" s="48"/>
      <c r="O52" s="48"/>
      <c r="P52" s="48"/>
      <c r="Q52" s="48"/>
      <c r="R52" s="48"/>
      <c r="S52" s="48"/>
      <c r="T52" s="48"/>
    </row>
    <row r="53" spans="8:20" x14ac:dyDescent="0.25">
      <c r="K53" s="48"/>
      <c r="L53" s="48"/>
      <c r="M53" s="48"/>
      <c r="N53" s="48"/>
      <c r="O53" s="48"/>
      <c r="P53" s="48"/>
      <c r="Q53" s="48"/>
      <c r="R53" s="48"/>
      <c r="S53" s="48"/>
      <c r="T53" s="48"/>
    </row>
    <row r="54" spans="8:20" x14ac:dyDescent="0.25">
      <c r="K54" s="48"/>
      <c r="L54" s="48"/>
      <c r="M54" s="48"/>
      <c r="N54" s="48"/>
      <c r="O54" s="48"/>
      <c r="P54" s="48"/>
      <c r="Q54" s="48"/>
      <c r="R54" s="48"/>
      <c r="S54" s="48"/>
      <c r="T54" s="48"/>
    </row>
    <row r="55" spans="8:20" x14ac:dyDescent="0.25">
      <c r="K55" s="48"/>
      <c r="L55" s="48"/>
      <c r="M55" s="48"/>
      <c r="N55" s="48"/>
      <c r="O55" s="48"/>
      <c r="P55" s="48"/>
      <c r="Q55" s="48"/>
      <c r="R55" s="48"/>
      <c r="S55" s="48"/>
      <c r="T55" s="48"/>
    </row>
    <row r="56" spans="8:20" x14ac:dyDescent="0.25">
      <c r="K56" s="48"/>
      <c r="L56" s="48"/>
      <c r="M56" s="48"/>
      <c r="N56" s="48"/>
      <c r="O56" s="48"/>
      <c r="P56" s="48"/>
      <c r="Q56" s="48"/>
      <c r="R56" s="48"/>
      <c r="S56" s="48"/>
      <c r="T56" s="48"/>
    </row>
    <row r="57" spans="8:20" x14ac:dyDescent="0.25">
      <c r="K57" s="48"/>
      <c r="L57" s="48"/>
      <c r="M57" s="48"/>
      <c r="N57" s="48"/>
      <c r="O57" s="48"/>
      <c r="P57" s="48"/>
      <c r="Q57" s="48"/>
      <c r="R57" s="48"/>
      <c r="S57" s="48"/>
      <c r="T57" s="48"/>
    </row>
    <row r="58" spans="8:20" x14ac:dyDescent="0.25">
      <c r="K58" s="48"/>
      <c r="L58" s="48"/>
      <c r="M58" s="48"/>
      <c r="N58" s="48"/>
      <c r="O58" s="48"/>
      <c r="P58" s="48"/>
      <c r="Q58" s="48"/>
      <c r="R58" s="48"/>
      <c r="S58" s="48"/>
      <c r="T58" s="48"/>
    </row>
    <row r="59" spans="8:20" x14ac:dyDescent="0.25">
      <c r="K59" s="48"/>
      <c r="L59" s="48"/>
      <c r="M59" s="48"/>
      <c r="N59" s="48"/>
      <c r="O59" s="48"/>
      <c r="P59" s="48"/>
      <c r="Q59" s="48"/>
      <c r="R59" s="48"/>
      <c r="S59" s="48"/>
      <c r="T59" s="48"/>
    </row>
    <row r="60" spans="8:20" x14ac:dyDescent="0.25">
      <c r="K60" s="48"/>
      <c r="L60" s="48"/>
      <c r="M60" s="48"/>
      <c r="N60" s="48"/>
      <c r="O60" s="48"/>
      <c r="P60" s="48"/>
      <c r="Q60" s="48"/>
      <c r="R60" s="48"/>
      <c r="S60" s="48"/>
      <c r="T60" s="48"/>
    </row>
    <row r="61" spans="8:20" x14ac:dyDescent="0.25">
      <c r="K61" s="48"/>
      <c r="L61" s="48"/>
      <c r="M61" s="48"/>
      <c r="N61" s="48"/>
      <c r="O61" s="48"/>
      <c r="P61" s="48"/>
      <c r="Q61" s="48"/>
      <c r="R61" s="48"/>
      <c r="S61" s="48"/>
      <c r="T61" s="48"/>
    </row>
    <row r="62" spans="8:20" x14ac:dyDescent="0.25">
      <c r="K62" s="48"/>
      <c r="L62" s="48"/>
      <c r="M62" s="48"/>
      <c r="N62" s="48"/>
      <c r="O62" s="48"/>
      <c r="P62" s="48"/>
      <c r="Q62" s="48"/>
      <c r="R62" s="48"/>
      <c r="S62" s="48"/>
      <c r="T62" s="48"/>
    </row>
    <row r="63" spans="8:20" x14ac:dyDescent="0.25">
      <c r="K63" s="48"/>
      <c r="L63" s="48"/>
      <c r="M63" s="48"/>
      <c r="N63" s="48"/>
      <c r="O63" s="48"/>
      <c r="P63" s="48"/>
      <c r="Q63" s="48"/>
      <c r="R63" s="48"/>
      <c r="S63" s="48"/>
      <c r="T63" s="48"/>
    </row>
    <row r="64" spans="8:20" x14ac:dyDescent="0.25">
      <c r="K64" s="48"/>
      <c r="L64" s="48"/>
      <c r="M64" s="48"/>
      <c r="N64" s="48"/>
      <c r="O64" s="48"/>
      <c r="P64" s="48"/>
      <c r="Q64" s="48"/>
      <c r="R64" s="48"/>
      <c r="S64" s="48"/>
      <c r="T64" s="48"/>
    </row>
    <row r="65" spans="11:20" x14ac:dyDescent="0.25">
      <c r="K65" s="48"/>
      <c r="L65" s="48"/>
      <c r="M65" s="48"/>
      <c r="N65" s="48"/>
      <c r="O65" s="48"/>
      <c r="P65" s="48"/>
      <c r="Q65" s="48"/>
      <c r="R65" s="48"/>
      <c r="S65" s="48"/>
      <c r="T65" s="48"/>
    </row>
    <row r="66" spans="11:20" x14ac:dyDescent="0.25">
      <c r="K66" s="48"/>
      <c r="L66" s="48"/>
      <c r="M66" s="48"/>
      <c r="N66" s="48"/>
      <c r="O66" s="48"/>
      <c r="P66" s="48"/>
      <c r="Q66" s="48"/>
      <c r="R66" s="48"/>
      <c r="S66" s="48"/>
      <c r="T66" s="48"/>
    </row>
    <row r="67" spans="11:20" x14ac:dyDescent="0.25">
      <c r="K67" s="48"/>
      <c r="L67" s="48"/>
      <c r="M67" s="48"/>
      <c r="N67" s="48"/>
      <c r="O67" s="48"/>
      <c r="P67" s="48"/>
      <c r="Q67" s="48"/>
      <c r="R67" s="48"/>
      <c r="S67" s="48"/>
      <c r="T67" s="48"/>
    </row>
    <row r="68" spans="11:20" x14ac:dyDescent="0.25">
      <c r="K68" s="48"/>
      <c r="L68" s="48"/>
      <c r="M68" s="48"/>
      <c r="N68" s="48"/>
      <c r="O68" s="48"/>
      <c r="P68" s="48"/>
      <c r="Q68" s="48"/>
      <c r="R68" s="48"/>
      <c r="S68" s="48"/>
      <c r="T68" s="48"/>
    </row>
    <row r="69" spans="11:20" x14ac:dyDescent="0.25">
      <c r="K69" s="48"/>
      <c r="L69" s="48"/>
      <c r="M69" s="48"/>
      <c r="N69" s="48"/>
      <c r="O69" s="48"/>
      <c r="P69" s="48"/>
      <c r="Q69" s="48"/>
      <c r="R69" s="48"/>
      <c r="S69" s="48"/>
      <c r="T69" s="48"/>
    </row>
    <row r="70" spans="11:20" x14ac:dyDescent="0.25">
      <c r="K70" s="48"/>
      <c r="L70" s="48"/>
      <c r="M70" s="48"/>
      <c r="N70" s="48"/>
      <c r="O70" s="48"/>
      <c r="P70" s="48"/>
      <c r="Q70" s="48"/>
      <c r="R70" s="48"/>
      <c r="S70" s="48"/>
      <c r="T70" s="48"/>
    </row>
    <row r="71" spans="11:20" x14ac:dyDescent="0.25">
      <c r="K71" s="48"/>
      <c r="L71" s="48"/>
      <c r="M71" s="48"/>
      <c r="N71" s="48"/>
      <c r="O71" s="48"/>
      <c r="P71" s="48"/>
      <c r="Q71" s="48"/>
      <c r="R71" s="48"/>
      <c r="S71" s="48"/>
      <c r="T71" s="48"/>
    </row>
    <row r="72" spans="11:20" x14ac:dyDescent="0.25">
      <c r="K72" s="48"/>
      <c r="L72" s="48"/>
      <c r="N72" s="48"/>
      <c r="O72" s="48"/>
      <c r="P72" s="48"/>
      <c r="Q72" s="48"/>
      <c r="R72" s="48"/>
      <c r="S72" s="48"/>
      <c r="T72" s="48"/>
    </row>
    <row r="73" spans="11:20" x14ac:dyDescent="0.25">
      <c r="K73" s="48"/>
      <c r="L73" s="48"/>
      <c r="N73" s="48"/>
      <c r="O73" s="48"/>
      <c r="P73" s="48"/>
      <c r="Q73" s="48"/>
      <c r="R73" s="48"/>
      <c r="S73" s="48"/>
      <c r="T73" s="48"/>
    </row>
    <row r="74" spans="11:20" x14ac:dyDescent="0.25">
      <c r="K74" s="48"/>
      <c r="L74" s="48"/>
      <c r="N74" s="48"/>
      <c r="O74" s="48"/>
      <c r="P74" s="48"/>
      <c r="Q74" s="48"/>
      <c r="R74" s="48"/>
      <c r="S74" s="48"/>
      <c r="T74" s="48"/>
    </row>
    <row r="75" spans="11:20" x14ac:dyDescent="0.25">
      <c r="K75" s="48"/>
      <c r="L75" s="48"/>
      <c r="N75" s="48"/>
      <c r="O75" s="48"/>
      <c r="P75" s="48"/>
      <c r="Q75" s="48"/>
      <c r="R75" s="48"/>
      <c r="S75" s="48"/>
      <c r="T75" s="48"/>
    </row>
    <row r="76" spans="11:20" x14ac:dyDescent="0.25">
      <c r="K76" s="48"/>
      <c r="L76" s="48"/>
      <c r="N76" s="48"/>
      <c r="O76" s="48"/>
      <c r="P76" s="48"/>
      <c r="Q76" s="48"/>
      <c r="R76" s="48"/>
      <c r="S76" s="48"/>
      <c r="T76" s="48"/>
    </row>
    <row r="77" spans="11:20" x14ac:dyDescent="0.25">
      <c r="K77" s="48"/>
      <c r="L77" s="48"/>
      <c r="N77" s="48"/>
      <c r="O77" s="48"/>
      <c r="P77" s="48"/>
      <c r="Q77" s="48"/>
      <c r="R77" s="48"/>
      <c r="S77" s="48"/>
      <c r="T77" s="48"/>
    </row>
    <row r="78" spans="11:20" x14ac:dyDescent="0.25">
      <c r="K78" s="48"/>
      <c r="L78" s="48"/>
      <c r="N78" s="48"/>
      <c r="O78" s="48"/>
      <c r="P78" s="48"/>
      <c r="Q78" s="48"/>
      <c r="R78" s="48"/>
      <c r="S78" s="48"/>
      <c r="T78" s="48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26"/>
    <col min="2" max="2" width="38.140625" bestFit="1" customWidth="1"/>
    <col min="3" max="3" width="72.28515625" style="25" customWidth="1"/>
  </cols>
  <sheetData>
    <row r="1" spans="1:3" x14ac:dyDescent="0.25">
      <c r="A1" s="26" t="s">
        <v>151</v>
      </c>
      <c r="B1" s="26" t="s">
        <v>108</v>
      </c>
      <c r="C1" s="27" t="s">
        <v>142</v>
      </c>
    </row>
    <row r="2" spans="1:3" ht="30" x14ac:dyDescent="0.25">
      <c r="A2" s="26">
        <v>1</v>
      </c>
      <c r="B2" s="28" t="s">
        <v>113</v>
      </c>
      <c r="C2" s="27" t="s">
        <v>143</v>
      </c>
    </row>
    <row r="3" spans="1:3" ht="45" x14ac:dyDescent="0.25">
      <c r="A3" s="26">
        <v>2</v>
      </c>
      <c r="B3" s="28" t="s">
        <v>36</v>
      </c>
      <c r="C3" s="27" t="s">
        <v>157</v>
      </c>
    </row>
    <row r="4" spans="1:3" ht="90" x14ac:dyDescent="0.25">
      <c r="A4" s="26">
        <v>3</v>
      </c>
      <c r="B4" s="28" t="s">
        <v>106</v>
      </c>
      <c r="C4" s="27" t="s">
        <v>158</v>
      </c>
    </row>
    <row r="5" spans="1:3" ht="30" x14ac:dyDescent="0.25">
      <c r="A5" s="26">
        <v>4</v>
      </c>
      <c r="B5" s="28" t="s">
        <v>33</v>
      </c>
      <c r="C5" s="27" t="s">
        <v>143</v>
      </c>
    </row>
    <row r="6" spans="1:3" ht="60" x14ac:dyDescent="0.25">
      <c r="A6" s="26">
        <v>5</v>
      </c>
      <c r="B6" s="28" t="s">
        <v>121</v>
      </c>
      <c r="C6" s="27" t="s">
        <v>146</v>
      </c>
    </row>
    <row r="7" spans="1:3" ht="90" x14ac:dyDescent="0.25">
      <c r="A7" s="26">
        <v>6</v>
      </c>
      <c r="B7" s="28" t="s">
        <v>6</v>
      </c>
      <c r="C7" s="27" t="s">
        <v>147</v>
      </c>
    </row>
    <row r="8" spans="1:3" ht="60" x14ac:dyDescent="0.25">
      <c r="A8" s="26">
        <v>7</v>
      </c>
      <c r="B8" s="28" t="s">
        <v>2</v>
      </c>
      <c r="C8" s="27" t="s">
        <v>159</v>
      </c>
    </row>
    <row r="9" spans="1:3" ht="30" x14ac:dyDescent="0.25">
      <c r="A9" s="26">
        <v>8</v>
      </c>
      <c r="B9" s="28" t="s">
        <v>122</v>
      </c>
      <c r="C9" s="27" t="s">
        <v>160</v>
      </c>
    </row>
    <row r="10" spans="1:3" ht="90" x14ac:dyDescent="0.25">
      <c r="A10" s="26">
        <v>9</v>
      </c>
      <c r="B10" s="28" t="s">
        <v>110</v>
      </c>
      <c r="C10" s="27" t="s">
        <v>161</v>
      </c>
    </row>
    <row r="11" spans="1:3" ht="150" x14ac:dyDescent="0.25">
      <c r="A11" s="26">
        <v>10</v>
      </c>
      <c r="B11" s="28" t="s">
        <v>125</v>
      </c>
      <c r="C11" s="27" t="s">
        <v>162</v>
      </c>
    </row>
    <row r="12" spans="1:3" ht="45" x14ac:dyDescent="0.25">
      <c r="A12" s="26">
        <v>11</v>
      </c>
      <c r="B12" s="28" t="s">
        <v>85</v>
      </c>
      <c r="C12" s="27" t="s">
        <v>148</v>
      </c>
    </row>
    <row r="13" spans="1:3" ht="75" x14ac:dyDescent="0.25">
      <c r="A13" s="26">
        <v>12</v>
      </c>
      <c r="B13" s="29" t="s">
        <v>149</v>
      </c>
      <c r="C13" s="27" t="s">
        <v>144</v>
      </c>
    </row>
    <row r="14" spans="1:3" ht="60" x14ac:dyDescent="0.25">
      <c r="A14" s="26">
        <v>13</v>
      </c>
      <c r="B14" s="28" t="s">
        <v>131</v>
      </c>
      <c r="C14" s="27" t="s">
        <v>163</v>
      </c>
    </row>
    <row r="15" spans="1:3" ht="120" x14ac:dyDescent="0.25">
      <c r="A15" s="26">
        <v>14</v>
      </c>
      <c r="B15" s="28" t="s">
        <v>32</v>
      </c>
      <c r="C15" s="27" t="s">
        <v>164</v>
      </c>
    </row>
    <row r="16" spans="1:3" ht="90" x14ac:dyDescent="0.25">
      <c r="A16" s="26">
        <v>15</v>
      </c>
      <c r="B16" s="28" t="s">
        <v>111</v>
      </c>
      <c r="C16" s="27" t="s">
        <v>165</v>
      </c>
    </row>
    <row r="17" spans="1:3" ht="90" x14ac:dyDescent="0.25">
      <c r="A17" s="26">
        <v>16</v>
      </c>
      <c r="B17" s="28" t="s">
        <v>1</v>
      </c>
      <c r="C17" s="27" t="s">
        <v>166</v>
      </c>
    </row>
    <row r="18" spans="1:3" ht="60" x14ac:dyDescent="0.25">
      <c r="A18" s="26">
        <v>17</v>
      </c>
      <c r="B18" s="28" t="s">
        <v>155</v>
      </c>
      <c r="C18" s="27" t="s">
        <v>167</v>
      </c>
    </row>
    <row r="19" spans="1:3" ht="60" x14ac:dyDescent="0.25">
      <c r="A19" s="26">
        <v>18</v>
      </c>
      <c r="B19" s="28" t="s">
        <v>154</v>
      </c>
      <c r="C19" s="27" t="s">
        <v>168</v>
      </c>
    </row>
    <row r="20" spans="1:3" ht="90" x14ac:dyDescent="0.25">
      <c r="A20" s="26">
        <v>19</v>
      </c>
      <c r="B20" s="84" t="s">
        <v>175</v>
      </c>
      <c r="C20" s="27" t="s">
        <v>176</v>
      </c>
    </row>
    <row r="21" spans="1:3" ht="45" x14ac:dyDescent="0.25">
      <c r="A21" s="26">
        <v>20</v>
      </c>
      <c r="B21" s="28" t="s">
        <v>177</v>
      </c>
      <c r="C21" s="27" t="s">
        <v>181</v>
      </c>
    </row>
    <row r="22" spans="1:3" x14ac:dyDescent="0.25">
      <c r="A22" s="26">
        <v>21</v>
      </c>
      <c r="B22" s="100" t="s">
        <v>186</v>
      </c>
      <c r="C22" s="27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20" customWidth="1"/>
    <col min="3" max="3" width="64.7109375" customWidth="1"/>
    <col min="5" max="5" width="43.85546875" customWidth="1"/>
    <col min="6" max="6" width="37.5703125" customWidth="1"/>
    <col min="7" max="7" width="55.5703125" style="91" bestFit="1" customWidth="1"/>
    <col min="9" max="9" width="26.140625" bestFit="1" customWidth="1"/>
    <col min="11" max="11" width="28.42578125" customWidth="1"/>
  </cols>
  <sheetData>
    <row r="1" spans="1:11" x14ac:dyDescent="0.25">
      <c r="G1" s="91" t="s">
        <v>150</v>
      </c>
    </row>
    <row r="2" spans="1:11" x14ac:dyDescent="0.25">
      <c r="G2" s="126" t="s">
        <v>202</v>
      </c>
      <c r="I2" s="86" t="s">
        <v>178</v>
      </c>
      <c r="K2" s="98" t="s">
        <v>182</v>
      </c>
    </row>
    <row r="3" spans="1:11" x14ac:dyDescent="0.25">
      <c r="A3" s="12" t="s">
        <v>7</v>
      </c>
      <c r="B3" s="121"/>
      <c r="C3" s="12" t="s">
        <v>200</v>
      </c>
      <c r="E3" s="1" t="s">
        <v>68</v>
      </c>
      <c r="G3" s="126" t="s">
        <v>203</v>
      </c>
      <c r="I3" s="85" t="s">
        <v>180</v>
      </c>
      <c r="K3" s="99" t="s">
        <v>183</v>
      </c>
    </row>
    <row r="4" spans="1:11" x14ac:dyDescent="0.25">
      <c r="A4" s="125" t="s">
        <v>207</v>
      </c>
      <c r="B4" s="122"/>
      <c r="C4" s="125" t="s">
        <v>201</v>
      </c>
      <c r="E4" s="4" t="s">
        <v>86</v>
      </c>
      <c r="G4" s="126" t="s">
        <v>204</v>
      </c>
      <c r="I4" s="87" t="s">
        <v>179</v>
      </c>
      <c r="K4" s="96" t="s">
        <v>114</v>
      </c>
    </row>
    <row r="5" spans="1:11" x14ac:dyDescent="0.25">
      <c r="A5" s="9" t="s">
        <v>31</v>
      </c>
      <c r="B5" s="122"/>
      <c r="C5" s="9" t="s">
        <v>31</v>
      </c>
      <c r="E5" s="2" t="s">
        <v>17</v>
      </c>
      <c r="G5" s="126" t="s">
        <v>205</v>
      </c>
      <c r="I5" s="97" t="s">
        <v>134</v>
      </c>
      <c r="K5" s="99" t="s">
        <v>190</v>
      </c>
    </row>
    <row r="6" spans="1:11" x14ac:dyDescent="0.25">
      <c r="A6" s="8" t="s">
        <v>37</v>
      </c>
      <c r="B6" s="122"/>
      <c r="C6" s="8" t="s">
        <v>37</v>
      </c>
      <c r="E6" s="2" t="s">
        <v>18</v>
      </c>
      <c r="F6" s="7" t="s">
        <v>102</v>
      </c>
      <c r="G6" s="126" t="s">
        <v>206</v>
      </c>
      <c r="I6" s="97" t="s">
        <v>184</v>
      </c>
      <c r="K6" s="96"/>
    </row>
    <row r="7" spans="1:11" x14ac:dyDescent="0.25">
      <c r="A7" s="9" t="s">
        <v>39</v>
      </c>
      <c r="B7" s="122"/>
      <c r="C7" s="9" t="s">
        <v>39</v>
      </c>
      <c r="E7" s="2" t="s">
        <v>98</v>
      </c>
      <c r="G7" s="92"/>
    </row>
    <row r="8" spans="1:11" x14ac:dyDescent="0.25">
      <c r="A8" s="8" t="s">
        <v>38</v>
      </c>
      <c r="B8" s="122"/>
      <c r="C8" s="8" t="s">
        <v>38</v>
      </c>
      <c r="E8" s="2" t="s">
        <v>32</v>
      </c>
      <c r="G8" s="92"/>
    </row>
    <row r="9" spans="1:11" ht="18.75" x14ac:dyDescent="0.25">
      <c r="A9" s="9" t="s">
        <v>84</v>
      </c>
      <c r="B9" s="122"/>
      <c r="C9" s="9" t="s">
        <v>84</v>
      </c>
      <c r="E9" s="2" t="s">
        <v>6</v>
      </c>
      <c r="G9" s="93"/>
    </row>
    <row r="10" spans="1:11" ht="18.600000000000001" customHeight="1" x14ac:dyDescent="0.25">
      <c r="A10" s="8" t="s">
        <v>87</v>
      </c>
      <c r="B10" s="122"/>
      <c r="C10" s="8" t="s">
        <v>87</v>
      </c>
      <c r="E10" s="2" t="s">
        <v>5</v>
      </c>
      <c r="G10" s="93"/>
    </row>
    <row r="11" spans="1:11" x14ac:dyDescent="0.25">
      <c r="A11" s="9" t="s">
        <v>99</v>
      </c>
      <c r="B11" s="122"/>
      <c r="C11" s="9" t="s">
        <v>99</v>
      </c>
      <c r="E11" s="2" t="s">
        <v>33</v>
      </c>
      <c r="G11" s="94"/>
    </row>
    <row r="12" spans="1:11" x14ac:dyDescent="0.25">
      <c r="A12" s="8" t="s">
        <v>89</v>
      </c>
      <c r="B12" s="122"/>
      <c r="C12" s="8" t="s">
        <v>89</v>
      </c>
      <c r="E12" s="2" t="s">
        <v>4</v>
      </c>
      <c r="G12" s="95"/>
    </row>
    <row r="13" spans="1:11" x14ac:dyDescent="0.25">
      <c r="A13" s="9" t="s">
        <v>90</v>
      </c>
      <c r="B13" s="122"/>
      <c r="C13" s="9" t="s">
        <v>90</v>
      </c>
      <c r="E13" s="2" t="s">
        <v>0</v>
      </c>
    </row>
    <row r="14" spans="1:11" x14ac:dyDescent="0.25">
      <c r="A14" s="10" t="s">
        <v>65</v>
      </c>
      <c r="B14" s="123"/>
      <c r="C14" s="10" t="s">
        <v>65</v>
      </c>
      <c r="E14" s="2" t="s">
        <v>34</v>
      </c>
    </row>
    <row r="15" spans="1:11" x14ac:dyDescent="0.25">
      <c r="A15" s="11" t="s">
        <v>46</v>
      </c>
      <c r="B15" s="123"/>
      <c r="C15" s="11" t="s">
        <v>46</v>
      </c>
      <c r="E15" s="88" t="s">
        <v>74</v>
      </c>
      <c r="F15" s="90"/>
      <c r="H15" s="90"/>
      <c r="I15" s="90"/>
    </row>
    <row r="16" spans="1:11" ht="14.45" customHeight="1" x14ac:dyDescent="0.25">
      <c r="A16" s="10" t="s">
        <v>30</v>
      </c>
      <c r="B16" s="123"/>
      <c r="C16" s="10" t="s">
        <v>30</v>
      </c>
      <c r="E16" s="88" t="s">
        <v>72</v>
      </c>
      <c r="F16" s="90"/>
      <c r="H16" s="90"/>
      <c r="I16" s="90"/>
    </row>
    <row r="17" spans="1:9" ht="14.45" customHeight="1" x14ac:dyDescent="0.25">
      <c r="A17" s="11" t="s">
        <v>45</v>
      </c>
      <c r="B17" s="123"/>
      <c r="C17" s="11" t="s">
        <v>45</v>
      </c>
      <c r="E17" s="88" t="s">
        <v>73</v>
      </c>
      <c r="F17" s="90"/>
      <c r="H17" s="90"/>
      <c r="I17" s="90"/>
    </row>
    <row r="18" spans="1:9" x14ac:dyDescent="0.25">
      <c r="A18" s="10" t="s">
        <v>29</v>
      </c>
      <c r="B18" s="123"/>
      <c r="C18" s="10" t="s">
        <v>29</v>
      </c>
      <c r="E18" s="89" t="s">
        <v>85</v>
      </c>
      <c r="F18" s="90"/>
      <c r="H18" s="90"/>
      <c r="I18" s="90"/>
    </row>
    <row r="19" spans="1:9" x14ac:dyDescent="0.25">
      <c r="A19" s="11" t="s">
        <v>59</v>
      </c>
      <c r="B19" s="123"/>
      <c r="C19" s="11" t="s">
        <v>59</v>
      </c>
      <c r="E19" s="88" t="s">
        <v>3</v>
      </c>
      <c r="F19" s="90"/>
      <c r="H19" s="90"/>
      <c r="I19" s="90"/>
    </row>
    <row r="20" spans="1:9" x14ac:dyDescent="0.25">
      <c r="A20" s="10" t="s">
        <v>67</v>
      </c>
      <c r="B20" s="123"/>
      <c r="C20" s="10" t="s">
        <v>67</v>
      </c>
      <c r="E20" s="88" t="s">
        <v>71</v>
      </c>
      <c r="F20" s="90"/>
      <c r="H20" s="90"/>
      <c r="I20" s="90"/>
    </row>
    <row r="21" spans="1:9" x14ac:dyDescent="0.25">
      <c r="A21" s="11" t="s">
        <v>49</v>
      </c>
      <c r="B21" s="123"/>
      <c r="C21" s="11" t="s">
        <v>49</v>
      </c>
      <c r="E21" s="2" t="s">
        <v>70</v>
      </c>
    </row>
    <row r="22" spans="1:9" x14ac:dyDescent="0.25">
      <c r="A22" s="10" t="s">
        <v>24</v>
      </c>
      <c r="B22" s="123"/>
      <c r="C22" s="10" t="s">
        <v>24</v>
      </c>
      <c r="E22" s="2" t="s">
        <v>1</v>
      </c>
    </row>
    <row r="23" spans="1:9" x14ac:dyDescent="0.25">
      <c r="A23" s="11" t="s">
        <v>64</v>
      </c>
      <c r="B23" s="123"/>
      <c r="C23" s="11" t="s">
        <v>64</v>
      </c>
      <c r="E23" s="3" t="s">
        <v>69</v>
      </c>
    </row>
    <row r="24" spans="1:9" x14ac:dyDescent="0.25">
      <c r="A24" s="10" t="s">
        <v>63</v>
      </c>
      <c r="B24" s="123"/>
      <c r="C24" s="10" t="s">
        <v>63</v>
      </c>
      <c r="E24" s="2" t="s">
        <v>2</v>
      </c>
    </row>
    <row r="25" spans="1:9" x14ac:dyDescent="0.25">
      <c r="A25" s="11" t="s">
        <v>21</v>
      </c>
      <c r="B25" s="123"/>
      <c r="C25" s="11" t="s">
        <v>21</v>
      </c>
      <c r="E25" s="2" t="s">
        <v>36</v>
      </c>
    </row>
    <row r="26" spans="1:9" x14ac:dyDescent="0.25">
      <c r="A26" s="10" t="s">
        <v>54</v>
      </c>
      <c r="B26" s="123"/>
      <c r="C26" s="10" t="s">
        <v>54</v>
      </c>
      <c r="E26" s="2" t="s">
        <v>16</v>
      </c>
    </row>
    <row r="27" spans="1:9" x14ac:dyDescent="0.25">
      <c r="A27" s="11" t="s">
        <v>52</v>
      </c>
      <c r="B27" s="123"/>
      <c r="C27" s="11" t="s">
        <v>52</v>
      </c>
      <c r="E27" s="2" t="s">
        <v>75</v>
      </c>
    </row>
    <row r="28" spans="1:9" x14ac:dyDescent="0.25">
      <c r="A28" s="10" t="s">
        <v>28</v>
      </c>
      <c r="B28" s="123"/>
      <c r="C28" s="10" t="s">
        <v>28</v>
      </c>
      <c r="E28" s="5" t="s">
        <v>100</v>
      </c>
    </row>
    <row r="29" spans="1:9" x14ac:dyDescent="0.25">
      <c r="A29" s="11" t="s">
        <v>51</v>
      </c>
      <c r="B29" s="123"/>
      <c r="C29" s="11" t="s">
        <v>51</v>
      </c>
      <c r="E29" s="6" t="s">
        <v>101</v>
      </c>
    </row>
    <row r="30" spans="1:9" x14ac:dyDescent="0.25">
      <c r="A30" s="10" t="s">
        <v>27</v>
      </c>
      <c r="B30" s="123"/>
      <c r="C30" s="10" t="s">
        <v>27</v>
      </c>
      <c r="E30" s="6" t="s">
        <v>103</v>
      </c>
    </row>
    <row r="31" spans="1:9" x14ac:dyDescent="0.25">
      <c r="A31" s="11" t="s">
        <v>50</v>
      </c>
      <c r="B31" s="123"/>
      <c r="C31" s="11" t="s">
        <v>50</v>
      </c>
      <c r="E31" s="6" t="s">
        <v>104</v>
      </c>
    </row>
    <row r="32" spans="1:9" x14ac:dyDescent="0.25">
      <c r="A32" s="10" t="s">
        <v>43</v>
      </c>
      <c r="B32" s="123"/>
      <c r="C32" s="10" t="s">
        <v>43</v>
      </c>
      <c r="E32" s="6" t="s">
        <v>106</v>
      </c>
    </row>
    <row r="33" spans="1:3" x14ac:dyDescent="0.25">
      <c r="A33" s="11" t="s">
        <v>22</v>
      </c>
      <c r="B33" s="123"/>
      <c r="C33" s="11" t="s">
        <v>22</v>
      </c>
    </row>
    <row r="34" spans="1:3" x14ac:dyDescent="0.25">
      <c r="A34" s="10" t="s">
        <v>58</v>
      </c>
      <c r="B34" s="123"/>
      <c r="C34" s="10" t="s">
        <v>58</v>
      </c>
    </row>
    <row r="35" spans="1:3" x14ac:dyDescent="0.25">
      <c r="A35" s="11" t="s">
        <v>20</v>
      </c>
      <c r="B35" s="123"/>
      <c r="C35" s="11" t="s">
        <v>20</v>
      </c>
    </row>
    <row r="36" spans="1:3" x14ac:dyDescent="0.25">
      <c r="A36" s="10" t="s">
        <v>57</v>
      </c>
      <c r="B36" s="123"/>
      <c r="C36" s="10" t="s">
        <v>57</v>
      </c>
    </row>
    <row r="37" spans="1:3" x14ac:dyDescent="0.25">
      <c r="A37" s="11" t="s">
        <v>40</v>
      </c>
      <c r="B37" s="123"/>
      <c r="C37" s="11" t="s">
        <v>40</v>
      </c>
    </row>
    <row r="38" spans="1:3" x14ac:dyDescent="0.25">
      <c r="A38" s="10" t="s">
        <v>56</v>
      </c>
      <c r="B38" s="123"/>
      <c r="C38" s="10" t="s">
        <v>56</v>
      </c>
    </row>
    <row r="39" spans="1:3" x14ac:dyDescent="0.25">
      <c r="A39" s="11" t="s">
        <v>62</v>
      </c>
      <c r="B39" s="123"/>
      <c r="C39" s="11" t="s">
        <v>62</v>
      </c>
    </row>
    <row r="40" spans="1:3" x14ac:dyDescent="0.25">
      <c r="A40" s="10" t="s">
        <v>26</v>
      </c>
      <c r="B40" s="123"/>
      <c r="C40" s="10" t="s">
        <v>26</v>
      </c>
    </row>
    <row r="41" spans="1:3" x14ac:dyDescent="0.25">
      <c r="A41" s="11" t="s">
        <v>61</v>
      </c>
      <c r="B41" s="123"/>
      <c r="C41" s="11" t="s">
        <v>61</v>
      </c>
    </row>
    <row r="42" spans="1:3" x14ac:dyDescent="0.25">
      <c r="A42" s="10" t="s">
        <v>19</v>
      </c>
      <c r="B42" s="123"/>
      <c r="C42" s="10" t="s">
        <v>19</v>
      </c>
    </row>
    <row r="43" spans="1:3" x14ac:dyDescent="0.25">
      <c r="A43" s="11" t="s">
        <v>23</v>
      </c>
      <c r="B43" s="123"/>
      <c r="C43" s="11" t="s">
        <v>23</v>
      </c>
    </row>
    <row r="44" spans="1:3" x14ac:dyDescent="0.25">
      <c r="A44" s="10" t="s">
        <v>44</v>
      </c>
      <c r="B44" s="123"/>
      <c r="C44" s="10" t="s">
        <v>44</v>
      </c>
    </row>
    <row r="45" spans="1:3" x14ac:dyDescent="0.25">
      <c r="A45" s="11" t="s">
        <v>42</v>
      </c>
      <c r="B45" s="123"/>
      <c r="C45" s="11" t="s">
        <v>42</v>
      </c>
    </row>
    <row r="46" spans="1:3" x14ac:dyDescent="0.25">
      <c r="A46" s="10" t="s">
        <v>25</v>
      </c>
      <c r="B46" s="123"/>
      <c r="C46" s="10" t="s">
        <v>25</v>
      </c>
    </row>
    <row r="47" spans="1:3" x14ac:dyDescent="0.25">
      <c r="A47" s="11" t="s">
        <v>66</v>
      </c>
      <c r="B47" s="123"/>
      <c r="C47" s="11" t="s">
        <v>66</v>
      </c>
    </row>
    <row r="48" spans="1:3" x14ac:dyDescent="0.25">
      <c r="A48" s="10" t="s">
        <v>47</v>
      </c>
      <c r="B48" s="123"/>
      <c r="C48" s="10" t="s">
        <v>47</v>
      </c>
    </row>
    <row r="49" spans="1:3" x14ac:dyDescent="0.25">
      <c r="A49" s="10" t="s">
        <v>60</v>
      </c>
      <c r="B49" s="123"/>
      <c r="C49" s="10" t="s">
        <v>60</v>
      </c>
    </row>
    <row r="50" spans="1:3" x14ac:dyDescent="0.25">
      <c r="A50" s="11" t="s">
        <v>41</v>
      </c>
      <c r="B50" s="123"/>
      <c r="C50" s="11" t="s">
        <v>41</v>
      </c>
    </row>
    <row r="51" spans="1:3" x14ac:dyDescent="0.25">
      <c r="A51" s="11" t="s">
        <v>48</v>
      </c>
      <c r="B51" s="123"/>
      <c r="C51" s="11" t="s">
        <v>48</v>
      </c>
    </row>
    <row r="52" spans="1:3" x14ac:dyDescent="0.25">
      <c r="A52" s="103" t="s">
        <v>53</v>
      </c>
      <c r="B52" s="124"/>
      <c r="C52" s="103" t="s">
        <v>53</v>
      </c>
    </row>
    <row r="53" spans="1:3" x14ac:dyDescent="0.25">
      <c r="A53" s="104" t="s">
        <v>79</v>
      </c>
      <c r="B53" s="124"/>
      <c r="C53" s="104" t="s">
        <v>79</v>
      </c>
    </row>
    <row r="54" spans="1:3" x14ac:dyDescent="0.25">
      <c r="A54" s="103" t="s">
        <v>80</v>
      </c>
      <c r="B54" s="124"/>
      <c r="C54" s="103" t="s">
        <v>80</v>
      </c>
    </row>
    <row r="55" spans="1:3" x14ac:dyDescent="0.25">
      <c r="A55" s="104" t="s">
        <v>81</v>
      </c>
      <c r="B55" s="124"/>
      <c r="C55" s="104" t="s">
        <v>81</v>
      </c>
    </row>
    <row r="56" spans="1:3" x14ac:dyDescent="0.25">
      <c r="A56" s="103" t="s">
        <v>82</v>
      </c>
      <c r="B56" s="124"/>
      <c r="C56" s="103" t="s">
        <v>82</v>
      </c>
    </row>
    <row r="57" spans="1:3" x14ac:dyDescent="0.25">
      <c r="A57" s="104" t="s">
        <v>83</v>
      </c>
      <c r="B57" s="124"/>
      <c r="C57" s="104" t="s">
        <v>83</v>
      </c>
    </row>
    <row r="58" spans="1:3" x14ac:dyDescent="0.25">
      <c r="A58" s="103" t="s">
        <v>76</v>
      </c>
      <c r="B58" s="124"/>
      <c r="C58" s="103" t="s">
        <v>76</v>
      </c>
    </row>
    <row r="59" spans="1:3" x14ac:dyDescent="0.25">
      <c r="A59" s="104" t="s">
        <v>77</v>
      </c>
      <c r="B59" s="124"/>
      <c r="C59" s="104" t="s">
        <v>77</v>
      </c>
    </row>
    <row r="60" spans="1:3" x14ac:dyDescent="0.25">
      <c r="A60" s="103" t="s">
        <v>78</v>
      </c>
      <c r="B60" s="124"/>
      <c r="C60" s="103" t="s">
        <v>78</v>
      </c>
    </row>
    <row r="61" spans="1:3" x14ac:dyDescent="0.25">
      <c r="A61" s="104" t="s">
        <v>55</v>
      </c>
      <c r="B61" s="124"/>
      <c r="C61" s="104" t="s">
        <v>55</v>
      </c>
    </row>
    <row r="62" spans="1:3" x14ac:dyDescent="0.25">
      <c r="A62" s="103" t="s">
        <v>91</v>
      </c>
      <c r="B62" s="124"/>
      <c r="C62" s="103" t="s">
        <v>91</v>
      </c>
    </row>
    <row r="63" spans="1:3" x14ac:dyDescent="0.25">
      <c r="A63" s="104" t="s">
        <v>88</v>
      </c>
      <c r="B63" s="124"/>
      <c r="C63" s="104" t="s">
        <v>88</v>
      </c>
    </row>
    <row r="64" spans="1:3" x14ac:dyDescent="0.25">
      <c r="A64" s="103" t="s">
        <v>92</v>
      </c>
      <c r="B64" s="124"/>
      <c r="C64" s="103" t="s">
        <v>92</v>
      </c>
    </row>
    <row r="65" spans="1:3" x14ac:dyDescent="0.25">
      <c r="A65" s="104" t="s">
        <v>93</v>
      </c>
      <c r="B65" s="124"/>
      <c r="C65" s="104" t="s">
        <v>93</v>
      </c>
    </row>
    <row r="66" spans="1:3" x14ac:dyDescent="0.25">
      <c r="A66" s="103" t="s">
        <v>94</v>
      </c>
      <c r="B66" s="124"/>
      <c r="C66" s="103" t="s">
        <v>94</v>
      </c>
    </row>
    <row r="67" spans="1:3" x14ac:dyDescent="0.25">
      <c r="A67" s="104" t="s">
        <v>95</v>
      </c>
      <c r="B67" s="124"/>
      <c r="C67" s="104" t="s">
        <v>95</v>
      </c>
    </row>
    <row r="68" spans="1:3" x14ac:dyDescent="0.25">
      <c r="A68" s="103" t="s">
        <v>96</v>
      </c>
      <c r="B68" s="124"/>
      <c r="C68" s="103" t="s">
        <v>96</v>
      </c>
    </row>
    <row r="69" spans="1:3" x14ac:dyDescent="0.25">
      <c r="A69" s="104" t="s">
        <v>97</v>
      </c>
      <c r="B69" s="124"/>
      <c r="C69" s="104" t="s">
        <v>97</v>
      </c>
    </row>
    <row r="70" spans="1:3" x14ac:dyDescent="0.25">
      <c r="A70" s="104" t="s">
        <v>174</v>
      </c>
      <c r="B70" s="124"/>
      <c r="C70" s="104" t="s">
        <v>174</v>
      </c>
    </row>
    <row r="71" spans="1:3" x14ac:dyDescent="0.25">
      <c r="A71" s="104" t="s">
        <v>185</v>
      </c>
      <c r="B71" s="124"/>
      <c r="C71" s="104" t="s">
        <v>185</v>
      </c>
    </row>
    <row r="72" spans="1:3" x14ac:dyDescent="0.25">
      <c r="A72" s="9" t="s">
        <v>194</v>
      </c>
      <c r="B72" s="122"/>
      <c r="C72" s="9" t="s">
        <v>194</v>
      </c>
    </row>
    <row r="73" spans="1:3" x14ac:dyDescent="0.25">
      <c r="A73" s="9" t="s">
        <v>195</v>
      </c>
      <c r="B73" s="122"/>
      <c r="C73" s="9" t="s">
        <v>195</v>
      </c>
    </row>
    <row r="74" spans="1:3" x14ac:dyDescent="0.25">
      <c r="C74" s="104" t="s">
        <v>196</v>
      </c>
    </row>
    <row r="75" spans="1:3" x14ac:dyDescent="0.25">
      <c r="C75" s="104" t="s">
        <v>197</v>
      </c>
    </row>
    <row r="76" spans="1:3" x14ac:dyDescent="0.25">
      <c r="C76" s="104" t="s">
        <v>198</v>
      </c>
    </row>
    <row r="77" spans="1:3" x14ac:dyDescent="0.25">
      <c r="C77" s="104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Пользователь Windows</cp:lastModifiedBy>
  <cp:lastPrinted>2022-06-03T13:09:18Z</cp:lastPrinted>
  <dcterms:created xsi:type="dcterms:W3CDTF">2020-11-09T08:34:32Z</dcterms:created>
  <dcterms:modified xsi:type="dcterms:W3CDTF">2022-06-06T13:40:02Z</dcterms:modified>
</cp:coreProperties>
</file>