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4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/private/var/mobile/Library/Mobile Documents/com~apple~CloudDocs/"/>
    </mc:Choice>
  </mc:AlternateContent>
  <xr:revisionPtr revIDLastSave="12" documentId="11_06707487AEF4E94AB0129A197567BE312233EEB4" xr6:coauthVersionLast="47" xr6:coauthVersionMax="47" xr10:uidLastSave="{06513656-4E48-A940-AFDC-477F24B3F65D}"/>
  <bookViews>
    <workbookView xWindow="-105" yWindow="-105" windowWidth="23265" windowHeight="14025" xr2:uid="{00000000-000D-0000-FFFF-FFFF00000000}"/>
  </bookViews>
  <sheets>
    <sheet name="Лист1" sheetId="1" r:id="rId1"/>
    <sheet name="Статус" sheetId="5" state="hidden" r:id="rId2"/>
    <sheet name="коммент" sheetId="6" state="hidden" r:id="rId3"/>
    <sheet name="списки_не_удалять" sheetId="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</externalReferences>
  <definedNames>
    <definedName name="_xlnm._FilterDatabase" localSheetId="0" hidden="1">Лист1!$B$2:$R$928</definedName>
    <definedName name="_xlnm._FilterDatabase" localSheetId="3" hidden="1">списки_не_удалять!$E$3:$E$28</definedName>
    <definedName name="Куда_сформировано_направление">Таблица714[Куда_сфорировано_направление]</definedName>
    <definedName name="МО">списки_не_удалять!$A$4:$A$73</definedName>
    <definedName name="ОО__ПОК">ООПОК[ОО/ПОК]</definedName>
    <definedName name="Электронное_направление">списки_не_удалять!$K$3:$K$5</definedName>
    <definedName name="Этап_ведения_пациента_">Этап_ведения_пациента[Этап ведения пациента]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6" i="1" l="1"/>
  <c r="L23" i="1"/>
  <c r="L410" i="1"/>
  <c r="L256" i="1"/>
  <c r="L75" i="1"/>
  <c r="L55" i="1"/>
  <c r="L98" i="1"/>
  <c r="L74" i="1"/>
  <c r="L54" i="1"/>
  <c r="L350" i="1"/>
  <c r="L339" i="1"/>
  <c r="L349" i="1"/>
  <c r="L278" i="1"/>
  <c r="L270" i="1"/>
  <c r="L375" i="1"/>
  <c r="L244" i="1"/>
  <c r="L371" i="1"/>
  <c r="L359" i="1"/>
  <c r="L358" i="1"/>
  <c r="L362" i="1"/>
  <c r="L370" i="1"/>
  <c r="L243" i="1"/>
  <c r="L73" i="1"/>
  <c r="L374" i="1"/>
  <c r="L178" i="1"/>
  <c r="L242" i="1"/>
  <c r="L241" i="1"/>
  <c r="L240" i="1"/>
  <c r="L271" i="1"/>
  <c r="L160" i="1"/>
  <c r="L159" i="1"/>
  <c r="L333" i="1"/>
  <c r="L402" i="1"/>
  <c r="L381" i="1"/>
  <c r="L239" i="1"/>
  <c r="L238" i="1"/>
  <c r="L380" i="1"/>
  <c r="L332" i="1"/>
  <c r="L361" i="1"/>
  <c r="L277" i="1"/>
  <c r="L357" i="1"/>
  <c r="L237" i="1"/>
  <c r="L269" i="1"/>
  <c r="L268" i="1"/>
  <c r="L267" i="1"/>
  <c r="L266" i="1"/>
  <c r="L265" i="1"/>
  <c r="L356" i="1"/>
  <c r="L236" i="1"/>
  <c r="L235" i="1"/>
  <c r="L234" i="1"/>
  <c r="L379" i="1"/>
  <c r="L97" i="1"/>
  <c r="L96" i="1"/>
  <c r="L95" i="1"/>
  <c r="L94" i="1"/>
  <c r="L378" i="1"/>
  <c r="L323" i="1"/>
  <c r="L397" i="1"/>
  <c r="L20" i="1"/>
  <c r="L409" i="1"/>
  <c r="L307" i="1"/>
  <c r="L408" i="1"/>
  <c r="L158" i="1"/>
  <c r="L306" i="1"/>
  <c r="L72" i="1"/>
  <c r="L305" i="1"/>
  <c r="L19" i="1"/>
  <c r="L71" i="1"/>
  <c r="L18" i="1"/>
  <c r="L70" i="1"/>
  <c r="L276" i="1"/>
  <c r="L53" i="1"/>
  <c r="L17" i="1"/>
  <c r="L233" i="1"/>
  <c r="L16" i="1"/>
  <c r="L69" i="1"/>
  <c r="L52" i="1"/>
  <c r="L313" i="1"/>
  <c r="L232" i="1"/>
  <c r="L231" i="1"/>
  <c r="L324" i="1"/>
  <c r="L230" i="1"/>
  <c r="L396" i="1"/>
  <c r="L395" i="1"/>
  <c r="L394" i="1"/>
  <c r="L51" i="1"/>
  <c r="L50" i="1"/>
  <c r="L68" i="1"/>
  <c r="L373" i="1"/>
  <c r="L177" i="1"/>
  <c r="L229" i="1"/>
  <c r="L228" i="1"/>
  <c r="L227" i="1"/>
  <c r="L226" i="1"/>
  <c r="L15" i="1"/>
  <c r="L67" i="1"/>
  <c r="L312" i="1"/>
  <c r="L93" i="1"/>
  <c r="L225" i="1"/>
  <c r="L224" i="1"/>
  <c r="L275" i="1"/>
  <c r="L223" i="1"/>
  <c r="L222" i="1"/>
  <c r="L221" i="1"/>
  <c r="L220" i="1"/>
  <c r="L219" i="1"/>
  <c r="L218" i="1"/>
  <c r="L66" i="1"/>
  <c r="L157" i="1"/>
  <c r="L156" i="1"/>
  <c r="L348" i="1"/>
  <c r="L377" i="1"/>
  <c r="L304" i="1"/>
  <c r="L216" i="1"/>
  <c r="L155" i="1"/>
  <c r="L14" i="1"/>
  <c r="L215" i="1"/>
  <c r="L322" i="1"/>
  <c r="L214" i="1"/>
  <c r="L176" i="1"/>
  <c r="L330" i="1"/>
  <c r="L385" i="1"/>
  <c r="L213" i="1"/>
  <c r="L329" i="1"/>
  <c r="L212" i="1"/>
  <c r="L400" i="1"/>
  <c r="L211" i="1"/>
  <c r="L328" i="1"/>
  <c r="L175" i="1"/>
  <c r="L174" i="1"/>
  <c r="L210" i="1"/>
  <c r="L310" i="1"/>
  <c r="L92" i="1"/>
  <c r="L393" i="1"/>
  <c r="L91" i="1"/>
  <c r="L173" i="1"/>
  <c r="L172" i="1"/>
  <c r="L171" i="1"/>
  <c r="L327" i="1"/>
  <c r="L274" i="1"/>
  <c r="L326" i="1"/>
  <c r="L170" i="1"/>
  <c r="L384" i="1"/>
  <c r="L360" i="1"/>
  <c r="L425" i="1"/>
  <c r="L383" i="1"/>
  <c r="L325" i="1"/>
  <c r="L209" i="1"/>
  <c r="L169" i="1"/>
  <c r="L65" i="1"/>
  <c r="L208" i="1"/>
  <c r="L151" i="1"/>
  <c r="L139" i="1"/>
  <c r="L138" i="1"/>
  <c r="L282" i="1"/>
  <c r="L43" i="1"/>
  <c r="L137" i="1"/>
  <c r="L254" i="1"/>
  <c r="L136" i="1"/>
  <c r="L135" i="1"/>
  <c r="L134" i="1"/>
  <c r="L133" i="1"/>
  <c r="L206" i="1"/>
  <c r="L418" i="1"/>
  <c r="L316" i="1"/>
  <c r="L250" i="1"/>
  <c r="L245" i="1"/>
  <c r="L417" i="1"/>
  <c r="L165" i="1"/>
  <c r="L164" i="1"/>
  <c r="L343" i="1"/>
  <c r="L392" i="1"/>
  <c r="L342" i="1"/>
  <c r="L391" i="1"/>
  <c r="L341" i="1"/>
  <c r="L365" i="1"/>
  <c r="L340" i="1"/>
  <c r="L420" i="1"/>
  <c r="L86" i="1"/>
  <c r="L60" i="1"/>
  <c r="L85" i="1"/>
  <c r="L390" i="1"/>
  <c r="L84" i="1"/>
  <c r="L83" i="1"/>
  <c r="L163" i="1"/>
  <c r="L82" i="1"/>
  <c r="L81" i="1"/>
  <c r="L353" i="1"/>
  <c r="L80" i="1"/>
  <c r="L389" i="1"/>
  <c r="L372" i="1"/>
  <c r="L388" i="1"/>
  <c r="L124" i="1"/>
  <c r="L59" i="1"/>
  <c r="L387" i="1"/>
  <c r="L363" i="1"/>
  <c r="L386" i="1"/>
  <c r="L285" i="1"/>
  <c r="L123" i="1"/>
  <c r="L399" i="1"/>
  <c r="L205" i="1"/>
  <c r="L122" i="1"/>
  <c r="L204" i="1"/>
  <c r="L121" i="1"/>
  <c r="L203" i="1"/>
  <c r="L12" i="1"/>
  <c r="L289" i="1"/>
  <c r="L288" i="1"/>
  <c r="L11" i="1"/>
  <c r="L10" i="1"/>
  <c r="L9" i="1"/>
  <c r="L8" i="1"/>
  <c r="L366" i="1"/>
  <c r="L376" i="1"/>
  <c r="L7" i="1"/>
  <c r="L6" i="1"/>
  <c r="L337" i="1"/>
  <c r="L41" i="1"/>
  <c r="L40" i="1"/>
  <c r="L39" i="1"/>
  <c r="L202" i="1"/>
  <c r="L201" i="1"/>
  <c r="L38" i="1"/>
  <c r="L37" i="1"/>
  <c r="L315" i="1"/>
  <c r="L272" i="1"/>
  <c r="L259" i="1"/>
  <c r="L79" i="1"/>
  <c r="L58" i="1"/>
  <c r="L162" i="1"/>
  <c r="L319" i="1"/>
  <c r="L161" i="1"/>
  <c r="L352" i="1"/>
  <c r="L429" i="1"/>
  <c r="L261" i="1"/>
  <c r="L336" i="1"/>
  <c r="L335" i="1"/>
  <c r="L351" i="1"/>
  <c r="L419" i="1"/>
  <c r="L334" i="1"/>
  <c r="L260" i="1"/>
  <c r="L200" i="1"/>
  <c r="L57" i="1"/>
  <c r="L78" i="1"/>
  <c r="L248" i="1"/>
  <c r="L199" i="1"/>
  <c r="L247" i="1"/>
  <c r="L198" i="1"/>
  <c r="L36" i="1"/>
  <c r="L35" i="1"/>
  <c r="L34" i="1"/>
  <c r="L346" i="1"/>
  <c r="L33" i="1"/>
  <c r="L196" i="1"/>
  <c r="L411" i="1"/>
  <c r="L345" i="1"/>
  <c r="L32" i="1"/>
  <c r="L77" i="1"/>
  <c r="L264" i="1"/>
  <c r="L195" i="1"/>
  <c r="L308" i="1"/>
  <c r="L31" i="1"/>
  <c r="L194" i="1"/>
  <c r="L30" i="1"/>
  <c r="L5" i="1"/>
  <c r="L4" i="1"/>
  <c r="L120" i="1"/>
  <c r="L284" i="1"/>
  <c r="L119" i="1"/>
  <c r="L293" i="1"/>
  <c r="L292" i="1"/>
  <c r="L291" i="1"/>
  <c r="L56" i="1"/>
  <c r="L118" i="1"/>
  <c r="L295" i="1"/>
  <c r="L117" i="1"/>
  <c r="L29" i="1"/>
  <c r="L279" i="1"/>
  <c r="L263" i="1"/>
  <c r="L193" i="1"/>
  <c r="L116" i="1"/>
  <c r="L115" i="1"/>
  <c r="L114" i="1"/>
  <c r="L113" i="1"/>
  <c r="L294" i="1"/>
  <c r="L253" i="1"/>
  <c r="L252" i="1"/>
  <c r="L251" i="1"/>
  <c r="L112" i="1"/>
  <c r="L111" i="1"/>
  <c r="L3" i="1"/>
  <c r="L110" i="1"/>
  <c r="L109" i="1"/>
  <c r="L281" i="1"/>
  <c r="L283" i="1"/>
  <c r="L108" i="1"/>
  <c r="L344" i="1"/>
  <c r="L26" i="1"/>
  <c r="L102" i="1"/>
  <c r="L25" i="1"/>
  <c r="L424" i="1"/>
  <c r="L422" i="1"/>
  <c r="L24" i="1"/>
  <c r="L179" i="1"/>
  <c r="L101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</calcChain>
</file>

<file path=xl/sharedStrings.xml><?xml version="1.0" encoding="utf-8"?>
<sst xmlns="http://schemas.openxmlformats.org/spreadsheetml/2006/main" count="3783" uniqueCount="1238">
  <si>
    <t>Нет данных о биопсии</t>
  </si>
  <si>
    <t>Превышен срок</t>
  </si>
  <si>
    <t>Статус диагноза</t>
  </si>
  <si>
    <t>Отсутствует ВЭ</t>
  </si>
  <si>
    <t>Нет данных в КАНЦЕР-регистре</t>
  </si>
  <si>
    <t>Не открыт маршрут</t>
  </si>
  <si>
    <t>Не дозвонились в течение 2-х дней</t>
  </si>
  <si>
    <t>МО</t>
  </si>
  <si>
    <t>Полис ОМС</t>
  </si>
  <si>
    <t>Ответ от МО</t>
  </si>
  <si>
    <t>П/П №</t>
  </si>
  <si>
    <t>Дата направления запроса в МО</t>
  </si>
  <si>
    <t>Дата направления ответа от МО в Дирекцию МГКР</t>
  </si>
  <si>
    <t>Комментарий персонального помощника</t>
  </si>
  <si>
    <t>Данные столбцы заполняют персональные помощники</t>
  </si>
  <si>
    <t xml:space="preserve">В данный столбец Вы вносите дату направления реестра в Дирекцию МГКР </t>
  </si>
  <si>
    <t>Умер</t>
  </si>
  <si>
    <t>Госпитализирован</t>
  </si>
  <si>
    <t>Госпитальный комплекс</t>
  </si>
  <si>
    <t>ГП № 170</t>
  </si>
  <si>
    <t>ГП № 210</t>
  </si>
  <si>
    <t>ГП № 52</t>
  </si>
  <si>
    <t>ГП № 214</t>
  </si>
  <si>
    <t>ГП № 166</t>
  </si>
  <si>
    <t>ГП № 67</t>
  </si>
  <si>
    <t>ГП № 109</t>
  </si>
  <si>
    <t>ГП № 19</t>
  </si>
  <si>
    <t>ГП № 23</t>
  </si>
  <si>
    <t>ГП № 36</t>
  </si>
  <si>
    <t>ГП № 9</t>
  </si>
  <si>
    <t>ДЦ № 3</t>
  </si>
  <si>
    <t>ЦАОП МКНЦ им. А.С. Логинова</t>
  </si>
  <si>
    <t>Нарушение маршрутизации</t>
  </si>
  <si>
    <t>Некорректное обращение с пациентом</t>
  </si>
  <si>
    <t>Нет данных ОК</t>
  </si>
  <si>
    <t>Фамилия ПП</t>
  </si>
  <si>
    <t>Тактика ведения</t>
  </si>
  <si>
    <t>ЦАОП ГБУЗ "ГКОБ N1 ДЗМ"</t>
  </si>
  <si>
    <t>ЦАОП "ГКБ им. С.П. Боткина ДЗМ"</t>
  </si>
  <si>
    <t>ЦАОП ГБУЗ "ГКБ им. Д.Д. Плетнёва"</t>
  </si>
  <si>
    <t>ГП № 2</t>
  </si>
  <si>
    <t>ГКБ № 79 им. С.С. Юдина</t>
  </si>
  <si>
    <t>ГП № 11</t>
  </si>
  <si>
    <t>ГП № 22</t>
  </si>
  <si>
    <t>ГП № 134</t>
  </si>
  <si>
    <t>ДКЦ № 1</t>
  </si>
  <si>
    <t>КДП № 121</t>
  </si>
  <si>
    <t>ГКБ им. В.П. Демихова ПО</t>
  </si>
  <si>
    <t>ГКБ № 13 ПО</t>
  </si>
  <si>
    <t>ГП № 68</t>
  </si>
  <si>
    <t>ГП № 220</t>
  </si>
  <si>
    <t>ГП № 3</t>
  </si>
  <si>
    <t>ГП № 46</t>
  </si>
  <si>
    <t>ГКБ № 1 им.Н.И. Пирогова ПО</t>
  </si>
  <si>
    <t>ГП № 5</t>
  </si>
  <si>
    <t>КДЦ № 4</t>
  </si>
  <si>
    <t>ГП № 195</t>
  </si>
  <si>
    <t>ГП № 209</t>
  </si>
  <si>
    <t>ГП № 212</t>
  </si>
  <si>
    <t>ГП № 8</t>
  </si>
  <si>
    <t>ГКБ им Жадкевича ДЗМ ПО</t>
  </si>
  <si>
    <t>ГП № 175</t>
  </si>
  <si>
    <t>ГП № 191</t>
  </si>
  <si>
    <t>ГП № 64</t>
  </si>
  <si>
    <t>ГП № 66</t>
  </si>
  <si>
    <t>КДЦ № 2</t>
  </si>
  <si>
    <t>ГКБ им. Е.О.Мухина ПО</t>
  </si>
  <si>
    <t>ГП № 69</t>
  </si>
  <si>
    <t>порядок сортировки отметки</t>
  </si>
  <si>
    <t>Скан отказа</t>
  </si>
  <si>
    <t>Пациент не дообследован</t>
  </si>
  <si>
    <t>Ошибка данных в КАНЦЕР-регистре</t>
  </si>
  <si>
    <t>Отказ в приеме/записи на прием</t>
  </si>
  <si>
    <t>Отсутсвует запись/направление</t>
  </si>
  <si>
    <t>Нет протокола в ЕМИАС</t>
  </si>
  <si>
    <t>Штаб</t>
  </si>
  <si>
    <t>ГП №115</t>
  </si>
  <si>
    <t>ГП №180</t>
  </si>
  <si>
    <t>ГП №219</t>
  </si>
  <si>
    <t>ГП №45</t>
  </si>
  <si>
    <t>ГП №6</t>
  </si>
  <si>
    <t>ГП №62</t>
  </si>
  <si>
    <t>КДЦ №6</t>
  </si>
  <si>
    <t>ГКБ им ВВ Вересаева ПО</t>
  </si>
  <si>
    <t>ЦАОП "МГОБ №62 ДЗМ"</t>
  </si>
  <si>
    <t xml:space="preserve">Отказ от записи </t>
  </si>
  <si>
    <t>Возвращен для дообследования по м/ж</t>
  </si>
  <si>
    <t>ЦАОП СВАО</t>
  </si>
  <si>
    <t>ГП №107</t>
  </si>
  <si>
    <t>ГП №12</t>
  </si>
  <si>
    <t>ДЦ №5</t>
  </si>
  <si>
    <t>ГП №218</t>
  </si>
  <si>
    <t>ГКБ Кончаловского ПО</t>
  </si>
  <si>
    <t>ПО ЩГБ</t>
  </si>
  <si>
    <t>ПО Кузнечики</t>
  </si>
  <si>
    <t>ПО Вороновская</t>
  </si>
  <si>
    <t>ПО ТГБ</t>
  </si>
  <si>
    <t>ПО Московский</t>
  </si>
  <si>
    <t>К сведению МО/ЦАОП</t>
  </si>
  <si>
    <t>ЦАОП 2 ЗелАО</t>
  </si>
  <si>
    <t>Отстутствует иконка Участник онкопрограммы</t>
  </si>
  <si>
    <t>Паллиатив/патронаж</t>
  </si>
  <si>
    <t>диспансерное наблюдение</t>
  </si>
  <si>
    <t>Расхождение данных- биопсия</t>
  </si>
  <si>
    <t>Расхождение данных- цель приема</t>
  </si>
  <si>
    <t>ФИО врача-онколога</t>
  </si>
  <si>
    <t>Возврат в МО без приема</t>
  </si>
  <si>
    <t>Дата приема</t>
  </si>
  <si>
    <t>Статус</t>
  </si>
  <si>
    <t>Подстатус</t>
  </si>
  <si>
    <t>Данные о биопсии</t>
  </si>
  <si>
    <t>Дата записи</t>
  </si>
  <si>
    <t>Комментарии ПП</t>
  </si>
  <si>
    <t>К сведению ГП/ЦАОП</t>
  </si>
  <si>
    <t>нет</t>
  </si>
  <si>
    <t>В свободной форме</t>
  </si>
  <si>
    <t>нет-блок поля</t>
  </si>
  <si>
    <t>Врач КДО</t>
  </si>
  <si>
    <t>Врач ЦАОП</t>
  </si>
  <si>
    <t>Врач ГП</t>
  </si>
  <si>
    <t>Врач проводивший исследование</t>
  </si>
  <si>
    <t>Паллиатив/Патронаж</t>
  </si>
  <si>
    <t>КАНЦЕР-регистр</t>
  </si>
  <si>
    <t xml:space="preserve">Отсутствуют данные </t>
  </si>
  <si>
    <t>Протокол ГИ/ЦИ</t>
  </si>
  <si>
    <t>Отсутствует протокол</t>
  </si>
  <si>
    <t>Выписной эпикриз</t>
  </si>
  <si>
    <t>Протокол исследования</t>
  </si>
  <si>
    <t xml:space="preserve">Онкологический консилиум </t>
  </si>
  <si>
    <t>Врача-онколога</t>
  </si>
  <si>
    <t xml:space="preserve">Исследование </t>
  </si>
  <si>
    <t>Отказ в приеме</t>
  </si>
  <si>
    <t>Врач</t>
  </si>
  <si>
    <t>Госпитализация</t>
  </si>
  <si>
    <t>Лечение</t>
  </si>
  <si>
    <t>-</t>
  </si>
  <si>
    <t>Расхождение данных</t>
  </si>
  <si>
    <t>Данныеобиопсии</t>
  </si>
  <si>
    <t>Датазаписи</t>
  </si>
  <si>
    <t>Отказотзаписи</t>
  </si>
  <si>
    <t>Превышенсрок</t>
  </si>
  <si>
    <t>ВозвратвМОбезприема</t>
  </si>
  <si>
    <t>Комментарий для ГП/ЦАОП</t>
  </si>
  <si>
    <t>Формат уведомления. С целью проведения внутреннего контроля качества.</t>
  </si>
  <si>
    <t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t>
  </si>
  <si>
    <t>Наименование ОО/ПОК</t>
  </si>
  <si>
    <t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t>
  </si>
  <si>
    <t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t>
  </si>
  <si>
    <t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t>
  </si>
  <si>
    <t>Отказ от сопровождения персональным помощником</t>
  </si>
  <si>
    <t>ОО/ПОК</t>
  </si>
  <si>
    <t>№</t>
  </si>
  <si>
    <t>Биопсия</t>
  </si>
  <si>
    <t>Исследование</t>
  </si>
  <si>
    <t>Онкологический консилиум</t>
  </si>
  <si>
    <t>Цель приема</t>
  </si>
  <si>
    <t>статус</t>
  </si>
  <si>
    <t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t>
  </si>
  <si>
    <t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t>
  </si>
  <si>
    <t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t>
  </si>
  <si>
    <t>По данным протокола осмотра врача-онколога (см. столбцы H, I) диагноз "С" - подтвержден. В канцер-регистре нет данных о пациенте.</t>
  </si>
  <si>
    <t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t>
  </si>
  <si>
    <t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t>
  </si>
  <si>
    <t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t>
  </si>
  <si>
    <t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</si>
  <si>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</si>
  <si>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t>
  </si>
  <si>
    <t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t>
  </si>
  <si>
    <t>В системе ЕМИАС/Асклепиус отражены некорректные данные в протоколе онкологического консилиума.
Прошу Вас предоставить корректную информацию.</t>
  </si>
  <si>
    <t>Онкологическийконсилиум</t>
  </si>
  <si>
    <t>Анкетирование</t>
  </si>
  <si>
    <t>тех.ст</t>
  </si>
  <si>
    <t>да</t>
  </si>
  <si>
    <t>Подстатус_наименование только для столбца Комментарии ПП</t>
  </si>
  <si>
    <t>Филиал Внуковский</t>
  </si>
  <si>
    <t>Динамика состояния</t>
  </si>
  <si>
    <t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t>
  </si>
  <si>
    <t>Принят без записи</t>
  </si>
  <si>
    <t>Этап ведения пациента</t>
  </si>
  <si>
    <t>Д-наблюдение</t>
  </si>
  <si>
    <t>Первичный пациент</t>
  </si>
  <si>
    <t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t>
  </si>
  <si>
    <t>Электронное направление</t>
  </si>
  <si>
    <t>есть</t>
  </si>
  <si>
    <t>Группа риска</t>
  </si>
  <si>
    <t>КЖЗ</t>
  </si>
  <si>
    <t>Клиника женского здоровья</t>
  </si>
  <si>
    <t>Прошу Вас предоставить информацию на текущий запрос</t>
  </si>
  <si>
    <t>Осмотр врача ЦАОП</t>
  </si>
  <si>
    <t>Осмотр врача КДО</t>
  </si>
  <si>
    <t>не активное</t>
  </si>
  <si>
    <t>Куда сфорировано направление</t>
  </si>
  <si>
    <t>Контактный/
мобильный телефон</t>
  </si>
  <si>
    <t>Статус пациента</t>
  </si>
  <si>
    <t>КДЦ №1 ГКБ №52</t>
  </si>
  <si>
    <t>Гематологическое отделение №2 МКНЦ им. А.С. Логинова</t>
  </si>
  <si>
    <t>ГКБ №67 им. Л.А. Ворохобова</t>
  </si>
  <si>
    <t>ГКБ №24</t>
  </si>
  <si>
    <t>ГКБ им. С.И. Спасокукоцкого</t>
  </si>
  <si>
    <t>НИИ им. Н.В. Склифосовского</t>
  </si>
  <si>
    <t>Куда_сфорировано_направление</t>
  </si>
  <si>
    <t>ГБУЗ «ММКЦ «Коммунарка» ДЗМ»</t>
  </si>
  <si>
    <t>ОО № 4 филиала «ММКЦ «Коммунарка» ЦАОП</t>
  </si>
  <si>
    <t>ОО № 5 филиала «ММКЦ «Коммунарка» ЦАОП</t>
  </si>
  <si>
    <t>ОО № 7 филиала «ММКЦ «Коммунарка» ЦАОП</t>
  </si>
  <si>
    <t>ОО № 8 филиала «ММКЦ «Коммунарка» ЦАОП</t>
  </si>
  <si>
    <t>ОО № 9 филиала «ММКЦ «Коммунарка» ЦАОП</t>
  </si>
  <si>
    <t>Филиал «ММКЦ «Коммунарка» ЦАОП</t>
  </si>
  <si>
    <t>Романюк Е.С.</t>
  </si>
  <si>
    <t>1549740886000121</t>
  </si>
  <si>
    <t>ОК</t>
  </si>
  <si>
    <t>В протоколе ОК о 13.05.22 указывается, что пациент направлен на ГОК, прошу вас выслать скан протокола.</t>
  </si>
  <si>
    <t>ВЭ</t>
  </si>
  <si>
    <t>Борисова О.В.</t>
  </si>
  <si>
    <t>7770350892001456</t>
  </si>
  <si>
    <t>Кутина А.А.</t>
  </si>
  <si>
    <t xml:space="preserve">Со слов пациента, состоялась конс-я хирурга в  в МГОБ 62. Прошу вас выслать скан протокола </t>
  </si>
  <si>
    <t>7700006021724303</t>
  </si>
  <si>
    <t>Ромазов И.Д.</t>
  </si>
  <si>
    <t xml:space="preserve">Прошу повторно вас выслать  скан приема  хииотерапевта от 16.05.2022 </t>
  </si>
  <si>
    <t>Махалкина В.Н.</t>
  </si>
  <si>
    <t>6354120843000162</t>
  </si>
  <si>
    <t>7748020836001016</t>
  </si>
  <si>
    <t>7755040828000685</t>
  </si>
  <si>
    <t>Калистратова  Н.Ю.</t>
  </si>
  <si>
    <t>на прием к онкологу ОГШ на первичный прием</t>
  </si>
  <si>
    <t>7700001049301075</t>
  </si>
  <si>
    <t>9175949310</t>
  </si>
  <si>
    <t>прием МКНЦ</t>
  </si>
  <si>
    <t>7700008174071254</t>
  </si>
  <si>
    <t>Иллуридзе Г.Д.</t>
  </si>
  <si>
    <t>ПСА, УЗИ ОМТ, Рентгенография ОГК</t>
  </si>
  <si>
    <t>7700002103520254</t>
  </si>
  <si>
    <t>Кожарская Г.В.</t>
  </si>
  <si>
    <t>ЭГДС</t>
  </si>
  <si>
    <t>7752640833001009</t>
  </si>
  <si>
    <t>7701001093041056</t>
  </si>
  <si>
    <t>9099786452    4959587283</t>
  </si>
  <si>
    <t>Кияшко Н.В.</t>
  </si>
  <si>
    <t>7756520891002386</t>
  </si>
  <si>
    <t>Садридинов К.О.</t>
  </si>
  <si>
    <t>5077250822000988</t>
  </si>
  <si>
    <t>Сулягина В.С.</t>
  </si>
  <si>
    <t>7769250832000381</t>
  </si>
  <si>
    <t>Агейкина А.А.</t>
  </si>
  <si>
    <t>5071160898000802</t>
  </si>
  <si>
    <t>89154175202, 89166120900</t>
  </si>
  <si>
    <t>5058930820001681</t>
  </si>
  <si>
    <t>7770460890000218</t>
  </si>
  <si>
    <t>89670524171</t>
  </si>
  <si>
    <t>Измайлов Н.Р.</t>
  </si>
  <si>
    <t>Просьба выслать протоколы  приемов врача-онколога КДО МГОБ №62 после 06.05.2022</t>
  </si>
  <si>
    <t>Морозова А.Ю.</t>
  </si>
  <si>
    <t>6676960827000683</t>
  </si>
  <si>
    <t>Вознесенский С.А.</t>
  </si>
  <si>
    <t>7777250835001022</t>
  </si>
  <si>
    <t>5456320837000140</t>
  </si>
  <si>
    <t xml:space="preserve">Прошу выслать все протоколы врача-онколога </t>
  </si>
  <si>
    <t>7769850844000525</t>
  </si>
  <si>
    <t>Бахмудов С.Д.</t>
  </si>
  <si>
    <t xml:space="preserve">Пациенту рекомендовано пройти КТ с КУ и ОСГ. Прошу уточнить необходимость сдачи анализа крови на креатинин </t>
  </si>
  <si>
    <t>2354210839000638</t>
  </si>
  <si>
    <t>7750430872000167</t>
  </si>
  <si>
    <t>7767750847000021</t>
  </si>
  <si>
    <t>7773950888001555</t>
  </si>
  <si>
    <t>7700005170171130</t>
  </si>
  <si>
    <t>7700005247100477</t>
  </si>
  <si>
    <t>Сорокин Д.П.</t>
  </si>
  <si>
    <t>7700005176570478</t>
  </si>
  <si>
    <t>Харитнов М.Ю.</t>
  </si>
  <si>
    <t>7700005187660250</t>
  </si>
  <si>
    <t>Сабитова Л.А.</t>
  </si>
  <si>
    <t>7758340847000022</t>
  </si>
  <si>
    <t>Евсеева Н.В.</t>
  </si>
  <si>
    <t>7700000139100945</t>
  </si>
  <si>
    <t>Амбалова З.А.</t>
  </si>
  <si>
    <t>2758130887000185</t>
  </si>
  <si>
    <t xml:space="preserve">УЗИ молочных желез. Просьба связаться с пациентом для согласования даты и времени </t>
  </si>
  <si>
    <t>7700006533520149</t>
  </si>
  <si>
    <t>775270830000327</t>
  </si>
  <si>
    <t>7769260868001641</t>
  </si>
  <si>
    <t>84997105339, 89629961909</t>
  </si>
  <si>
    <t>7700004108070465</t>
  </si>
  <si>
    <t>89165752463, 89175255046</t>
  </si>
  <si>
    <t>7747630844002276</t>
  </si>
  <si>
    <t>9166073190 9037221460</t>
  </si>
  <si>
    <t>Юченков Я.А.</t>
  </si>
  <si>
    <t>7700008260010232</t>
  </si>
  <si>
    <t>84997171847, 89166003447 - Сергей Юрьевич (Сын)</t>
  </si>
  <si>
    <t>Гхош Ш.</t>
  </si>
  <si>
    <t xml:space="preserve">Со слов пациента прием у врача - онколога от 04.06.2022 Гхош Ш. состоялся. Просьба выслать скан протокола. </t>
  </si>
  <si>
    <t>2355440837000889</t>
  </si>
  <si>
    <t>7700000053590148</t>
  </si>
  <si>
    <t>Врач - онколог</t>
  </si>
  <si>
    <t>Со слов пациента прием врача - онколога от 31.05.2022 состоялся. Просьба выслать скан протокола.</t>
  </si>
  <si>
    <t>7751440825000478</t>
  </si>
  <si>
    <t>89039663805 , 84957173263</t>
  </si>
  <si>
    <t>Анискина А.С.</t>
  </si>
  <si>
    <t>7756140880002758</t>
  </si>
  <si>
    <t>89854390984, 84953370423</t>
  </si>
  <si>
    <t>Арсунукаева Е.Л.</t>
  </si>
  <si>
    <t>7750340824000951</t>
  </si>
  <si>
    <t>89268363932 Елена Александровна (Жена)</t>
  </si>
  <si>
    <t>Кудрявцев А.С.</t>
  </si>
  <si>
    <t>Сакурова К.В.</t>
  </si>
  <si>
    <t>7700001139640856</t>
  </si>
  <si>
    <t>8 909 934 40 41</t>
  </si>
  <si>
    <t>Прошу выслать крайний протокол приема врача онколога КДО</t>
  </si>
  <si>
    <t>7757820874002653</t>
  </si>
  <si>
    <t>8 926 520 84 17</t>
  </si>
  <si>
    <t>5049730829002140</t>
  </si>
  <si>
    <t>8 916 268 67 46</t>
  </si>
  <si>
    <t>Гугунов Д.В.</t>
  </si>
  <si>
    <t>УЗИ щитовидной железы</t>
  </si>
  <si>
    <t>7700008101270156</t>
  </si>
  <si>
    <t>8 909 157 97 06</t>
  </si>
  <si>
    <t>Полякова Ю.Е.</t>
  </si>
  <si>
    <t>В протоколе врача онколога Поляковой Ю.Е. от 03.06.2022 в рекомендациях указано - контрольная явка через год. Со слов пациентки, состоит на учете в рамках диспансерного наблюдения.Прошу уточнить корректный диагноз у пациентки.  Д-наблюдение ?</t>
  </si>
  <si>
    <t>Прошу выслать имеющиеся протоколы приема врача онколога.</t>
  </si>
  <si>
    <t>7700009103620350</t>
  </si>
  <si>
    <t>8 909 664 81 62</t>
  </si>
  <si>
    <t>Сергеев С.С.</t>
  </si>
  <si>
    <t>5058030838001441</t>
  </si>
  <si>
    <t>8 916 156 53 34</t>
  </si>
  <si>
    <t>Плахова Д.А.</t>
  </si>
  <si>
    <t>Мамыкина Е.А.</t>
  </si>
  <si>
    <t>7752530882000582</t>
  </si>
  <si>
    <t>8 985 722 17 25</t>
  </si>
  <si>
    <t>7749810882000295</t>
  </si>
  <si>
    <t>8 916 629 13 90</t>
  </si>
  <si>
    <t>7748010885001140</t>
  </si>
  <si>
    <t>8 915 356 00 16     8 495 490 63 51</t>
  </si>
  <si>
    <t>Бештоев А.А.</t>
  </si>
  <si>
    <t>7700002049060244</t>
  </si>
  <si>
    <t>8 917 507 12 94</t>
  </si>
  <si>
    <t>7700007272151158</t>
  </si>
  <si>
    <t>8 964 720 50 46     8 499 720 04 06</t>
  </si>
  <si>
    <t xml:space="preserve">Со слов пациента не ЗНО, прошу Вас уточнить тактику ведения пациента. </t>
  </si>
  <si>
    <t>1551820885000101</t>
  </si>
  <si>
    <t>8 926 478 75 65</t>
  </si>
  <si>
    <t>7757640873000775</t>
  </si>
  <si>
    <t>8 906 720 90 31</t>
  </si>
  <si>
    <t>Катков А.Б.</t>
  </si>
  <si>
    <t>Заикина Л.В.</t>
  </si>
  <si>
    <t>7750420875002112</t>
  </si>
  <si>
    <t>Ахматова Б.Д.</t>
  </si>
  <si>
    <t xml:space="preserve">Пациентке рекомендовано проведение МРТ МЖ с к/у (записана на 15.06.2022). Прошу Вас связаться с пациенткой для записи на кровь на креатинин, перед исследованием </t>
  </si>
  <si>
    <t>7753140882000480</t>
  </si>
  <si>
    <t>9151180843 / 4991220266</t>
  </si>
  <si>
    <t>Айвазов М.Р.</t>
  </si>
  <si>
    <t>7700005230580884</t>
  </si>
  <si>
    <t>В связи с переездом ЦАОП в поселок Коммунарка, отказывается ехать на консультацию к врачу-онкологу</t>
  </si>
  <si>
    <t>7757730821000223</t>
  </si>
  <si>
    <t>Бутин П.С.</t>
  </si>
  <si>
    <t>КТ ОГК, ОБП И МТ с к/у</t>
  </si>
  <si>
    <t>7455900838000699</t>
  </si>
  <si>
    <t>врач кдо</t>
  </si>
  <si>
    <t>все протоколы осмотра после 16.05.2022</t>
  </si>
  <si>
    <t>Прошу Вас выслать все сканы протоколов осмотра пациента после 16.05.2022</t>
  </si>
  <si>
    <t>7700006205720676</t>
  </si>
  <si>
    <t>все протокола осмотра пациента</t>
  </si>
  <si>
    <t>Прошу Вас выслать все сканы протоколов осмотра пациента</t>
  </si>
  <si>
    <t>7769350826000395</t>
  </si>
  <si>
    <t>9255124990 / 9152617508</t>
  </si>
  <si>
    <t>7700009048640558</t>
  </si>
  <si>
    <t>9167100940 / 4991517052</t>
  </si>
  <si>
    <t>Чумаков И.Ф.</t>
  </si>
  <si>
    <t>Симбирская А.М.</t>
  </si>
  <si>
    <t>7700008126160270</t>
  </si>
  <si>
    <t>Бутримова А.С.</t>
  </si>
  <si>
    <t>7754600887000438</t>
  </si>
  <si>
    <t>(916)842-91-82</t>
  </si>
  <si>
    <t>Лолаева Л.С.</t>
  </si>
  <si>
    <t>Пациенту было рекомендовано УЗИ МЖ по месту жительства. При обращении к врачу - терапевту Бирюковой Е.Н. пациенту не создали направление на УЗИ МЖ. Прошу связаться с пациентом и записать на исследование.</t>
  </si>
  <si>
    <t>7767550833000427</t>
  </si>
  <si>
    <t>(916)349-75-94</t>
  </si>
  <si>
    <t>7700009119720453</t>
  </si>
  <si>
    <t>(910)418-86-23</t>
  </si>
  <si>
    <t>7700009066590956</t>
  </si>
  <si>
    <t>Сысоева Ю.С.</t>
  </si>
  <si>
    <t>Пациент записан на УЗИ+пункцию  на 20.06.2022. Прошу Вас , по возможности,перезаписать пациента на более раннюю дату, так как состояние пациента ухудшается, с его слов</t>
  </si>
  <si>
    <t>Барабанова Ю.Е.</t>
  </si>
  <si>
    <t>7700000078080157</t>
  </si>
  <si>
    <t>7774060825000675</t>
  </si>
  <si>
    <t>9162215238; 4997984019</t>
  </si>
  <si>
    <t>Патюкова В.Ю.</t>
  </si>
  <si>
    <t>Карагужин С.К.</t>
  </si>
  <si>
    <t>7772150831001726</t>
  </si>
  <si>
    <t>По диагнозу С67.4</t>
  </si>
  <si>
    <t>Ромащенко О.В.</t>
  </si>
  <si>
    <t>775181 0896000088</t>
  </si>
  <si>
    <t>8(499)379 05 39
8(903)730 52 92</t>
  </si>
  <si>
    <t>Прошу Вас предоставить п/о гистологичесое исследование от 04.05.2022</t>
  </si>
  <si>
    <t>775344 0822002228</t>
  </si>
  <si>
    <t xml:space="preserve">8(499)237 13 30
8(916)494 27 14 </t>
  </si>
  <si>
    <t>Прошу Вас связаться с пациенто, уточнить время, дату и адрес предстоящей госпитализации.</t>
  </si>
  <si>
    <t>775153 0832000170</t>
  </si>
  <si>
    <t>8(915)351 96 77</t>
  </si>
  <si>
    <t>Пациент был записан на 02.06.2022 к врачу-онкологу общего профиля Тихомировой А.Н. в рамках приказа ДЗМ №16. Ею был перенаправлен к врачу ОГШ, по направительному диагнозу D34. Данный прием небыл эффективным, так как пациентом небыло получено направлений и рекомендаций на дальнейшкее обследование. Прошу Вас уточнить возможность дальнейшей записи пациентов с D34 к общим онкологам.</t>
  </si>
  <si>
    <t>770000 6204771139</t>
  </si>
  <si>
    <t>8(926)836 67 01</t>
  </si>
  <si>
    <t>Ланкина Л.В.</t>
  </si>
  <si>
    <t>Прошу Вас записать пациена на ан крови ПСА, соглосовав время и дату с пациентом</t>
  </si>
  <si>
    <t>Алёхина Ю.В.</t>
  </si>
  <si>
    <t>7757240879002568</t>
  </si>
  <si>
    <t>Пушкарева М.В.</t>
  </si>
  <si>
    <t>7754930872002929</t>
  </si>
  <si>
    <t>06.06.2022 с ПП связался родственник пациента, со слов пациента после очередного курса ХИ пациенту необходимо сдать ОАК на 07.06.2022, Пациент маломобилен и не транспортабелен. Прошу провести забор биоматериалов на дому.</t>
  </si>
  <si>
    <t>7701000124021262</t>
  </si>
  <si>
    <t>4993738562/9151303214</t>
  </si>
  <si>
    <t>Шамрай Л.М.</t>
  </si>
  <si>
    <t>7748030895000791</t>
  </si>
  <si>
    <t>8-926-133-44-28</t>
  </si>
  <si>
    <t>МКНЦ прием врача-гастроэнтеролога .</t>
  </si>
  <si>
    <t>7700009051270773</t>
  </si>
  <si>
    <t>8-906-741-29-35</t>
  </si>
  <si>
    <t>Мелихов В.Н.</t>
  </si>
  <si>
    <t xml:space="preserve">УЗИ почек </t>
  </si>
  <si>
    <t>7700003047201045</t>
  </si>
  <si>
    <t>7-903-530-47-29</t>
  </si>
  <si>
    <t>Дьякова О.Г.</t>
  </si>
  <si>
    <t>7700001065600449</t>
  </si>
  <si>
    <t>8-903-617-5019</t>
  </si>
  <si>
    <t>Исмаилов Р.И.</t>
  </si>
  <si>
    <t xml:space="preserve">ОАК , БАК , БХ крови , КТ ОБП ОМТ ОГК с КУ </t>
  </si>
  <si>
    <t>Гончаревич Д.Е.</t>
  </si>
  <si>
    <t>7700005301700537</t>
  </si>
  <si>
    <t>926-456-54-62</t>
  </si>
  <si>
    <t>Левитан Н.Е.</t>
  </si>
  <si>
    <t>7757930879000352</t>
  </si>
  <si>
    <t>8-963-750-6058</t>
  </si>
  <si>
    <t xml:space="preserve">МРТ </t>
  </si>
  <si>
    <t xml:space="preserve">Со слов пациентки ей 06.06.2022  от специалиста кабинета  МРТ поступил звонок с уведомлением , что запись на исследование  МРТ отменена  по причине записи на это время другого пациента . Пациентка крайне возмущена данным обстоятельством . Повторная запись в системе ЕМИАС на исследование не создана. </t>
  </si>
  <si>
    <t>7750540826001044</t>
  </si>
  <si>
    <t>8-903-167-47-43</t>
  </si>
  <si>
    <t>Айвазов  М.Т.</t>
  </si>
  <si>
    <t>Из предидущего ответа госпитализация пациента на 08.06.2022.  Со слов пациента  с ним не связывались . Пациент обеспокоен . Прошу Вас связаться с пациентом по данному вопросу .</t>
  </si>
  <si>
    <t>7778050844000760</t>
  </si>
  <si>
    <t>8-916-790-30-64</t>
  </si>
  <si>
    <t>Ким В.Г.</t>
  </si>
  <si>
    <t>Со слов пациента ОК запланирован на 31.05.2022. По результатам врач обещал перезвонить . Пациент очень обеспокоен , прошу Вас связаться с пациентом по данному вопросу .</t>
  </si>
  <si>
    <t>7747730832000033</t>
  </si>
  <si>
    <t>8-926-379-08-58</t>
  </si>
  <si>
    <t>7700000075710948</t>
  </si>
  <si>
    <t>8-909-911-14-17</t>
  </si>
  <si>
    <t>Воронцова А.А.</t>
  </si>
  <si>
    <t>Кузина И.В</t>
  </si>
  <si>
    <t>2354020881001222</t>
  </si>
  <si>
    <t>8-993-337-00-78</t>
  </si>
  <si>
    <t>Пациент не выходит на связь, телефон в ЕМИАС не корректный, а по номеру телефона 8-993-337-00-78 отвечает автоответчик, прошу уточнить нуждается пациент в помощи персонального помощника?</t>
  </si>
  <si>
    <t>7753340848002436</t>
  </si>
  <si>
    <t>8-985-330-12-31</t>
  </si>
  <si>
    <t>Старшинин М.А.</t>
  </si>
  <si>
    <t>5055640877001897</t>
  </si>
  <si>
    <t>8-916-018-18-19</t>
  </si>
  <si>
    <t xml:space="preserve">пациент прошел обследование Гастро-колоноскопию а ЦАОП, отказывается от записи к онкологу . Со слов пациента, ей сообщили, что ЗНО не обнаружено, от помощи персонального помощника отказывается </t>
  </si>
  <si>
    <t>7701008191290469</t>
  </si>
  <si>
    <t>8-916-557-55-17</t>
  </si>
  <si>
    <t>Андреев М.С.</t>
  </si>
  <si>
    <t>5656100832000099</t>
  </si>
  <si>
    <t>8-991-321-32-17</t>
  </si>
  <si>
    <t>Сабитов Э.Р</t>
  </si>
  <si>
    <t>пациент был на консцультации у врача-онколога от 17.05 у Сабитова, врачс назначал дату госпитализации на 09.06.2022, у пациента нет направления на руках и никто с ним не связался</t>
  </si>
  <si>
    <t>1357730873000037</t>
  </si>
  <si>
    <t>8-960-338-38-22</t>
  </si>
  <si>
    <t>Завьялова Е.А.</t>
  </si>
  <si>
    <t>7700002014300961</t>
  </si>
  <si>
    <t>Бойко В.С.</t>
  </si>
  <si>
    <t>УЗИ МЖ в динамике</t>
  </si>
  <si>
    <t>7754030835002239</t>
  </si>
  <si>
    <t>7700006125680753</t>
  </si>
  <si>
    <t>Монич А.Ю.</t>
  </si>
  <si>
    <t>КТ ОГК в динамике</t>
  </si>
  <si>
    <t>7778050848009064</t>
  </si>
  <si>
    <t>Умяров Т.Р.</t>
  </si>
  <si>
    <t>ПСА</t>
  </si>
  <si>
    <t>5058540886000871</t>
  </si>
  <si>
    <t>RG ОГК, ММГ</t>
  </si>
  <si>
    <t>7700003240080841</t>
  </si>
  <si>
    <t>7700007086280447</t>
  </si>
  <si>
    <t>7773950869000493</t>
  </si>
  <si>
    <t>Гимазетдинова Д.М.</t>
  </si>
  <si>
    <t>7700007003570750</t>
  </si>
  <si>
    <t>6149810872000865</t>
  </si>
  <si>
    <t>7775150831000147</t>
  </si>
  <si>
    <t>Гордеева В.А.</t>
  </si>
  <si>
    <t>Никитина А.В.</t>
  </si>
  <si>
    <t>7771050894001814</t>
  </si>
  <si>
    <t>Арутюнян А.А.</t>
  </si>
  <si>
    <t>Записана на 17.06.2022</t>
  </si>
  <si>
    <t>7700005120650446</t>
  </si>
  <si>
    <t>Розанов И.Д.</t>
  </si>
  <si>
    <t>Со слов пациента: 03.06.2022 состоялся прием у зав.отделения. Прошу Вас выслать скан протокола осмотра.</t>
  </si>
  <si>
    <t>6858030886000063</t>
  </si>
  <si>
    <t>Пациенту не оговорены сроки ожидания вызова на госпитализацию. Пациент нервничает. Прошу Вас связаться с пациентом.</t>
  </si>
  <si>
    <t>7700006070201048</t>
  </si>
  <si>
    <t>Кривонос Н.В.</t>
  </si>
  <si>
    <t>7700002174541089</t>
  </si>
  <si>
    <t>Калантай Д.А.</t>
  </si>
  <si>
    <t>7700004092560390</t>
  </si>
  <si>
    <t>8-906-085-39-08</t>
  </si>
  <si>
    <t>Прошу Вас уточнить нуждается ли пациент в сопровождении Персональным Помощником.</t>
  </si>
  <si>
    <t>7700001084200570</t>
  </si>
  <si>
    <t>8-495-795-39-47 / 8-963-638-02-27</t>
  </si>
  <si>
    <t>7700000072051054</t>
  </si>
  <si>
    <t>8-919-100-24-90</t>
  </si>
  <si>
    <t>Субботина А.А.</t>
  </si>
  <si>
    <t>Некорректно сформирован протокол осмотра</t>
  </si>
  <si>
    <t>2157410824000317</t>
  </si>
  <si>
    <t>8-915-328-87-82</t>
  </si>
  <si>
    <t>Тимонина Е.Г.</t>
  </si>
  <si>
    <t>Пациенту рекомендовано наблюдение по м/ж. Прошу Вас уточнить корректный статс диагноза</t>
  </si>
  <si>
    <t>7767450892000535</t>
  </si>
  <si>
    <t>8-495-388-54-96 / 8-958-833-67-37</t>
  </si>
  <si>
    <t>Щербак А.Л.</t>
  </si>
  <si>
    <t xml:space="preserve">В регистраторе прием состоялся. В ЕМИАС протокол осмотра отсутствует. Прошу Вас выслать скан осмотра </t>
  </si>
  <si>
    <t>7700006088210252</t>
  </si>
  <si>
    <t>8-499-320-19-48 / 8-926-738-76-79</t>
  </si>
  <si>
    <t>Чомаева Э.М.</t>
  </si>
  <si>
    <t>7700006042650347</t>
  </si>
  <si>
    <t>8-495-362-27-04</t>
  </si>
  <si>
    <t>Абдусаламова Л.М.</t>
  </si>
  <si>
    <t>5057710824001684</t>
  </si>
  <si>
    <t>8-926-402-60-36</t>
  </si>
  <si>
    <t>В телефонном разговоре пациент соощил, что прием 03.06.2022 состоялся. Рекомендовали хирургическое лечение в МКНЦ им. А.С. Логинова и выдали направление. Со слов пациента записан на консультацию в МКНЦ им. А.С. Логинова на 03.08.2022. Прошу Вас выслать скан осмотра пациента</t>
  </si>
  <si>
    <t>7749130888001720</t>
  </si>
  <si>
    <t>8-965-306-22-28</t>
  </si>
  <si>
    <t>Павлов И.А.</t>
  </si>
  <si>
    <t>Мохова Д.В.</t>
  </si>
  <si>
    <t>770000171200388</t>
  </si>
  <si>
    <t>8-985-275-69-10</t>
  </si>
  <si>
    <t>7756230880001866</t>
  </si>
  <si>
    <t>8-916-936-47-48</t>
  </si>
  <si>
    <t>Барковская С.Н.</t>
  </si>
  <si>
    <t>Не отражена дальнейшая тактика ведения, пром уточнить</t>
  </si>
  <si>
    <t>7700003156231246</t>
  </si>
  <si>
    <t>8-915-330-31-87       8-991-309-07-34</t>
  </si>
  <si>
    <t>Бузоева З.Ю.</t>
  </si>
  <si>
    <t>Сиротина Т.А.</t>
  </si>
  <si>
    <t>7758840882001736</t>
  </si>
  <si>
    <t>2448020883000261</t>
  </si>
  <si>
    <t>Ермолаева Д.И.</t>
  </si>
  <si>
    <t>Шовкун В. О.</t>
  </si>
  <si>
    <t>7700008062740445</t>
  </si>
  <si>
    <t>Карагужин С. К.</t>
  </si>
  <si>
    <t>7700009100660361</t>
  </si>
  <si>
    <t>5077750824000506</t>
  </si>
  <si>
    <t>7700009157030746</t>
  </si>
  <si>
    <t>Оваков Д. В.</t>
  </si>
  <si>
    <t>7700002171260360</t>
  </si>
  <si>
    <t>7700005111010366</t>
  </si>
  <si>
    <t>7700008132680853</t>
  </si>
  <si>
    <t>Харламов М. М.</t>
  </si>
  <si>
    <t>Григорян Э.М.</t>
  </si>
  <si>
    <t>7701002128601262</t>
  </si>
  <si>
    <t>9164638321, 4953225106</t>
  </si>
  <si>
    <t>Айвазов М.Т.</t>
  </si>
  <si>
    <t>7752610869004235</t>
  </si>
  <si>
    <t>7747740870000522</t>
  </si>
  <si>
    <t>Нечепуренко Л.Б.</t>
  </si>
  <si>
    <t>Прошу уточнить дату госпитализации. Пациентка беспокится и ждет звонка.</t>
  </si>
  <si>
    <t>2456830894000962</t>
  </si>
  <si>
    <t>Прошу уточнить дату госпитализации</t>
  </si>
  <si>
    <t>5052540838000447</t>
  </si>
  <si>
    <t>Мельникова И.М.</t>
  </si>
  <si>
    <t>Прошу связаться с пациентом по поводу даты госпитализации</t>
  </si>
  <si>
    <t>7755630843002854</t>
  </si>
  <si>
    <t>До пациента невозможно дозвониться</t>
  </si>
  <si>
    <t>7700006046530257</t>
  </si>
  <si>
    <t>осмотр врача кдо</t>
  </si>
  <si>
    <t xml:space="preserve">01.06.2022 прием </t>
  </si>
  <si>
    <t>Гузеева А.М.</t>
  </si>
  <si>
    <t>7700009053250555</t>
  </si>
  <si>
    <t>Прошу записать на МРТ почек</t>
  </si>
  <si>
    <t>Жирякова Е.С.</t>
  </si>
  <si>
    <t>7701009137530350</t>
  </si>
  <si>
    <t>9031450534   9774439972-сын Архип Степанович</t>
  </si>
  <si>
    <t>Пациент направлен на прием к врачу онкоурологу и так же на дообследование рентген ОГК. Пациент отказывается идти на прием к врачу онкологу без данного исследования. Запись на 16.06.2022.Прошу по возможности перезаписать пациента на более раннюю дату.</t>
  </si>
  <si>
    <t>5054120880000179</t>
  </si>
  <si>
    <t>Волкова Ю.И.</t>
  </si>
  <si>
    <t>УЗИ МЖ</t>
  </si>
  <si>
    <t>2650520890000165</t>
  </si>
  <si>
    <t>Павленко Ю.А.</t>
  </si>
  <si>
    <t>ОАК+ретикулоциты+ферритин</t>
  </si>
  <si>
    <t>7700000207560250</t>
  </si>
  <si>
    <t>9774755104</t>
  </si>
  <si>
    <t>7758420898000350</t>
  </si>
  <si>
    <t>пациент не помнит дату,после 23.05.2022</t>
  </si>
  <si>
    <t>7700001080521066</t>
  </si>
  <si>
    <t>31.05.2022 поступил ответ от ГП № 191- "Пациент в телефонной беседе подтвердил согласие на сопровождение персональным помощником. Просит звонить  ему после 18.00" Служба персональных помощников работает до 18,00. Прошу уточнить возможность сопровождения пациента в рабочее время с 9.00-18.00.</t>
  </si>
  <si>
    <t>7701001060040363</t>
  </si>
  <si>
    <t>Хубиев А.Р.</t>
  </si>
  <si>
    <t>БАК,ОАК,ОАМ,Коаг. ММГ,УЗИ МЖ,УЗИ ОБП,ОМТ,онкомаркеры СА 15-3,С-125</t>
  </si>
  <si>
    <t>7752120830000353</t>
  </si>
  <si>
    <t>Радаева Л.Н.</t>
  </si>
  <si>
    <t>Прошу уточнить нуждается ли пациент в повторном приеме врача онколога по результатам пройденного исследования от 24.05.2022</t>
  </si>
  <si>
    <t>7751820827003168</t>
  </si>
  <si>
    <t>Гадаборшев М.И.</t>
  </si>
  <si>
    <t>7747120895003431</t>
  </si>
  <si>
    <t>01.06.2022 поступил ответ ГП № 220 -"Пациентка нуждается в записи к онкологу  в блюжайшее время" Прошу сформировать электронное направление/записать пациента на прием к врачу онкологу</t>
  </si>
  <si>
    <t>7753400879001721</t>
  </si>
  <si>
    <t xml:space="preserve">9998346696  </t>
  </si>
  <si>
    <t>Стражев С.В.</t>
  </si>
  <si>
    <t>7700006054801262</t>
  </si>
  <si>
    <t>7700000113190262</t>
  </si>
  <si>
    <t>9260345211   4954626918</t>
  </si>
  <si>
    <t>Юрьева Л.Н.</t>
  </si>
  <si>
    <t>Запись на 15.06.2022</t>
  </si>
  <si>
    <t>Полякова Е.В.</t>
  </si>
  <si>
    <t>0256440824000862</t>
  </si>
  <si>
    <t>КТ костей таза и нижних конечностей</t>
  </si>
  <si>
    <t>7771950877000545</t>
  </si>
  <si>
    <t>Трофимцева Т.Н.</t>
  </si>
  <si>
    <t>5054610893001917</t>
  </si>
  <si>
    <t>9164784886  9968624256</t>
  </si>
  <si>
    <t>7748430881001821</t>
  </si>
  <si>
    <t>9055694233   4956037246</t>
  </si>
  <si>
    <t>Пермина Г.В.</t>
  </si>
  <si>
    <t>Прошу связаться с пациентом и записать на рекомендованное исследование (УЗИ ЩЖ).У пациента и ПП нет технической возможности записаться самостоятельно.</t>
  </si>
  <si>
    <t>Есина А.В.</t>
  </si>
  <si>
    <t>5076060883001796</t>
  </si>
  <si>
    <t>4957000101 / 9175458532</t>
  </si>
  <si>
    <t>ТАБ ЩЖ</t>
  </si>
  <si>
    <t>7749810872000974</t>
  </si>
  <si>
    <t>Бочкова М.А.</t>
  </si>
  <si>
    <t>7700007088020647</t>
  </si>
  <si>
    <t>4954698507 / 9851443015</t>
  </si>
  <si>
    <t>Иванова М.В.</t>
  </si>
  <si>
    <t>Прошу вас уточнить тактику ведения пациентпа</t>
  </si>
  <si>
    <t>7701007335150250</t>
  </si>
  <si>
    <t>4953053410 / 9169517739</t>
  </si>
  <si>
    <t>7753130880000707</t>
  </si>
  <si>
    <t>7700004116221073</t>
  </si>
  <si>
    <t>Шевченко С.А.</t>
  </si>
  <si>
    <t>КТ ЗП, надпочечников с ку</t>
  </si>
  <si>
    <t>0550010827000897</t>
  </si>
  <si>
    <t>УЗИ ОБП</t>
  </si>
  <si>
    <t>7700002072170480</t>
  </si>
  <si>
    <t>4991658570 / 9037668217</t>
  </si>
  <si>
    <t>7751220841001159</t>
  </si>
  <si>
    <t>5055140838000906</t>
  </si>
  <si>
    <t>Пациент систематически не отвеаечт на тел звонки ПП. Прошу вас уточнить нуждается ли пациент в сопровождении.</t>
  </si>
  <si>
    <t>7700003092600756</t>
  </si>
  <si>
    <t>Нечипоренко П.А.</t>
  </si>
  <si>
    <t>7758840898000482</t>
  </si>
  <si>
    <t>1450810884000105</t>
  </si>
  <si>
    <t>Хохлова Е.А.</t>
  </si>
  <si>
    <t>7751930893001143</t>
  </si>
  <si>
    <t>не отвечает на звонки, сразу сброс.</t>
  </si>
  <si>
    <t>3671250838000209</t>
  </si>
  <si>
    <t>5071350840000642</t>
  </si>
  <si>
    <t>3350600879000146</t>
  </si>
  <si>
    <t>Карасева Н.А.</t>
  </si>
  <si>
    <t>7700006035640748</t>
  </si>
  <si>
    <t>8(906)085-30-79</t>
  </si>
  <si>
    <t>Кушнарева А.А.</t>
  </si>
  <si>
    <t>1348710896000042</t>
  </si>
  <si>
    <t>Мурадова Е.М.</t>
  </si>
  <si>
    <t>7775150839000800</t>
  </si>
  <si>
    <t>9150990185 - нина Алексеевна</t>
  </si>
  <si>
    <t>Мурашкина Е.М.</t>
  </si>
  <si>
    <t>7700006211150857</t>
  </si>
  <si>
    <t>8 903 190 94 65</t>
  </si>
  <si>
    <t>Уточните тактику ведения пациентки по диагнозу C64</t>
  </si>
  <si>
    <t>7749640876000849</t>
  </si>
  <si>
    <t xml:space="preserve"> 8 910 483 49 93</t>
  </si>
  <si>
    <t>Каргина Д.В.</t>
  </si>
  <si>
    <t>7750530837001448</t>
  </si>
  <si>
    <t>Каширина Г.А.</t>
  </si>
  <si>
    <t>Прошу уточнить необходимость наблюдения онколога по диагнозу N60.1.</t>
  </si>
  <si>
    <t>Мазманова С.Н</t>
  </si>
  <si>
    <t>7700007228290177</t>
  </si>
  <si>
    <t>925-0701395</t>
  </si>
  <si>
    <t>7702002165780985</t>
  </si>
  <si>
    <t>931-2415856</t>
  </si>
  <si>
    <t>Тарасенко А.Ю</t>
  </si>
  <si>
    <t>Прошу сформировать электронное направление для записи в отделение костной патологии МГОБ 62</t>
  </si>
  <si>
    <t>7700008079050974</t>
  </si>
  <si>
    <t>919-1026769          916-8305218</t>
  </si>
  <si>
    <t>ок</t>
  </si>
  <si>
    <t>Шарамонова И.Ю.</t>
  </si>
  <si>
    <t>Берая В.В.</t>
  </si>
  <si>
    <t>7747140884001691</t>
  </si>
  <si>
    <t>Прием КДО</t>
  </si>
  <si>
    <t>7770250883000618</t>
  </si>
  <si>
    <t>7700003153270957</t>
  </si>
  <si>
    <t>Прием врача-химиотерапевта КДО</t>
  </si>
  <si>
    <t>Прием врача-химиотерапевта КДО МГОБ №62.</t>
  </si>
  <si>
    <t>Пациенту уже запланирован курс ХТ на 09.06.2022, но ОК по определению тактики лечения не проводился.</t>
  </si>
  <si>
    <t>7773260845000132</t>
  </si>
  <si>
    <t>Дякова О.Г.</t>
  </si>
  <si>
    <t>3257320840000216</t>
  </si>
  <si>
    <t>5074550846000283.</t>
  </si>
  <si>
    <t>(903)569-16-38</t>
  </si>
  <si>
    <t>Наумова И.Н.</t>
  </si>
  <si>
    <t>Павлова Ю.В.</t>
  </si>
  <si>
    <t>7700006201010249</t>
  </si>
  <si>
    <t>9153538021, 4954503256</t>
  </si>
  <si>
    <t>Курдагия Г.К.</t>
  </si>
  <si>
    <t>Контроль КТ ОГК, ОБП с ку, надключичных, подключичных, шейных л/у</t>
  </si>
  <si>
    <t>7700003019011051</t>
  </si>
  <si>
    <t>9636453401, 4991948471</t>
  </si>
  <si>
    <t>врач КДО</t>
  </si>
  <si>
    <t>Просьба прислать сканы всех протоколов приема в МГОБ №62 ДЗМ после 25.05.2022 по пациентке</t>
  </si>
  <si>
    <t>7752330883000834</t>
  </si>
  <si>
    <t>Пациентка записана на прием к онкологу по результатам МРТ печени на 20.06.2022. Исследование выполнено 05.06.2022. Просьба записать пациентку на повторный прием к онкологу Борисовой по результатам исследования на более раннюю дату.</t>
  </si>
  <si>
    <t>7770250881001055</t>
  </si>
  <si>
    <t>хирург онколог</t>
  </si>
  <si>
    <t>Просьба прислать сканы всех протоколов приема в МГОБ №62 ДЗМ после 20.05.2022 по пациентке</t>
  </si>
  <si>
    <t>Кондратьева А.С.</t>
  </si>
  <si>
    <t>7771940870001095</t>
  </si>
  <si>
    <t>8 903 745 81 06
8 499 729 76 86</t>
  </si>
  <si>
    <t>3251520883000090</t>
  </si>
  <si>
    <t>8 996 475 09 57</t>
  </si>
  <si>
    <t>Рыбин О.Н.</t>
  </si>
  <si>
    <t>26.05.2022 проведена ТАБ узла правой доли щитовидной железы. В ЕМИАС отсутствует протокол исследования</t>
  </si>
  <si>
    <t>5051730822001904</t>
  </si>
  <si>
    <t>8 925 143 65 31</t>
  </si>
  <si>
    <t>Луев И.А.</t>
  </si>
  <si>
    <t>Пациент без записи был принят врача-химиотерапевтом Луевым И.А. для прохождения ХТ. Прошу Вас выслать скан протокола приема</t>
  </si>
  <si>
    <t>7700001094300466</t>
  </si>
  <si>
    <t>8 916 776 75 64</t>
  </si>
  <si>
    <t>Пациент записан на консультацию врача-онколога КДО на 27.06.2022</t>
  </si>
  <si>
    <t>Со слов без записи был принят врачом-химиотерапевтом Луевым И.А. Врач-химиотерапевт направил на госпитализацию для установки порт-системы в МГОБ 62. Пациенту рекомендовал ожидать звока в пн (06.06.2022). Звонка не поступило. Пациент сильно обеспокоен долгим ожидаетм очередной ХТ</t>
  </si>
  <si>
    <t>7775050897000371</t>
  </si>
  <si>
    <t>8 925 040 31 86</t>
  </si>
  <si>
    <t>Врач-онколог КДО</t>
  </si>
  <si>
    <t>7751820892002202</t>
  </si>
  <si>
    <t>8 495 485 92 17
8 903 782 34 08</t>
  </si>
  <si>
    <t>Врач-маммолог</t>
  </si>
  <si>
    <t>Прошу Вас выслать скан последнего протокола приема врача-маммолога КЖЗ</t>
  </si>
  <si>
    <t>Антеев А.А.</t>
  </si>
  <si>
    <t>7748630841002005</t>
  </si>
  <si>
    <t>8 495 751 34 03
8 909 162 17 57</t>
  </si>
  <si>
    <t>Прошу Вас выслать скан последнего протокола приема врача-онколога КДО</t>
  </si>
  <si>
    <t>7700002139020853</t>
  </si>
  <si>
    <t>8 495 753 85 22
8 905 798 14 20</t>
  </si>
  <si>
    <t>Врач-онколог</t>
  </si>
  <si>
    <t>Пациент выражает беспокойство длительным ожидаением перед госпитализацией. Был консультирован в МКНЦ им. А.С. Логинова - пациент ожидает вызова для госпитализации для закрытия стомы</t>
  </si>
  <si>
    <t>7769060879000578</t>
  </si>
  <si>
    <t>8 915 164 81 17</t>
  </si>
  <si>
    <t>Макаркина Т.А.</t>
  </si>
  <si>
    <t>Пациент в процессе ХТ. Перед очередным курсом ХТ рекомендован котроль ОАК. Прошу Вас записать пациента на указанное исследование либо сформировать электронное направление</t>
  </si>
  <si>
    <t>7753440890002720</t>
  </si>
  <si>
    <t>8 925 672 81 31
8 495 454 65 73</t>
  </si>
  <si>
    <t>7770750886000382</t>
  </si>
  <si>
    <t>8 909 648 24 56</t>
  </si>
  <si>
    <t>Авакян Н.Д.</t>
  </si>
  <si>
    <t>4052120890000230</t>
  </si>
  <si>
    <t>9267268773</t>
  </si>
  <si>
    <t>7749130822001877</t>
  </si>
  <si>
    <t xml:space="preserve">4957033098 9266926753 </t>
  </si>
  <si>
    <t>7700005158140759</t>
  </si>
  <si>
    <t>4997978580 9154148526</t>
  </si>
  <si>
    <t>ТАБ новообразования ЩЖ запланирована на 15.06.2022</t>
  </si>
  <si>
    <t>7756040892002392</t>
  </si>
  <si>
    <t>9255423037</t>
  </si>
  <si>
    <t>Коврегина М.Н.</t>
  </si>
  <si>
    <t>7700008079800460</t>
  </si>
  <si>
    <t>8(985)4282604</t>
  </si>
  <si>
    <t>Чуваев Ю.Н.</t>
  </si>
  <si>
    <t>Ранее был ответ, что у пациента госпитализация 06.06. Но по состоянию на 06.06 с пациентом по госпитализации так никто и не связывался. Просьба уточнить дату госпитализации на биопсию</t>
  </si>
  <si>
    <t>6958040848002387</t>
  </si>
  <si>
    <t>8(963)2225922</t>
  </si>
  <si>
    <t>Пациент отказался от записи к онкологу с рез-ами ПЭТ-КТ</t>
  </si>
  <si>
    <t>7754210877000941</t>
  </si>
  <si>
    <t>8(926)5365481</t>
  </si>
  <si>
    <t>Зубарев А.В.</t>
  </si>
  <si>
    <t>Отсутствует протокол ОК</t>
  </si>
  <si>
    <t>7752710883002189</t>
  </si>
  <si>
    <t>8(916)4371235</t>
  </si>
  <si>
    <t>7701001028641147</t>
  </si>
  <si>
    <t>8(915)0851603</t>
  </si>
  <si>
    <t>Так и не отвечает на звонки</t>
  </si>
  <si>
    <t>Коврегина В.О.</t>
  </si>
  <si>
    <t>7752230876000405</t>
  </si>
  <si>
    <t>Прошу предоставить сканы приема из КДО после 05.05.2022 (ранее сканы не были приложены).</t>
  </si>
  <si>
    <t>7700006150161247</t>
  </si>
  <si>
    <t>Прошу предоставить сканы приемов из КДО после 31.05.2022</t>
  </si>
  <si>
    <t>7757440894001013</t>
  </si>
  <si>
    <t>Соколов Н.Ю.</t>
  </si>
  <si>
    <t>7700007017790541</t>
  </si>
  <si>
    <t>Прошу предоставить скан ОК по определению тактики лечения.</t>
  </si>
  <si>
    <t>5654210893000094</t>
  </si>
  <si>
    <t>7767650828000075</t>
  </si>
  <si>
    <t>7752520892000300</t>
  </si>
  <si>
    <t>Грачев С.А.</t>
  </si>
  <si>
    <t>7700005229540157</t>
  </si>
  <si>
    <t>89850964809 жена Марина</t>
  </si>
  <si>
    <t>Гудеева Е. А.</t>
  </si>
  <si>
    <t>7700006195770171</t>
  </si>
  <si>
    <t>7701005001640256</t>
  </si>
  <si>
    <t>4999056915//9267768901</t>
  </si>
  <si>
    <t>7700007037740260</t>
  </si>
  <si>
    <t>9167475590</t>
  </si>
  <si>
    <t>7700004059040857</t>
  </si>
  <si>
    <t>9773871727</t>
  </si>
  <si>
    <t>Полякова Ю. Е.</t>
  </si>
  <si>
    <t>24.03.2022 Чир-чир Э. М. установил пациентке диагноз D12.8. 03.06.22 в протколе осмотра Полякова Ю. Е. не указывает реаокмендации по диагнозу D12.8. Прошу уточнить тактику ведения пацеинта по диагнозу D12.8.</t>
  </si>
  <si>
    <t>5971450879000074</t>
  </si>
  <si>
    <t>Ахматова Б. Д.</t>
  </si>
  <si>
    <t>Запись к химиотерапевту на 24.06.22 - превышен срок. Прошу перезаписать на более раннюю дату.</t>
  </si>
  <si>
    <t>7756620882001767</t>
  </si>
  <si>
    <t>Добрынин О. В.</t>
  </si>
  <si>
    <t>Степанова О.Ю.</t>
  </si>
  <si>
    <t>7753530891002131</t>
  </si>
  <si>
    <t>ММГ справа; УЗИ МЖ,ОБП, переф. л/у</t>
  </si>
  <si>
    <t>7755720874003523</t>
  </si>
  <si>
    <t>радиотерапевт</t>
  </si>
  <si>
    <t>7700000053700756</t>
  </si>
  <si>
    <t>Хрулева А.О.</t>
  </si>
  <si>
    <t>7700008213210372</t>
  </si>
  <si>
    <t>906 084 21 40</t>
  </si>
  <si>
    <t>Черников Д.А.</t>
  </si>
  <si>
    <t>7749730832001161</t>
  </si>
  <si>
    <t>903 684 10 18</t>
  </si>
  <si>
    <t>7700006084231047</t>
  </si>
  <si>
    <t>909 667 94 79/499 480 65 85</t>
  </si>
  <si>
    <t>2856320895000142</t>
  </si>
  <si>
    <t>925 231 52 85</t>
  </si>
  <si>
    <t>7771150873000348</t>
  </si>
  <si>
    <t>(903)587-31-45/499 191 43 68</t>
  </si>
  <si>
    <t>Москаленко О.А.</t>
  </si>
  <si>
    <t>Со слов, пациенту выданы направления на КТ и МРТ в К+31, с пациентом связались и предлагают запись на МРТ, но в системе ЕМИАС есть уже активная запись на МРТ. Пациенту необходима запись на КТ, в К+31 отвечают, что КТ у них не проводят. Прошу Вас связаться с пациентом по данному вопросу.</t>
  </si>
  <si>
    <t>7701004221211158</t>
  </si>
  <si>
    <t>(916)224-13-33</t>
  </si>
  <si>
    <t>7700007095200854</t>
  </si>
  <si>
    <t>965 359 83 95</t>
  </si>
  <si>
    <t>Информирую Вас о том, что пациент (ДН), ввиду отсутствия свободных слотов, записан на первичный слот.</t>
  </si>
  <si>
    <t>7700002178790840</t>
  </si>
  <si>
    <t>906 018 46 83/495 484 09 41</t>
  </si>
  <si>
    <t>Фоменко А.П. (уролог)</t>
  </si>
  <si>
    <t>МРТ ОМТ с КУ. Со слов, пациента с ним обещали связаться для записи.</t>
  </si>
  <si>
    <t>7700004204050541</t>
  </si>
  <si>
    <t>(903)688-19-77</t>
  </si>
  <si>
    <t>Со слов затя, пациенту назначили госпитализацию на 08.06.22 и сказали, что предварительно свяжутся. По состоянию на 06.06.22, с ними никто не связался. Прошу Вас уточнить актуальную дату госпитализации пациента и связаться с ним по данному вопросу.</t>
  </si>
  <si>
    <t>7776650840000219</t>
  </si>
  <si>
    <t>(499)946-92-84</t>
  </si>
  <si>
    <t>Пациент прошёл контрольное обследование ПСА от 27.05.22. Прошу Вас уточнить показана ли пациенту повторная консультация врача-онколога, если да, сформируйте, пожалуйста, новое электронное направление к врачу-онкологу. Спасибо.</t>
  </si>
  <si>
    <t>7758040897001652</t>
  </si>
  <si>
    <t>495 485 40 41</t>
  </si>
  <si>
    <t>Чудаков К.И.</t>
  </si>
  <si>
    <t>Грунина А.А.</t>
  </si>
  <si>
    <t>2358340824001154</t>
  </si>
  <si>
    <t>РЭА ,АФП,  СА 72,4  Са  19,9  ФКС. Ранее приходил ответ,что есть электронные направления в ЕМИАС, а пациент на звонки не отвечает. Электронных направлений нет.пациент утверждает,что у него пропущенных звонков нет.</t>
  </si>
  <si>
    <t>7777250892001758</t>
  </si>
  <si>
    <t>Сафонова О.Ю.</t>
  </si>
  <si>
    <t>Б/Х,ОАК,ОАМ, УЗИ ОБП,почек, УЗИ м/таза, РГ гр кл,ММГ</t>
  </si>
  <si>
    <t>7700002055301156</t>
  </si>
  <si>
    <t>7700048003030234</t>
  </si>
  <si>
    <t>Лиханова Г.С.</t>
  </si>
  <si>
    <t>Консультация эндокринолога,кардиолога</t>
  </si>
  <si>
    <t>ФГДС,ЭХО-КГ, ЭКГ, Rg ОГК, УЗИ л/у шеи,ОБП,почек</t>
  </si>
  <si>
    <t>5456340825000068</t>
  </si>
  <si>
    <t>Сапожникова Р.И.</t>
  </si>
  <si>
    <t xml:space="preserve">Со слов пациента терапевт ему отказал в выписке рецепта на лекарство( Адеметионин),рекомендованное врачом химиотерапевтом, а выдал направление на замещающее лекарство(Фосфоглицерр). </t>
  </si>
  <si>
    <t>7700003073750450</t>
  </si>
  <si>
    <t>Паицент записан на первичный прием к онкоурологу на 18.06. Прошу по возможности перезаписать на более ранюю дату</t>
  </si>
  <si>
    <t>7701002008110633</t>
  </si>
  <si>
    <t>Пациентка была записана на сдачу крови на 03.06 . Не смогла прийти по записи(упала дома,ударилась), прошу Вас перезаписать на данное исследование по возможности.</t>
  </si>
  <si>
    <t>7777350883000700</t>
  </si>
  <si>
    <t>8 915 089 51 03
8 499 976 60 11</t>
  </si>
  <si>
    <t>КТ с к/у на 21.06.2022. Последний анализ крови на креатинин от 05.05.2022</t>
  </si>
  <si>
    <t>Закирова Д.И.</t>
  </si>
  <si>
    <t>7700007112200267</t>
  </si>
  <si>
    <t>6156330883000267</t>
  </si>
  <si>
    <t>7700005080671248</t>
  </si>
  <si>
    <t>УЗИ л/у, ОБП</t>
  </si>
  <si>
    <t>6457710880025340</t>
  </si>
  <si>
    <t xml:space="preserve">Прошу уточнить,есть ли возможность создать направление на  УЗИ ЩЖ, чтобы пациентка пришла на прием уже с результатами. </t>
  </si>
  <si>
    <t>7700004108630461</t>
  </si>
  <si>
    <t>7700009044111058</t>
  </si>
  <si>
    <t>Антюшко А.В.</t>
  </si>
  <si>
    <t>Запись в КДО на 21.06 (КТ пациентка выполняет 11.06)</t>
  </si>
  <si>
    <t>Новосельцев А.А.</t>
  </si>
  <si>
    <t>ОАК, коагулограмма, ВИЧ, сифилис и гепатиты (необходимо перед биопсией 14.06), УЗИ вен н/к</t>
  </si>
  <si>
    <t>Айсина Л.А</t>
  </si>
  <si>
    <t>7754240837002943</t>
  </si>
  <si>
    <t>Маркова А.Ю</t>
  </si>
  <si>
    <t>7752210827000787</t>
  </si>
  <si>
    <t>Домова А.Ю</t>
  </si>
  <si>
    <t>7749930838002821</t>
  </si>
  <si>
    <t>Сайдашев Д.И</t>
  </si>
  <si>
    <t>7748740842000831</t>
  </si>
  <si>
    <t>Пациент обратился с жалобой! Пациент был записан на гастроскопию 8.06.2022, в его слов был звонок от сострудников ЦАОП в телефонном разворе пациенту предложили перенести запись на 3.06.2022 в Комунарку ,пациент согласился. Приехав в стационар оказалось что пациент никуда не записан. Прошу вас связаться с пациентом и разобраться в сложившейся ситуации,а так же возобновить отмененную запись.Пациент крайне обеспокоен</t>
  </si>
  <si>
    <t>5172050824000158</t>
  </si>
  <si>
    <t>Огурлиева Г.А</t>
  </si>
  <si>
    <t>ФКС,УЗИ,рентген ОГК .Пациент ожидает звонка для согласования даты исследований.</t>
  </si>
  <si>
    <t>7749540843001989</t>
  </si>
  <si>
    <t>Пациент поступил в проект без номера телефона.Прошу вас предоставить номер для связи с пациентом.</t>
  </si>
  <si>
    <t>7753420876000104</t>
  </si>
  <si>
    <t>7756540840001313</t>
  </si>
  <si>
    <t>Пациент отказывается от записи к онкоурологу.Прошу вас утоянить необходимость записи пациента на прием по диагнозу N 40</t>
  </si>
  <si>
    <t>7700004022280746</t>
  </si>
  <si>
    <t>Розанов И.Д</t>
  </si>
  <si>
    <t>КТ ОГК</t>
  </si>
  <si>
    <t>7774150870000421</t>
  </si>
  <si>
    <t>Пациентка была на приеме уролога 2.06.2022,Ф.И.О не уточнила,прошу вас выслать протокол осмотра</t>
  </si>
  <si>
    <t>7700006044020159</t>
  </si>
  <si>
    <t>Гузеева А.М</t>
  </si>
  <si>
    <t>Прошу записать пациентку на УЗИ м\ж</t>
  </si>
  <si>
    <t>7700004082150739</t>
  </si>
  <si>
    <t>Сабитова Л.А</t>
  </si>
  <si>
    <t>УЗИ ,ММГ пациентка была записана на 3.06.2022, но не смогла прийти,так как поднялось высокое давление .Прошу вас перезаписать пациентку на исследования</t>
  </si>
  <si>
    <t>7700004228070541</t>
  </si>
  <si>
    <t>7748840821000909</t>
  </si>
  <si>
    <t>7749340842001233</t>
  </si>
  <si>
    <t>Андрианов А.Н</t>
  </si>
  <si>
    <t>Гривцова Н.А</t>
  </si>
  <si>
    <t>7774150881000816</t>
  </si>
  <si>
    <t>Янибеков Р.р.</t>
  </si>
  <si>
    <t>7700003160640654</t>
  </si>
  <si>
    <t>7700005129280167</t>
  </si>
  <si>
    <t>7700004093255103</t>
  </si>
  <si>
    <t>Аллаяров Х.Т.(хирург)</t>
  </si>
  <si>
    <t>Прошу выдать эл.направление, на консультацию к онкологу в ЦАОП ГБУЗ "ГКОБ N1 ДЗМ"</t>
  </si>
  <si>
    <t>Скробова В.Р.</t>
  </si>
  <si>
    <t>6969460897000412</t>
  </si>
  <si>
    <t>9151217069(Елена Борисовна,дочь)</t>
  </si>
  <si>
    <t>Дранкова М.Ю.</t>
  </si>
  <si>
    <t>КТ</t>
  </si>
  <si>
    <t>Унгер Е.И.</t>
  </si>
  <si>
    <t>Юрина Я.С.</t>
  </si>
  <si>
    <t>7755030844002328</t>
  </si>
  <si>
    <t>89153229535 / 89150242835</t>
  </si>
  <si>
    <t>7750830820002894</t>
  </si>
  <si>
    <t>7774160875000045</t>
  </si>
  <si>
    <t>7748640840000611</t>
  </si>
  <si>
    <t>Маркова А.Ю.</t>
  </si>
  <si>
    <t>7700002005580247</t>
  </si>
  <si>
    <t>7772560886000722</t>
  </si>
  <si>
    <t>4953834208/9169478381</t>
  </si>
  <si>
    <t>Отпуск/дача до 09.2022г.</t>
  </si>
  <si>
    <t>7700005056061074</t>
  </si>
  <si>
    <t>9168855542/4953954575</t>
  </si>
  <si>
    <t>УЗИ</t>
  </si>
  <si>
    <t>7769750886000062</t>
  </si>
  <si>
    <t>7701002253241055</t>
  </si>
  <si>
    <t>7752340894000111</t>
  </si>
  <si>
    <t>УЗИ МЖ. Планирует проходить осенью 2022г.</t>
  </si>
  <si>
    <t>7777150896000436</t>
  </si>
  <si>
    <t>Дохтов А.М.</t>
  </si>
  <si>
    <t>Со слов пациентки, запланирована госпитализация -14.05.22 хирургическое лечение. Прошу уточнить проводился ли ОК, в случае положительно ответа направить скан протокола ОК.</t>
  </si>
  <si>
    <t>7747140871001712</t>
  </si>
  <si>
    <t>Горвиц В.П.</t>
  </si>
  <si>
    <t>7750120820002072</t>
  </si>
  <si>
    <t>Астахова Т.В.</t>
  </si>
  <si>
    <t>0554840889000161</t>
  </si>
  <si>
    <t>Чернов Г.Н.</t>
  </si>
  <si>
    <t>7701007065131247</t>
  </si>
  <si>
    <t>9160393467     4997233067</t>
  </si>
  <si>
    <t>7701002149080446</t>
  </si>
  <si>
    <t>9152411644   4992051646</t>
  </si>
  <si>
    <t>7773150840000726</t>
  </si>
  <si>
    <t>9032032380   4991959341</t>
  </si>
  <si>
    <t>Скорина М.О.</t>
  </si>
  <si>
    <t>5053640896000732</t>
  </si>
  <si>
    <t>(906)734-88-82</t>
  </si>
  <si>
    <t>Флягина М.М.</t>
  </si>
  <si>
    <t>7769360828000277</t>
  </si>
  <si>
    <t>9152349574    4997778364</t>
  </si>
  <si>
    <t>7770060874001115</t>
  </si>
  <si>
    <t>3447030880000304</t>
  </si>
  <si>
    <t>5078450824000254</t>
  </si>
  <si>
    <t>НасирдиновД.Р.</t>
  </si>
  <si>
    <t>5048440820001288</t>
  </si>
  <si>
    <t>7700003132660136</t>
  </si>
  <si>
    <t>9268434556   4991972697</t>
  </si>
  <si>
    <t xml:space="preserve">Пациент осмотрен Врачом-Онкологом Герр И.С. от 05.05.2022. Со слов пациента выдано направление к Торакальному Онкологу (так как только Торакальный Онколог может посмотреть диск КТ, который у пациента на руках). Однако в протоколе Врача-Онколога отсутствует данная рекомендация. Прошу Вас уточнить, необходима ли явка к торакальному Онкологу? </t>
  </si>
  <si>
    <t>Крыш Н.Г.</t>
  </si>
  <si>
    <t>Меншутина Л.А.</t>
  </si>
  <si>
    <t>7700006126220348</t>
  </si>
  <si>
    <t>4953811727/9162413711</t>
  </si>
  <si>
    <t>Расулова Е.Ю.</t>
  </si>
  <si>
    <t>7700008075700749</t>
  </si>
  <si>
    <t>Из предыдущего ответа "госпитализация на 06.06.2022". По состоянию на 06.06.2022 с пациентом не связались.</t>
  </si>
  <si>
    <t>5053030846001453</t>
  </si>
  <si>
    <t>7700009170630462</t>
  </si>
  <si>
    <t>Айавзов М.Р.</t>
  </si>
  <si>
    <t>6178250848001370</t>
  </si>
  <si>
    <t>7701005170190649</t>
  </si>
  <si>
    <t>4991222818/9031092696</t>
  </si>
  <si>
    <t>Прошу уточнить тактику ведения пациента по диагнозу C16.2</t>
  </si>
  <si>
    <t>7700005098540746</t>
  </si>
  <si>
    <t>4953102756/9035546674</t>
  </si>
  <si>
    <t>7700002068600271</t>
  </si>
  <si>
    <t>9037429548/4953322632</t>
  </si>
  <si>
    <t>7700000104260566</t>
  </si>
  <si>
    <t>4953828004/9167571093</t>
  </si>
  <si>
    <t>7857030884001708</t>
  </si>
  <si>
    <t>0554320897000040</t>
  </si>
  <si>
    <t>Каурова В.Е.</t>
  </si>
  <si>
    <t>7701005053181246</t>
  </si>
  <si>
    <t>9163227587, 4992423321</t>
  </si>
  <si>
    <t>7700004173510240</t>
  </si>
  <si>
    <t>Ершова Ю.А.</t>
  </si>
  <si>
    <t>7700007123610191</t>
  </si>
  <si>
    <t>9636102815</t>
  </si>
  <si>
    <t>7767450874000248</t>
  </si>
  <si>
    <t>9853490370</t>
  </si>
  <si>
    <t>Мартиросова Я.А.</t>
  </si>
  <si>
    <t>7750640840001556</t>
  </si>
  <si>
    <t>(916)414-92-47</t>
  </si>
  <si>
    <t>Хван Д.Я.</t>
  </si>
  <si>
    <t>7701008058620488</t>
  </si>
  <si>
    <t>(926)610-67-48</t>
  </si>
  <si>
    <t>7700004095730751</t>
  </si>
  <si>
    <t>(903)724-28-22</t>
  </si>
  <si>
    <t>7750540845000480</t>
  </si>
  <si>
    <t>(903)778-60-63</t>
  </si>
  <si>
    <t>Новикова И.Е.</t>
  </si>
  <si>
    <t>0258800894000191</t>
  </si>
  <si>
    <t>7-915-445-43-36</t>
  </si>
  <si>
    <t>Тарасенко Ю.А.</t>
  </si>
  <si>
    <t>7753040843001041</t>
  </si>
  <si>
    <t>7-916-999-89-12</t>
  </si>
  <si>
    <t>7754640826001865</t>
  </si>
  <si>
    <t>7-916-196-99-18</t>
  </si>
  <si>
    <t>Шириязданова Ю.Ф.</t>
  </si>
  <si>
    <t>26.05.2022 пациент был осмотрен ХТ Шириязданова Ю.Ф. Со слов пациента ХТ обещал позвонить и сказать какое решение будет принято по ОК.Звонок должен был поступить в течении недели.По состоянию на 06.06.2022 с пациентом не связались.</t>
  </si>
  <si>
    <t>Щербакова К.Ю.</t>
  </si>
  <si>
    <t>7757120891000792</t>
  </si>
  <si>
    <t>Османов О.Г.</t>
  </si>
  <si>
    <t>205804099</t>
  </si>
  <si>
    <t>9164559910 / 4993674941</t>
  </si>
  <si>
    <t>7752440848001460</t>
  </si>
  <si>
    <t>Дробязко А.А.</t>
  </si>
  <si>
    <t>7747040843001347</t>
  </si>
  <si>
    <t>Пак А.Д.</t>
  </si>
  <si>
    <t>7700001217110354</t>
  </si>
  <si>
    <t>9104691693 Дмитрий Геннадьевич - супруг</t>
  </si>
  <si>
    <t>МСКТ</t>
  </si>
  <si>
    <t>7700003067720148</t>
  </si>
  <si>
    <t>7701005161720955</t>
  </si>
  <si>
    <t>7700000043800553</t>
  </si>
  <si>
    <t>7758440825001388</t>
  </si>
  <si>
    <t>Осмотр врача-онколога в КДО</t>
  </si>
  <si>
    <t>Все приемы</t>
  </si>
  <si>
    <t>Беляева А.В.</t>
  </si>
  <si>
    <t>5047930893001000</t>
  </si>
  <si>
    <t>Онкоконсилиум</t>
  </si>
  <si>
    <t>7757830821002128</t>
  </si>
  <si>
    <t>Лапшихина Е.А.</t>
  </si>
  <si>
    <t>7700001188070242</t>
  </si>
  <si>
    <t>ЭГДС,ФКС</t>
  </si>
  <si>
    <t>7700007098810146</t>
  </si>
  <si>
    <t>89150534551/  89067009233</t>
  </si>
  <si>
    <t>Маркин А.А.</t>
  </si>
  <si>
    <t>ЭКГ</t>
  </si>
  <si>
    <t>4852120879000096</t>
  </si>
  <si>
    <t>все протоколы</t>
  </si>
  <si>
    <t>5073160827000327</t>
  </si>
  <si>
    <t>7753330878001531</t>
  </si>
  <si>
    <t>Туйгунов Р.Т.</t>
  </si>
  <si>
    <t>По ответу МО от 24.05.2022 плановая дата госпитализации-21.06.2022.</t>
  </si>
  <si>
    <t xml:space="preserve">Селифонова А.И. </t>
  </si>
  <si>
    <t>7700005261020150</t>
  </si>
  <si>
    <t xml:space="preserve">ОК </t>
  </si>
  <si>
    <t>7768460843000368</t>
  </si>
  <si>
    <t xml:space="preserve">В ВЭ от 25.03.2022г. Пациенту рекомендована повторная госпитализация черз 2 месяца. Прошу связаться с пациентом и назначить дату проведения госпитализации. От записи к врачу-онкологу отказался. </t>
  </si>
  <si>
    <t>7701000028510848</t>
  </si>
  <si>
    <t xml:space="preserve">Карагужин С.К. </t>
  </si>
  <si>
    <t>Прошу уточнить дату проведения биопсии простаты.</t>
  </si>
  <si>
    <t>7700002057540449</t>
  </si>
  <si>
    <t>7701000167540356</t>
  </si>
  <si>
    <t>7747340874000576</t>
  </si>
  <si>
    <t xml:space="preserve">Гаджиева Л.Т. </t>
  </si>
  <si>
    <t>Rg ОГК, УЗИ ОБП, забрюшинного пространства, паховых л/у, УЗИ ОМТ.</t>
  </si>
  <si>
    <t>7754640886001326</t>
  </si>
  <si>
    <t>Прошу выслать все приемы врача-онколога.</t>
  </si>
  <si>
    <t>7454320881000671</t>
  </si>
  <si>
    <t>7700001221220250</t>
  </si>
  <si>
    <t>7747440868001612</t>
  </si>
  <si>
    <t>Канева А.В.</t>
  </si>
  <si>
    <t>7769350896001505</t>
  </si>
  <si>
    <t>Потехина Е.А.</t>
  </si>
  <si>
    <t>7747310891000883</t>
  </si>
  <si>
    <t>9264700311 / 4993742580</t>
  </si>
  <si>
    <t>врач КЖЗ</t>
  </si>
  <si>
    <t>все протоколы за май</t>
  </si>
  <si>
    <t>7705003181770369</t>
  </si>
  <si>
    <t>Морозов П.А.</t>
  </si>
  <si>
    <t>7752040821001758</t>
  </si>
  <si>
    <t>9031121077 / 9060657257</t>
  </si>
  <si>
    <t>7700002190620357</t>
  </si>
  <si>
    <t>9191052210 / 4953688830</t>
  </si>
  <si>
    <t>Со слов пациента: ему рекомендовано контроль КТ ОГК с КУ через 3 месяца. Прошу Вас уточнить дальнейшую тактику ведения пациента.</t>
  </si>
  <si>
    <t>7750540886001207</t>
  </si>
  <si>
    <t>Новоселов И.А.</t>
  </si>
  <si>
    <t>7769850819000187</t>
  </si>
  <si>
    <t>7752530832000625</t>
  </si>
  <si>
    <t>9031525321 / 4997216439</t>
  </si>
  <si>
    <t>7777850822000448</t>
  </si>
  <si>
    <t>Лепетченко И.А.</t>
  </si>
  <si>
    <t>7701042001230536</t>
  </si>
  <si>
    <t xml:space="preserve">N60.1.
Статус диагноза предварительный, при этом рек-но наб-ние гинеколога по м/ж.
Прошу уточнить корректный статус диагноза. </t>
  </si>
  <si>
    <t>7700003040240345</t>
  </si>
  <si>
    <t xml:space="preserve">Е04.1
Статус диагноза предварительный, при этом рек-но наб-ние терапевта/эндокринолога по м/ж, по цитол.исс-нию - "картина соотв.зобу".
Прошу уточнить корректный статус диагноза. </t>
  </si>
  <si>
    <t>7757630897002642</t>
  </si>
  <si>
    <t>Андрианова В.С.</t>
  </si>
  <si>
    <t>7758430886001831</t>
  </si>
  <si>
    <t>7751930829003064</t>
  </si>
  <si>
    <t>7700000142190671</t>
  </si>
  <si>
    <t>D44.0.
Прошу создать эл.нап-ние согласно маршрутизации в ОО № 4 филиала «ММКЦ «Коммунарка» ЦАОП</t>
  </si>
  <si>
    <t>7771350891001977</t>
  </si>
  <si>
    <t>УЗИ ОБП, ЩЖ, анализы крови</t>
  </si>
  <si>
    <t>РГ ОГК</t>
  </si>
  <si>
    <t>3049920844000105</t>
  </si>
  <si>
    <t>Магомедова Р.М.</t>
  </si>
  <si>
    <t>7751030875001425</t>
  </si>
  <si>
    <t xml:space="preserve">ММГ, УЗИ </t>
  </si>
  <si>
    <t>7700005052290131</t>
  </si>
  <si>
    <t>Стационар ГКБ№40</t>
  </si>
  <si>
    <t>В стационаре ГКБ№40 рек-на ЭГДС через 6 месяцев</t>
  </si>
  <si>
    <t>7847420889001154</t>
  </si>
  <si>
    <t xml:space="preserve">Ранее получен ответ - "Пациентка сделала УЗИ молочной железы 07.04.2022".
Прошу уточнить нуждается ли пациент в повторной явке к онкологу по рез-ам исс-ния. </t>
  </si>
  <si>
    <t>7777950821000777</t>
  </si>
  <si>
    <t>9036251748 Фаина Алексеевна</t>
  </si>
  <si>
    <t>Силакова К.А.</t>
  </si>
  <si>
    <t>7700005114310150</t>
  </si>
  <si>
    <t>Дивногорцев Р.С.</t>
  </si>
  <si>
    <t>7700009028581244</t>
  </si>
  <si>
    <t>Бояров И.И.</t>
  </si>
  <si>
    <t>7700001164680854</t>
  </si>
  <si>
    <t>(916)829-32-76</t>
  </si>
  <si>
    <t>7754430832000600</t>
  </si>
  <si>
    <t>(499)253-88-30</t>
  </si>
  <si>
    <t>7700000121720956</t>
  </si>
  <si>
    <t>Котов А.А</t>
  </si>
  <si>
    <t xml:space="preserve">Подомарева О.В. </t>
  </si>
  <si>
    <t>7700006124531135</t>
  </si>
  <si>
    <t xml:space="preserve">Астахова Т.В. </t>
  </si>
  <si>
    <t>4851520881000151</t>
  </si>
  <si>
    <t>Косякова А.М.</t>
  </si>
  <si>
    <t>7776750879000781</t>
  </si>
  <si>
    <t>7748220877002697</t>
  </si>
  <si>
    <t>Прошу сформировать электронное направление к врачу онкологу после прохождения исследования.</t>
  </si>
  <si>
    <t>Монклер А.А.</t>
  </si>
  <si>
    <t>7700007086730850</t>
  </si>
  <si>
    <t>8 901 343 40 83</t>
  </si>
  <si>
    <t>Савенков В.В.</t>
  </si>
  <si>
    <t>7757830837000546</t>
  </si>
  <si>
    <t>8 916 561 45 16</t>
  </si>
  <si>
    <t>Хазарова Е.Г.</t>
  </si>
  <si>
    <t>7758930831000762</t>
  </si>
  <si>
    <t>8 905 553 78 29</t>
  </si>
  <si>
    <t>03.06.2022 консульт.тор.хирурга</t>
  </si>
  <si>
    <t>7700000059721249</t>
  </si>
  <si>
    <t>8 965 157 65 47</t>
  </si>
  <si>
    <t>Нихаенко В.Н.</t>
  </si>
  <si>
    <t>7751210895001361</t>
  </si>
  <si>
    <t>Шамардина А.К.</t>
  </si>
  <si>
    <t xml:space="preserve">УЗИ </t>
  </si>
  <si>
    <t>7700001095540151</t>
  </si>
  <si>
    <t>9031369680/4991250295</t>
  </si>
  <si>
    <t>7700008153040844</t>
  </si>
  <si>
    <t>Бондаренко К.Н.</t>
  </si>
  <si>
    <t>Рычкова А.А</t>
  </si>
  <si>
    <t>7755540880000465</t>
  </si>
  <si>
    <t>9162110007</t>
  </si>
  <si>
    <t>Вознесенский С.А</t>
  </si>
  <si>
    <t>Просьба уточнить дату ОК</t>
  </si>
  <si>
    <t>7701002219100238</t>
  </si>
  <si>
    <t>9096666501</t>
  </si>
  <si>
    <t>Карпенко Р.В</t>
  </si>
  <si>
    <t>Прошу уточнить дату ОК</t>
  </si>
  <si>
    <t>3355530835000069</t>
  </si>
  <si>
    <t>9107759820</t>
  </si>
  <si>
    <t>Прошу записать пациента на прием к врачу онкологу, пациент отказывается от записи. Прошу уточнить нуждается ли пациент в приеме врача онколога</t>
  </si>
  <si>
    <t>7755030833000564</t>
  </si>
  <si>
    <t>9162069211</t>
  </si>
  <si>
    <t>Горбунова Т.А</t>
  </si>
  <si>
    <t>7748240881001709</t>
  </si>
  <si>
    <t>9039657347</t>
  </si>
  <si>
    <t>Пустовойт Л.А</t>
  </si>
  <si>
    <t>Прошу выслать скан протокола от 03.06.22. Пациент сообщил что прием состоялся даны рекомендации</t>
  </si>
  <si>
    <t>7700009186610453</t>
  </si>
  <si>
    <t>9032596590</t>
  </si>
  <si>
    <t>Прошу записать наприем к врачу гематологу, пациент не отвечает. Прошу уточнить нуждается ли пациент в приеме врача гематолога</t>
  </si>
  <si>
    <t>7700004070270445</t>
  </si>
  <si>
    <t>9856105451   4953931534</t>
  </si>
  <si>
    <t>Просьба записать на прием к врачу онкологу, пациент не отвечает. Прошу уточнить нуждается ли пациент в приеме врача онколога</t>
  </si>
  <si>
    <t>7700005233060250</t>
  </si>
  <si>
    <t>9036122515  4991258940</t>
  </si>
  <si>
    <t>Просьба записать на прием к онкологу пациент не отвечает</t>
  </si>
  <si>
    <t>5569350889000122</t>
  </si>
  <si>
    <t>9139685757</t>
  </si>
  <si>
    <t>7700006166140674</t>
  </si>
  <si>
    <t>9167539441</t>
  </si>
  <si>
    <t xml:space="preserve">24.04.22 врачом онкологом рекомендовано КТ ОГК+явка к онкологу. КТ ОГК прошла 03.06.22  Прошу создать эл направление к онкологу </t>
  </si>
  <si>
    <t>7771750824000469</t>
  </si>
  <si>
    <t>9057720774</t>
  </si>
  <si>
    <t>Мельникова И.М</t>
  </si>
  <si>
    <t xml:space="preserve">Прошу уточнить тактику  ведения и рекомендации по диагнозу С64  </t>
  </si>
  <si>
    <t>7700004067181254</t>
  </si>
  <si>
    <t>9269546991</t>
  </si>
  <si>
    <t>Меджидова М.М</t>
  </si>
  <si>
    <t>Прошу уточнить дату записи на КТ ОГК с КУ, ОАК, б/х крови</t>
  </si>
  <si>
    <t>7770050836000107</t>
  </si>
  <si>
    <t>9636598005</t>
  </si>
  <si>
    <t>Прошу записать пациента на прием к онкологу, пациент не отвечает длительное время. Прошу уточнить нуждается ли пациент в приеме врача онколога</t>
  </si>
  <si>
    <t>7701004086130886</t>
  </si>
  <si>
    <t>9264336997</t>
  </si>
  <si>
    <t>Бектемиров М</t>
  </si>
  <si>
    <t>Прошу уточнить дату записи на УЗИ ЩЖ и создать эл направление к онкологу после исследования</t>
  </si>
  <si>
    <t>Шевелев Г.С</t>
  </si>
  <si>
    <t>2247610880001222</t>
  </si>
  <si>
    <t>7750220847000495</t>
  </si>
  <si>
    <t>Довженко Е.П</t>
  </si>
  <si>
    <t>Пациент в данный момент не планирует посещать онколога. Просил перезвонить после 16.05.2022</t>
  </si>
  <si>
    <t>7700001096780266</t>
  </si>
  <si>
    <t>Пациент в данный момент не планирует посещать онколога. Просил перезвонить после 20.05.2022</t>
  </si>
  <si>
    <t>7747440876000697</t>
  </si>
  <si>
    <t>Калистратова Н.Ю</t>
  </si>
  <si>
    <t>21.04.2022 прошла операция в КДО МКНЦ им.Логинова. Прошу выслать скан ВЭ.</t>
  </si>
  <si>
    <t>7700008077020944</t>
  </si>
  <si>
    <t>4959128070/   9057673092</t>
  </si>
  <si>
    <t>ГанинаК.А</t>
  </si>
  <si>
    <t>7768860881000255</t>
  </si>
  <si>
    <t>Протокол ОК от 24.05.2022 из ЕМИАС не информативен. Прошу выслать скан протокола ОК</t>
  </si>
  <si>
    <t>4256720882000017</t>
  </si>
  <si>
    <t>Кожарская Г.В</t>
  </si>
  <si>
    <t>Гистология и ИГХИ от 18.05.2022</t>
  </si>
  <si>
    <t>Юдин И.Е.</t>
  </si>
  <si>
    <t>7751030884001010</t>
  </si>
  <si>
    <t>11.10.2022 была проведена ТАБ, прошу предоставить протокол ГИ</t>
  </si>
  <si>
    <t>7700009114260465</t>
  </si>
  <si>
    <t>Свичкарь И.П.</t>
  </si>
  <si>
    <t>Со слов пациента: приём состоялся у врача-маммолога Свичкарь И.П. 26.05.2022 г. Прошу Вас направить скан протокола осмотра врача</t>
  </si>
  <si>
    <t>7748830875002869</t>
  </si>
  <si>
    <t>7752540869001750</t>
  </si>
  <si>
    <t>5053830869000633</t>
  </si>
  <si>
    <t>Дозвониться не удалось. Взят на контроль.</t>
  </si>
  <si>
    <t>14.06.22 пациентка записана на прием к врачу-урологу ГП 23 Ф3 Джураеву Ф.М., послечего будет записана на УЗИ почек.</t>
  </si>
  <si>
    <t>Пациент отказывается от записи к онкологу.</t>
  </si>
  <si>
    <t>Пациент в ближайшее время планирует госпитализацию в ГБУЗ "Московская городская онкологическая больница №62 ДЗМ"готов посетить онколога по итогу выписки</t>
  </si>
  <si>
    <t>Пациент в предложенную дату не может посетить онколога, т.к. уедет. Готов посетить онколога в другое время. Приглашен в поликлинику доля записи к онкологу.</t>
  </si>
  <si>
    <t>По техническим причинам провести МРТ по записи в системе ЕМИАС не предоставилось возможным. Пациентка приглашена на 07.06.2022 на 19.30 на исследование. О чем информированна по телефону, притензий не имеет.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</si>
</sst>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9C0006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2"/>
      <color rgb="FF000000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0"/>
    <xf numFmtId="0" fontId="19" fillId="15" borderId="0" applyNumberFormat="0" applyBorder="0" applyAlignment="0" applyProtection="0"/>
    <xf numFmtId="0" fontId="16" fillId="16" borderId="0" applyNumberFormat="0" applyBorder="0" applyAlignment="0" applyProtection="0"/>
  </cellStyleXfs>
  <cellXfs count="216">
    <xf numFmtId="0" fontId="0" fillId="0" borderId="0" xfId="0"/>
    <xf numFmtId="0" fontId="0" fillId="8" borderId="0" xfId="0" applyFill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0" xfId="0" applyFont="1"/>
    <xf numFmtId="0" fontId="0" fillId="9" borderId="5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9" borderId="5" xfId="0" applyFont="1" applyFill="1" applyBorder="1"/>
    <xf numFmtId="0" fontId="0" fillId="0" borderId="5" xfId="0" applyFont="1" applyBorder="1"/>
    <xf numFmtId="0" fontId="4" fillId="8" borderId="0" xfId="0" applyFont="1" applyFill="1" applyBorder="1"/>
    <xf numFmtId="0" fontId="8" fillId="4" borderId="1" xfId="0" applyFont="1" applyFill="1" applyBorder="1" applyAlignment="1" applyProtection="1">
      <alignment vertical="center"/>
      <protection locked="0" hidden="1"/>
    </xf>
    <xf numFmtId="0" fontId="8" fillId="0" borderId="0" xfId="0" applyFont="1" applyAlignment="1" applyProtection="1">
      <alignment vertical="center"/>
      <protection locked="0" hidden="1"/>
    </xf>
    <xf numFmtId="0" fontId="8" fillId="0" borderId="1" xfId="0" applyFont="1" applyBorder="1" applyAlignment="1" applyProtection="1">
      <alignment vertical="center"/>
      <protection locked="0" hidden="1"/>
    </xf>
    <xf numFmtId="0" fontId="8" fillId="0" borderId="0" xfId="0" applyFont="1" applyFill="1" applyBorder="1" applyAlignment="1" applyProtection="1">
      <alignment vertical="center"/>
      <protection locked="0" hidden="1"/>
    </xf>
    <xf numFmtId="0" fontId="0" fillId="0" borderId="0" xfId="0" applyAlignment="1" applyProtection="1">
      <alignment vertical="center" wrapText="1" shrinkToFit="1" readingOrder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 shrinkToFit="1" readingOrder="1"/>
    </xf>
    <xf numFmtId="0" fontId="0" fillId="0" borderId="0" xfId="0" applyAlignment="1">
      <alignment horizontal="center" vertical="center" wrapText="1" shrinkToFit="1"/>
    </xf>
    <xf numFmtId="0" fontId="0" fillId="10" borderId="0" xfId="0" applyFill="1" applyAlignment="1">
      <alignment horizontal="center" vertical="center" wrapText="1" shrinkToFit="1"/>
    </xf>
    <xf numFmtId="0" fontId="0" fillId="0" borderId="0" xfId="0" applyProtection="1">
      <protection hidden="1"/>
    </xf>
    <xf numFmtId="0" fontId="5" fillId="0" borderId="0" xfId="0" applyFont="1" applyFill="1" applyProtection="1"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 wrapText="1"/>
      <protection hidden="1"/>
    </xf>
    <xf numFmtId="0" fontId="0" fillId="0" borderId="0" xfId="0" applyFill="1" applyAlignment="1" applyProtection="1">
      <alignment vertical="center" wrapText="1"/>
      <protection hidden="1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Protection="1">
      <protection hidden="1"/>
    </xf>
    <xf numFmtId="0" fontId="5" fillId="0" borderId="0" xfId="0" applyFont="1" applyFill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 vertical="center"/>
      <protection hidden="1"/>
    </xf>
    <xf numFmtId="0" fontId="0" fillId="7" borderId="0" xfId="0" applyFill="1" applyBorder="1" applyProtection="1">
      <protection hidden="1"/>
    </xf>
    <xf numFmtId="0" fontId="0" fillId="7" borderId="0" xfId="0" applyFill="1" applyBorder="1" applyAlignment="1" applyProtection="1">
      <alignment horizontal="left" vertical="center"/>
      <protection hidden="1"/>
    </xf>
    <xf numFmtId="0" fontId="0" fillId="7" borderId="0" xfId="0" applyFill="1" applyProtection="1">
      <protection hidden="1"/>
    </xf>
    <xf numFmtId="0" fontId="6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ill="1" applyBorder="1" applyAlignment="1" applyProtection="1">
      <alignment vertical="center" wrapText="1"/>
      <protection hidden="1"/>
    </xf>
    <xf numFmtId="0" fontId="0" fillId="0" borderId="1" xfId="0" applyFill="1" applyBorder="1" applyProtection="1"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left" vertical="center"/>
      <protection hidden="1"/>
    </xf>
    <xf numFmtId="0" fontId="0" fillId="0" borderId="1" xfId="0" applyFill="1" applyBorder="1" applyAlignment="1" applyProtection="1">
      <protection hidden="1"/>
    </xf>
    <xf numFmtId="0" fontId="0" fillId="7" borderId="0" xfId="0" applyFill="1" applyAlignment="1" applyProtection="1">
      <protection hidden="1"/>
    </xf>
    <xf numFmtId="0" fontId="0" fillId="7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Alignment="1" applyProtection="1">
      <protection hidden="1"/>
    </xf>
    <xf numFmtId="0" fontId="0" fillId="7" borderId="0" xfId="0" applyFill="1" applyBorder="1" applyAlignment="1" applyProtection="1">
      <protection hidden="1"/>
    </xf>
    <xf numFmtId="0" fontId="0" fillId="0" borderId="0" xfId="0" applyAlignment="1" applyProtection="1">
      <protection hidden="1"/>
    </xf>
    <xf numFmtId="0" fontId="12" fillId="7" borderId="0" xfId="0" applyFont="1" applyFill="1" applyBorder="1" applyAlignment="1" applyProtection="1">
      <alignment horizontal="center" vertical="center"/>
      <protection hidden="1"/>
    </xf>
    <xf numFmtId="0" fontId="12" fillId="0" borderId="1" xfId="0" applyFont="1" applyFill="1" applyBorder="1" applyAlignment="1" applyProtection="1">
      <alignment horizontal="center" vertical="center" wrapText="1"/>
      <protection hidden="1"/>
    </xf>
    <xf numFmtId="0" fontId="13" fillId="0" borderId="1" xfId="0" applyFont="1" applyFill="1" applyBorder="1" applyAlignment="1" applyProtection="1">
      <alignment horizontal="center" vertical="center"/>
      <protection hidden="1"/>
    </xf>
    <xf numFmtId="0" fontId="0" fillId="7" borderId="0" xfId="0" applyFill="1"/>
    <xf numFmtId="0" fontId="13" fillId="0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9" fillId="11" borderId="0" xfId="0" applyFont="1" applyFill="1" applyProtection="1">
      <protection hidden="1"/>
    </xf>
    <xf numFmtId="0" fontId="0" fillId="7" borderId="0" xfId="0" applyFill="1" applyBorder="1" applyAlignment="1" applyProtection="1">
      <alignment horizontal="left"/>
      <protection hidden="1"/>
    </xf>
    <xf numFmtId="0" fontId="0" fillId="7" borderId="0" xfId="0" applyFill="1" applyAlignment="1">
      <alignment horizontal="left" vertical="center"/>
    </xf>
    <xf numFmtId="0" fontId="5" fillId="0" borderId="0" xfId="0" applyFont="1" applyFill="1" applyBorder="1" applyAlignment="1" applyProtection="1">
      <alignment horizontal="left" vertical="center" wrapText="1"/>
      <protection hidden="1"/>
    </xf>
    <xf numFmtId="0" fontId="0" fillId="7" borderId="0" xfId="0" applyFont="1" applyFill="1" applyBorder="1" applyAlignment="1" applyProtection="1">
      <alignment horizontal="left" vertical="center" wrapText="1"/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Alignment="1" applyProtection="1">
      <alignment horizontal="left" vertical="center"/>
      <protection hidden="1"/>
    </xf>
    <xf numFmtId="0" fontId="0" fillId="7" borderId="0" xfId="0" applyFill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  <protection hidden="1"/>
    </xf>
    <xf numFmtId="0" fontId="14" fillId="0" borderId="0" xfId="0" applyFont="1" applyFill="1" applyAlignment="1" applyProtection="1">
      <alignment horizontal="center" vertical="center" wrapText="1"/>
      <protection hidden="1"/>
    </xf>
    <xf numFmtId="0" fontId="0" fillId="0" borderId="0" xfId="0" applyNumberFormat="1" applyAlignment="1">
      <alignment horizontal="center" vertical="center" wrapText="1"/>
    </xf>
    <xf numFmtId="0" fontId="5" fillId="0" borderId="3" xfId="0" applyFont="1" applyFill="1" applyBorder="1"/>
    <xf numFmtId="0" fontId="6" fillId="0" borderId="6" xfId="0" applyFont="1" applyFill="1" applyBorder="1"/>
    <xf numFmtId="0" fontId="5" fillId="0" borderId="7" xfId="0" applyFont="1" applyFill="1" applyBorder="1"/>
    <xf numFmtId="0" fontId="2" fillId="0" borderId="2" xfId="0" applyFont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Alignment="1">
      <alignment wrapText="1"/>
    </xf>
    <xf numFmtId="0" fontId="3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wrapText="1"/>
    </xf>
    <xf numFmtId="0" fontId="0" fillId="0" borderId="0" xfId="0" applyNumberFormat="1" applyFill="1" applyBorder="1"/>
    <xf numFmtId="0" fontId="0" fillId="0" borderId="8" xfId="0" applyFont="1" applyBorder="1"/>
    <xf numFmtId="0" fontId="15" fillId="0" borderId="7" xfId="0" applyFont="1" applyFill="1" applyBorder="1"/>
    <xf numFmtId="0" fontId="4" fillId="13" borderId="9" xfId="0" applyFont="1" applyFill="1" applyBorder="1"/>
    <xf numFmtId="0" fontId="0" fillId="9" borderId="9" xfId="0" applyFont="1" applyFill="1" applyBorder="1"/>
    <xf numFmtId="0" fontId="0" fillId="0" borderId="0" xfId="0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16" fillId="9" borderId="5" xfId="0" applyFont="1" applyFill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7" fillId="3" borderId="2" xfId="0" applyFont="1" applyFill="1" applyBorder="1" applyAlignment="1" applyProtection="1">
      <alignment horizontal="centerContinuous" vertical="center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8" fillId="4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0" fontId="7" fillId="5" borderId="1" xfId="0" applyFont="1" applyFill="1" applyBorder="1" applyAlignment="1" applyProtection="1">
      <alignment horizontal="center" vertical="center" wrapText="1"/>
      <protection hidden="1"/>
    </xf>
    <xf numFmtId="0" fontId="7" fillId="6" borderId="1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0" fillId="0" borderId="0" xfId="0" applyFill="1"/>
    <xf numFmtId="0" fontId="4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16" fillId="0" borderId="0" xfId="0" applyFont="1" applyFill="1" applyBorder="1" applyAlignment="1">
      <alignment vertical="center"/>
    </xf>
    <xf numFmtId="0" fontId="5" fillId="9" borderId="5" xfId="0" applyFont="1" applyFill="1" applyBorder="1" applyAlignment="1">
      <alignment vertical="center"/>
    </xf>
    <xf numFmtId="0" fontId="0" fillId="0" borderId="1" xfId="0" applyFill="1" applyBorder="1"/>
    <xf numFmtId="0" fontId="7" fillId="3" borderId="3" xfId="0" applyFont="1" applyFill="1" applyBorder="1" applyAlignment="1" applyProtection="1">
      <alignment horizontal="centerContinuous" vertical="center" wrapText="1" shrinkToFit="1"/>
      <protection hidden="1"/>
    </xf>
    <xf numFmtId="49" fontId="7" fillId="3" borderId="3" xfId="0" applyNumberFormat="1" applyFont="1" applyFill="1" applyBorder="1" applyAlignment="1" applyProtection="1">
      <alignment horizontal="centerContinuous" vertical="center" wrapText="1" shrinkToFit="1"/>
      <protection hidden="1"/>
    </xf>
    <xf numFmtId="0" fontId="7" fillId="3" borderId="3" xfId="0" applyFont="1" applyFill="1" applyBorder="1" applyAlignment="1" applyProtection="1">
      <alignment horizontal="center" vertical="center" wrapText="1" shrinkToFit="1"/>
      <protection hidden="1"/>
    </xf>
    <xf numFmtId="14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14" fontId="7" fillId="2" borderId="1" xfId="0" applyNumberFormat="1" applyFont="1" applyFill="1" applyBorder="1" applyAlignment="1" applyProtection="1">
      <alignment horizontal="center" vertical="center" wrapText="1" shrinkToFit="1"/>
      <protection hidden="1"/>
    </xf>
    <xf numFmtId="49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0" fontId="7" fillId="5" borderId="1" xfId="0" applyFont="1" applyFill="1" applyBorder="1" applyAlignment="1" applyProtection="1">
      <alignment horizontal="center" vertical="center" wrapText="1" shrinkToFit="1"/>
      <protection hidden="1"/>
    </xf>
    <xf numFmtId="0" fontId="7" fillId="4" borderId="1" xfId="0" applyFont="1" applyFill="1" applyBorder="1" applyAlignment="1" applyProtection="1">
      <alignment horizontal="center" vertical="center" wrapText="1" shrinkToFit="1"/>
      <protection hidden="1"/>
    </xf>
    <xf numFmtId="0" fontId="7" fillId="12" borderId="1" xfId="0" applyFont="1" applyFill="1" applyBorder="1" applyAlignment="1" applyProtection="1">
      <alignment horizontal="center" vertical="center" wrapText="1" shrinkToFit="1"/>
      <protection hidden="1"/>
    </xf>
    <xf numFmtId="0" fontId="7" fillId="5" borderId="2" xfId="0" applyFont="1" applyFill="1" applyBorder="1" applyAlignment="1" applyProtection="1">
      <alignment horizontal="center" vertical="center" wrapText="1" shrinkToFit="1"/>
      <protection hidden="1"/>
    </xf>
    <xf numFmtId="0" fontId="8" fillId="0" borderId="1" xfId="0" applyFont="1" applyBorder="1" applyAlignment="1" applyProtection="1">
      <alignment vertical="center" wrapText="1" shrinkToFit="1"/>
      <protection locked="0" hidden="1"/>
    </xf>
    <xf numFmtId="0" fontId="8" fillId="2" borderId="1" xfId="0" applyFont="1" applyFill="1" applyBorder="1" applyAlignment="1" applyProtection="1">
      <alignment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hidden="1"/>
    </xf>
    <xf numFmtId="0" fontId="8" fillId="0" borderId="2" xfId="0" applyFont="1" applyBorder="1" applyAlignment="1" applyProtection="1">
      <alignment horizontal="center" vertical="center" wrapText="1" shrinkToFit="1"/>
      <protection locked="0" hidden="1"/>
    </xf>
    <xf numFmtId="49" fontId="8" fillId="0" borderId="1" xfId="0" applyNumberFormat="1" applyFont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vertical="center" wrapText="1" shrinkToFit="1"/>
      <protection locked="0" hidden="1"/>
    </xf>
    <xf numFmtId="49" fontId="8" fillId="0" borderId="0" xfId="0" applyNumberFormat="1" applyFont="1" applyFill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locked="0" hidden="1"/>
    </xf>
    <xf numFmtId="0" fontId="17" fillId="2" borderId="1" xfId="0" applyFont="1" applyFill="1" applyBorder="1" applyAlignment="1" applyProtection="1">
      <alignment horizontal="center" vertical="center" wrapText="1" shrinkToFi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hidden="1"/>
    </xf>
    <xf numFmtId="164" fontId="17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4" borderId="1" xfId="0" applyFont="1" applyFill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 applyProtection="1">
      <alignment horizontal="center" vertical="center" wrapText="1"/>
      <protection locked="0" hidden="1"/>
    </xf>
    <xf numFmtId="14" fontId="18" fillId="0" borderId="1" xfId="0" applyNumberFormat="1" applyFont="1" applyBorder="1" applyAlignment="1" applyProtection="1">
      <alignment horizontal="center" vertical="center" wrapText="1"/>
      <protection locked="0" hidden="1"/>
    </xf>
    <xf numFmtId="49" fontId="18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2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18" fillId="14" borderId="1" xfId="0" applyFont="1" applyFill="1" applyBorder="1" applyAlignment="1" applyProtection="1">
      <alignment horizontal="center" vertical="center" wrapText="1"/>
      <protection locked="0" hidden="1"/>
    </xf>
    <xf numFmtId="0" fontId="18" fillId="14" borderId="1" xfId="0" applyFont="1" applyFill="1" applyBorder="1" applyAlignment="1" applyProtection="1">
      <alignment horizontal="center" vertical="center" wrapText="1" shrinkToFit="1"/>
      <protection hidden="1"/>
    </xf>
    <xf numFmtId="14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 shrinkToFit="1"/>
      <protection hidden="1"/>
    </xf>
    <xf numFmtId="49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/>
    </xf>
    <xf numFmtId="49" fontId="17" fillId="0" borderId="1" xfId="0" applyNumberFormat="1" applyFont="1" applyFill="1" applyBorder="1" applyAlignment="1" applyProtection="1">
      <alignment horizontal="center" vertical="center" wrapText="1"/>
    </xf>
    <xf numFmtId="0" fontId="17" fillId="0" borderId="2" xfId="0" applyFont="1" applyBorder="1" applyAlignment="1" applyProtection="1">
      <alignment horizontal="center" vertical="center" wrapTex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7" fillId="14" borderId="1" xfId="0" applyFont="1" applyFill="1" applyBorder="1" applyAlignment="1" applyProtection="1">
      <alignment horizontal="center" vertical="center" wrapText="1"/>
      <protection locked="0" hidden="1"/>
    </xf>
    <xf numFmtId="49" fontId="17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 shrinkToFit="1"/>
      <protection hidden="1"/>
    </xf>
    <xf numFmtId="0" fontId="17" fillId="0" borderId="1" xfId="0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 shrinkToFit="1"/>
      <protection hidden="1"/>
    </xf>
    <xf numFmtId="0" fontId="18" fillId="17" borderId="1" xfId="0" applyFont="1" applyFill="1" applyBorder="1" applyAlignment="1" applyProtection="1">
      <alignment horizontal="center" vertical="center" wrapText="1"/>
      <protection locked="0" hidden="1"/>
    </xf>
    <xf numFmtId="0" fontId="18" fillId="17" borderId="1" xfId="0" applyFont="1" applyFill="1" applyBorder="1" applyAlignment="1" applyProtection="1">
      <alignment horizontal="center" vertical="center" wrapText="1" shrinkToFit="1"/>
      <protection hidden="1"/>
    </xf>
    <xf numFmtId="14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1" xfId="0" applyFont="1" applyBorder="1" applyAlignment="1" applyProtection="1">
      <alignment horizontal="center" vertical="center"/>
      <protection locked="0" hidden="1"/>
    </xf>
    <xf numFmtId="49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2" xfId="0" applyFont="1" applyBorder="1" applyAlignment="1" applyProtection="1">
      <alignment horizontal="center" vertical="center"/>
      <protection locked="0" hidden="1"/>
    </xf>
    <xf numFmtId="14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7" fillId="0" borderId="1" xfId="0" applyFont="1" applyFill="1" applyBorder="1" applyAlignment="1" applyProtection="1">
      <alignment horizontal="center" vertical="center"/>
      <protection locked="0" hidden="1"/>
    </xf>
    <xf numFmtId="0" fontId="18" fillId="0" borderId="1" xfId="2" applyFont="1" applyFill="1" applyBorder="1" applyAlignment="1" applyProtection="1">
      <alignment horizontal="center" vertical="center" wrapText="1"/>
      <protection locked="0" hidden="1"/>
    </xf>
    <xf numFmtId="0" fontId="18" fillId="0" borderId="1" xfId="2" applyFont="1" applyFill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 wrapText="1"/>
      <protection locked="0" hidden="1"/>
    </xf>
    <xf numFmtId="0" fontId="17" fillId="0" borderId="2" xfId="0" applyFont="1" applyBorder="1" applyAlignment="1" applyProtection="1">
      <alignment horizontal="center" vertical="center" wrapText="1" shrinkToFit="1"/>
      <protection locked="0" hidden="1"/>
    </xf>
    <xf numFmtId="0" fontId="17" fillId="4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/>
      <protection locked="0" hidden="1"/>
    </xf>
    <xf numFmtId="0" fontId="17" fillId="14" borderId="1" xfId="0" applyFont="1" applyFill="1" applyBorder="1" applyAlignment="1" applyProtection="1">
      <alignment horizontal="center" vertical="center" wrapText="1" shrinkToFit="1"/>
      <protection hidden="1"/>
    </xf>
    <xf numFmtId="0" fontId="17" fillId="7" borderId="1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center" vertical="center" wrapText="1"/>
      <protection hidden="1"/>
    </xf>
    <xf numFmtId="0" fontId="17" fillId="0" borderId="1" xfId="0" applyFont="1" applyFill="1" applyBorder="1" applyAlignment="1" applyProtection="1">
      <alignment horizontal="center" vertical="center"/>
    </xf>
    <xf numFmtId="49" fontId="17" fillId="0" borderId="1" xfId="0" applyNumberFormat="1" applyFont="1" applyFill="1" applyBorder="1" applyAlignment="1" applyProtection="1">
      <alignment horizontal="center" vertical="center"/>
    </xf>
    <xf numFmtId="0" fontId="17" fillId="0" borderId="1" xfId="0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 wrapText="1"/>
    </xf>
    <xf numFmtId="3" fontId="17" fillId="0" borderId="1" xfId="0" applyNumberFormat="1" applyFont="1" applyBorder="1" applyAlignment="1" applyProtection="1">
      <alignment horizontal="center" vertical="center"/>
      <protection locked="0" hidden="1"/>
    </xf>
    <xf numFmtId="0" fontId="18" fillId="0" borderId="1" xfId="0" applyFont="1" applyBorder="1" applyAlignment="1" applyProtection="1">
      <alignment horizontal="center" vertical="center"/>
      <protection locked="0" hidden="1"/>
    </xf>
    <xf numFmtId="14" fontId="18" fillId="0" borderId="1" xfId="0" applyNumberFormat="1" applyFont="1" applyBorder="1" applyAlignment="1" applyProtection="1">
      <alignment horizontal="center" vertical="center"/>
      <protection locked="0" hidden="1"/>
    </xf>
    <xf numFmtId="0" fontId="18" fillId="2" borderId="1" xfId="0" applyFont="1" applyFill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 wrapText="1"/>
      <protection locked="0" hidden="1"/>
    </xf>
    <xf numFmtId="0" fontId="18" fillId="4" borderId="1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Alignment="1" applyProtection="1">
      <alignment horizontal="center" vertical="center"/>
      <protection locked="0" hidden="1"/>
    </xf>
    <xf numFmtId="14" fontId="17" fillId="0" borderId="2" xfId="0" applyNumberFormat="1" applyFont="1" applyBorder="1" applyAlignment="1" applyProtection="1">
      <alignment horizontal="center" vertical="center" wrapText="1"/>
      <protection locked="0" hidden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 applyProtection="1">
      <alignment horizontal="center" vertical="center"/>
      <protection locked="0" hidden="1"/>
    </xf>
    <xf numFmtId="49" fontId="17" fillId="0" borderId="2" xfId="0" applyNumberFormat="1" applyFont="1" applyBorder="1" applyAlignment="1" applyProtection="1">
      <alignment horizontal="center" vertical="center"/>
      <protection locked="0" hidden="1"/>
    </xf>
    <xf numFmtId="0" fontId="18" fillId="0" borderId="0" xfId="0" applyFont="1" applyBorder="1" applyAlignment="1" applyProtection="1">
      <alignment horizontal="center" vertical="center" wrapText="1"/>
      <protection locked="0" hidden="1"/>
    </xf>
    <xf numFmtId="14" fontId="17" fillId="0" borderId="0" xfId="0" applyNumberFormat="1" applyFont="1" applyBorder="1" applyAlignment="1" applyProtection="1">
      <alignment horizontal="center" vertical="center"/>
      <protection locked="0" hidden="1"/>
    </xf>
    <xf numFmtId="0" fontId="17" fillId="0" borderId="1" xfId="1" applyFont="1" applyBorder="1" applyAlignment="1">
      <alignment horizontal="center" vertical="center" wrapText="1"/>
    </xf>
    <xf numFmtId="0" fontId="17" fillId="0" borderId="2" xfId="0" applyFont="1" applyFill="1" applyBorder="1" applyAlignment="1" applyProtection="1">
      <alignment horizontal="center" vertical="center" wrapText="1"/>
      <protection locked="0" hidden="1"/>
    </xf>
    <xf numFmtId="0" fontId="20" fillId="18" borderId="1" xfId="0" applyFont="1" applyFill="1" applyBorder="1" applyAlignment="1">
      <alignment wrapText="1"/>
    </xf>
    <xf numFmtId="0" fontId="21" fillId="18" borderId="1" xfId="0" applyFont="1" applyFill="1" applyBorder="1" applyAlignment="1">
      <alignment wrapText="1"/>
    </xf>
    <xf numFmtId="14" fontId="17" fillId="4" borderId="1" xfId="0" applyNumberFormat="1" applyFont="1" applyFill="1" applyBorder="1" applyAlignment="1" applyProtection="1">
      <alignment horizontal="center" vertical="center"/>
      <protection locked="0" hidden="1"/>
    </xf>
  </cellXfs>
  <cellStyles count="4">
    <cellStyle name="20% — акцент2" xfId="3" builtinId="34"/>
    <cellStyle name="Обычный" xfId="0" builtinId="0"/>
    <cellStyle name="Обычный 2" xfId="1" xr:uid="{00000000-0005-0000-0000-000002000000}"/>
    <cellStyle name="Плохой" xfId="2" builtinId="27"/>
  </cellStyles>
  <dxfs count="7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alignment horizontal="center" vertical="center" textRotation="0" wrapText="1" indent="0" justifyLastLine="0" shrinkToFit="1" readingOrder="1"/>
      <protection locked="1" hidden="0"/>
    </dxf>
    <dxf>
      <alignment horizontal="center" vertical="center" textRotation="0" wrapText="1" indent="0" justifyLastLine="0" shrinkToFit="1" readingOrder="0"/>
    </dxf>
    <dxf>
      <alignment horizontal="center" vertical="center" textRotation="0" wrapText="0" indent="0" justifyLastLine="0" shrinkToFit="0" readingOrder="0"/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border outline="0">
        <left style="thin">
          <color indexed="64"/>
        </left>
      </border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2.xml"/><Relationship Id="rId21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16" Type="http://schemas.openxmlformats.org/officeDocument/2006/relationships/externalLink" Target="externalLinks/externalLink1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66" Type="http://schemas.openxmlformats.org/officeDocument/2006/relationships/externalLink" Target="externalLinks/externalLink62.xml"/><Relationship Id="rId74" Type="http://schemas.openxmlformats.org/officeDocument/2006/relationships/externalLink" Target="externalLinks/externalLink70.xml"/><Relationship Id="rId79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61" Type="http://schemas.openxmlformats.org/officeDocument/2006/relationships/externalLink" Target="externalLinks/externalLink57.xml"/><Relationship Id="rId19" Type="http://schemas.openxmlformats.org/officeDocument/2006/relationships/externalLink" Target="externalLinks/externalLink1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77" Type="http://schemas.openxmlformats.org/officeDocument/2006/relationships/styles" Target="styles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35.xml"/><Relationship Id="rId34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76" Type="http://schemas.openxmlformats.org/officeDocument/2006/relationships/theme" Target="theme/theme1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ownloads/06.06_&#1057;&#1072;&#1082;&#1091;&#1088;&#1086;&#1074;&#1072;&#1050;&#1042;_&#1052;&#1054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esktop/27.05.2022_&#1043;&#1055;_&#1050;&#1086;&#1085;&#1090;&#1088;&#1086;&#1083;&#1100;_&#1052;&#1054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ownloads/&#1050;&#1086;&#1085;&#1090;&#1088;&#1086;&#1083;&#1100;_&#1052;&#1054;_&#1052;&#1072;&#1093;&#1072;&#1083;&#1082;&#1080;&#1085;&#1072;&#1042;&#1053;_06.06.202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ownloads/&#1057;&#1072;&#1082;&#1091;&#1088;&#1086;&#1074;&#1072;&#1050;&#1042;_18.05_&#1052;&#1054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ownloads/&#1056;&#1054;&#1052;&#1040;&#1065;&#1045;&#1053;&#1050;&#1054;_&#1052;&#1054;_&#1048;&#1070;&#1053;&#1068;_2022%2520(10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ownloads/&#1052;&#1054;%2520&#1086;&#1090;%252031.05.2022%2520(3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ownloads/&#1052;&#1054;%2520&#1086;&#1090;%252003.06.202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ownloads/&#1052;&#1054;%2520&#1086;&#1090;%252001.06.202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ownloads/06.06.202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ownloads/3_6_&#1050;&#1086;&#1085;&#1090;&#1088;&#1086;&#1083;&#1100;_&#1052;&#1054;_&#1050;&#1072;&#1083;&#1072;&#1085;&#1090;&#1072;&#1081;_&#1044;_&#1040;_&#1084;&#1072;&#1081;_&#1080;&#1102;&#1085;&#1100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ownloads/3.7_&#1052;&#1054;_06.06.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ownloads/&#1050;&#1086;&#1085;&#1090;&#1088;&#1086;&#1083;&#1100;_&#1052;&#1054;_06.06.2022_&#1055;&#1072;&#1090;&#1102;&#1082;&#1086;&#1074;&#1072;%2520&#1042;.&#1070;.%2520(1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esktop/&#1044;&#1072;&#1090;&#1072;_&#1050;&#1086;&#1085;&#1090;&#1088;&#1086;&#1083;&#1100;_&#1052;&#1054;%2520&#1053;&#1086;&#1074;&#1080;&#1082;&#1086;&#1074;&#1072;%2520&#1048;.&#1045;.06.06.2022%2520&#1086;&#1090;&#1087;&#1088;&#1072;&#1074;&#1080;&#1090;&#1100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esktop/06.06.2022%2520&#1065;&#1077;&#1088;&#1073;&#1072;&#1082;&#1086;&#1074;&#1072;&#1050;.&#1070;._&#1050;&#1086;&#1085;&#1090;&#1088;&#1086;&#1083;&#1100;_&#1052;&#1054;%2520(16)%2520&#8212;%2520&#1082;&#1086;&#1087;&#1080;&#1103;%2520(1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ownloads/&#1050;&#1086;&#1085;&#1090;&#1088;&#1086;&#1083;&#1100;%2520&#1052;&#1054;%2520&#1064;&#1077;&#1074;&#1077;&#1083;&#1077;&#1074;%2520&#1043;&#1057;%252006.06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ownloads/&#1052;&#1054;%2520&#1057;&#1080;&#1084;%252006.06.202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ownloads/06.06.2022_&#1050;&#1086;&#1085;&#1090;&#1088;&#1086;&#1083;&#1100;_&#1052;&#1054;_&#1050;&#1091;&#1079;&#1080;&#1085;&#1072;%2520&#1048;.&#1042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ownloads/&#1044;&#1072;&#1090;&#1072;_&#1050;&#1086;&#1085;&#1090;&#1088;&#1086;&#1083;&#1100;_&#1052;&#1054;%252018.05.2022%2520(5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ownloads/01.06.2022_&#1046;&#1080;&#1088;&#1103;&#1082;&#1086;&#1074;&#1072;%2520&#1045;.&#1057;._&#1050;&#1086;&#1085;&#1090;&#1088;&#1086;&#1083;&#1100;_&#1052;&#1054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ownloads/06.06.2022_&#1050;&#1086;&#1085;&#1090;&#1088;&#1086;&#1083;&#1100;_&#1052;&#1054;&#1045;&#1089;&#1080;&#1085;&#1072;%2520&#1040;.&#1042;.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ownloads/3.10%2520&#1044;&#1072;&#1090;&#1072;_&#1050;&#1086;&#1085;&#1090;&#1088;&#1086;&#1083;&#1100;_&#1052;&#1054;%2520-06.06.202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esktop/&#1052;&#1054;%2520&#1080;&#1102;&#1085;&#1100;%25202022/02.06.2022_&#1050;&#1086;&#1085;&#1090;&#1088;&#1086;&#1083;&#1100;_&#1052;&#1054;_&#1050;&#1088;&#1099;&#1096;%2520&#1053;.&#1043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ownloads/06.06.2022_&#1050;&#1086;&#1085;&#1090;&#1088;&#1086;&#1083;&#1100;_&#1052;&#1054;_&#1052;&#1086;&#1093;&#1086;&#1074;&#1072;%2520&#1044;.&#1042;.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ownloads/&#1056;&#1099;&#1095;&#1082;&#1086;&#1074;&#1072;_&#1040;_&#1040;_06_06_22_&#1044;&#1072;&#1090;&#1072;_&#1050;&#1086;&#1085;&#1090;&#1088;&#1086;&#1083;&#1100;_&#1052;&#1054;_10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ownloads/&#1088;&#1072;&#1073;&#1086;&#1095;&#1080;&#1081;%2520&#1089;&#1090;&#1086;&#1083;/&#1058;&#1072;&#1073;&#1083;&#1080;&#1094;&#1099;,%2520&#1086;&#1090;&#1095;&#1105;&#1090;&#1099;/&#1050;&#1086;&#1085;&#1090;&#1088;&#1086;&#1083;&#1100;%2520&#1052;&#1054;%2520-%25202022/&#1050;&#1086;&#1085;&#1090;&#1088;&#1086;&#1083;&#1100;_&#1052;&#1054;_06-05-22_&#1070;&#1076;&#1080;&#1085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ownloads/&#1088;&#1072;&#1073;&#1086;&#1095;&#1080;&#1081;%2520&#1089;&#1090;&#1086;&#1083;/&#1058;&#1072;&#1073;&#1083;&#1080;&#1094;&#1099;,%2520&#1086;&#1090;&#1095;&#1105;&#1090;&#1099;/&#1050;&#1086;&#1085;&#1090;&#1088;&#1086;&#1083;&#1100;%2520&#1052;&#1054;%2520-%25202022/&#1050;&#1086;&#1085;&#1090;&#1088;&#1086;&#1083;&#1100;_&#1052;&#1054;_06-06-22_&#1070;&#1076;&#1080;&#1085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ownloads/06.06.2022_&#1050;&#1086;&#1085;&#1090;&#1088;&#1086;&#1083;&#1100;_&#1052;&#1054;%2520&#1040;&#1083;&#1105;&#1093;&#1080;&#1085;&#1072;%2520&#1070;.&#1042;.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ownloads/&#1044;&#1072;&#1090;&#1072;_&#1050;&#1086;&#1085;&#1090;&#1088;&#1086;&#1083;&#1100;_&#1052;&#1054;_&#1043;&#1080;&#1084;&#1072;&#1079;&#1077;&#1090;&#1076;&#1080;&#1085;&#1086;&#1074;&#1072;_&#1044;_&#1052;_06_06_202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ownloads/30.05.2022_&#1084;&#1072;&#1081;_&#1046;&#1080;&#1088;&#1103;&#1082;&#1086;&#1074;&#1072;%2520&#1045;.&#1057;._&#1050;&#1086;&#1085;&#1090;&#1088;&#1086;&#1083;&#1100;_&#1052;&#1054;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ownloads/06.06.2022_&#1050;&#1086;&#1085;&#1090;&#1088;&#1086;&#1083;&#1100;_&#1052;&#1054;_%25203.4.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ownloads/06_06_2022_&#1044;&#1072;&#1090;&#1072;_&#1050;&#1086;&#1085;&#1090;&#1088;&#1086;&#1083;&#1100;_&#1052;&#1054;_&#1043;&#1088;&#1080;&#1074;&#1094;&#1086;&#1074;&#1072;_&#1053;_&#1040;_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esktop/&#1050;&#1072;&#1085;&#1077;&#1074;&#1072;%2520&#1040;.&#1042;._06.06.2022_&#1050;&#1086;&#1085;&#1090;&#1088;&#1086;&#1083;&#1100;_&#1052;&#1054;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esktop/&#1050;&#1072;&#1085;&#1077;&#1074;&#1072;%2520&#1040;.&#1042;._01.06.2022_&#1050;&#1086;&#1085;&#1090;&#1088;&#1086;&#1083;&#1100;_&#1052;&#105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ownloads/&#1050;&#1086;&#1085;&#1090;&#1088;&#1086;&#1083;&#1100;_&#1052;&#1054;_&#1064;&#1086;&#1074;&#1082;&#1091;&#1085;%2520&#1042;.%2520&#1054;.%2520(9)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ownloads/&#1050;&#1086;&#1085;&#1090;&#1088;&#1086;&#1083;&#1100;_&#1052;&#1054;_&#1080;&#1102;&#1085;&#1100;2022_&#1052;&#1072;&#1084;&#1099;&#1082;&#1080;&#1085;&#1072;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ownloads/&#1057;&#1074;&#1086;&#1076;%2520&#1052;&#1054;%25203.9%2520&#1086;&#1090;%252024.05.202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ownloads/!!!&#1044;&#1072;&#1090;&#1072;_&#1050;&#1086;&#1085;&#1090;&#1088;&#1086;&#1083;&#1100;_&#1052;&#1054;_&#1043;&#1088;&#1080;&#1075;&#1086;&#1088;&#1103;&#1085;%2520(7)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ownloads/&#1044;&#1072;&#1090;&#1072;_&#1050;&#1086;&#1085;&#1090;&#1088;&#1086;&#1083;&#1100;_&#1052;&#1054;_&#1086;&#1090;_&#1052;&#1086;&#1085;&#1082;&#1083;&#1077;&#1088;_&#1040;_&#1040;_06_06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ownloads/&#1044;&#1072;&#1090;&#1072;_&#1050;&#1086;&#1085;&#1090;&#1088;&#1086;&#1083;&#1100;_&#1052;&#1054;%252018.05.2022%2520(1)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ownloads/&#1050;&#1086;&#1085;&#1090;&#1088;&#1086;&#1083;&#1100;_&#1052;&#1054;%252006.06.2022%2520&#1053;&#1077;&#1095;&#1080;&#1087;&#1086;&#1088;&#1077;&#1085;&#1082;&#1086;%2520&#1055;.&#1040;.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ownloads/06.06.2022_&#1050;&#1086;&#1085;&#1090;&#1088;&#1086;&#1083;&#1100;_&#1052;&#1054;%2520&#1059;&#1085;&#1075;&#1077;&#1088;%2520&#1045;.&#1048;.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ownloads/&#1052;&#1072;&#1088;&#1090;&#1080;&#1088;&#1086;&#1089;&#1086;&#1074;&#1072;%2520&#1071;.&#1040;._&#1052;&#1054;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esktop/&#1057;&#1072;&#1082;&#1091;&#1088;&#1086;&#1074;&#1072;&#1050;&#1042;_18.05_&#1052;&#1054;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ownloads/&#1044;&#1072;&#1090;&#1072;_&#1050;&#1086;&#1085;&#1090;&#1088;&#1086;&#1083;&#1100;_&#1052;&#1054;%2520-%25201.06%2520&#1072;&#1081;&#1089;&#1080;&#1085;&#107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ownloads/&#1086;&#1090;%252018.05.2022_&#1050;&#1086;&#1085;&#1090;&#1088;&#1086;&#1083;&#1100;_&#1052;&#1054;_&#1043;&#1086;&#1088;&#1074;&#1080;&#1094;%2520&#1042;.&#1055;.%2520(3)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ownloads/&#1044;&#1072;&#1090;&#1072;_&#1050;&#1086;&#1085;&#1090;&#1088;&#1086;&#1083;&#1100;_&#1052;&#1054;_&#1057;&#1082;&#1088;&#1086;&#1073;&#1086;&#1074;&#1072;%2520(10)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ownloads/30.05.2022_&#1050;&#1086;&#1085;&#1090;&#1088;&#1086;&#1083;&#1100;_&#1052;&#1054;_&#1050;&#1088;&#1099;&#1096;%2520&#1053;.&#1043;.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ownloads/3.12_06.06.22_&#1050;&#1086;&#1085;&#1090;&#1088;&#1086;&#1083;&#1100;_&#1052;&#1054;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ownloads/3-13_&#1050;&#1086;&#1085;&#1090;&#1088;&#1086;&#1083;&#1100;_&#1052;&#1054;_06-06-2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ownloads/&#1044;&#1072;&#1090;&#1072;_&#1050;&#1086;&#1085;&#1090;&#1088;&#1086;&#1083;&#1100;_&#1052;&#1054;_06_06_2022_&#1053;&#1080;&#1093;&#1072;&#1077;&#1085;&#1082;&#1086;_&#1042;_&#1053;_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ownloads/&#1050;&#1086;&#1085;&#1090;&#1088;&#1086;&#1083;&#1100;&#1052;&#1054;&#1061;&#1086;&#1093;&#1083;&#1086;&#1074;&#1072;_06.06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ownloads/&#1050;&#1086;&#1085;&#1090;&#1088;&#1086;&#1083;&#1100;_&#1052;&#1054;_&#1072;&#1087;&#1088;&#1077;&#1083;&#1100;22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ownloads/&#1044;&#1072;&#1090;&#1072;_&#1050;&#1086;&#1085;&#1090;&#1088;&#1086;&#1083;&#1100;_&#1052;&#1054;%252018.05.2022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ownloads/06.06.2022_&#1052;&#1054;%2520&#1047;&#1072;&#1074;&#1100;&#1103;&#1083;&#1086;&#1074;&#1072;%2520&#1045;.&#1040;.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ownloads/&#1044;&#1072;&#1090;&#1072;_&#1050;&#1086;&#1085;&#1090;&#1088;&#1086;&#1083;&#1100;_&#1052;&#1054;%2520-%2520&#1072;&#1081;&#1089;&#1080;&#1085;&#1072;%252024.0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ownloads/&#1050;&#1086;&#1085;&#1090;&#1088;&#1086;&#1083;&#1100;_&#1052;&#1054;%2520&#1050;&#1072;&#1091;&#1088;&#1086;&#1074;&#1072;%252006.06.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ownloads/&#1051;&#1077;&#1087;&#1077;&#1090;&#1095;&#1077;&#1085;&#1082;&#1086;%2520&#1048;.&#1040;._19.05.22_&#1050;&#1086;&#1085;&#1090;&#1088;&#1086;&#1083;&#1100;_&#1052;&#1054;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ownloads/06.06.22&#1075;._&#1050;&#1086;&#1085;&#1090;&#1088;&#1086;&#1083;&#1100;_&#1052;&#1054;_&#1082;&#1086;&#1084;&#1085;&#1072;&#1090;&#1072;%25203.5.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ownloads/03.06.2022_&#1052;&#1054;%2520&#1047;&#1072;&#1074;&#1100;&#1103;&#1083;&#1086;&#1074;&#1072;%2520&#1045;.&#1040;.%2520(1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esktop/&#1056;&#1072;&#1073;&#1086;&#1095;&#1072;&#1103;%2520&#1076;&#1086;&#1082;&#1091;&#1084;&#1077;&#1085;&#1090;&#1072;&#1094;&#1080;&#1103;&#1085;&#1086;&#1074;&#1072;&#1103;/&#1087;&#1077;&#1088;&#1077;&#1076;&#1072;&#1085;&#1086;%2520&#1074;%2520&#1052;&#1054;/&#1084;&#1072;&#1088;&#1090;22/&#1050;&#1086;&#1085;&#1090;&#1088;&#1086;&#1083;&#1100;_&#1052;&#1054;_&#1052;&#1072;&#1093;&#1072;&#1083;&#1082;&#1080;&#1085;&#1072;&#1042;&#1053;_01.03.2022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ownloads/&#1050;&#1086;&#1085;&#1090;&#1088;&#1086;&#1083;&#1100;_&#1052;&#1054;%2520&#1057;&#1080;&#1088;&#1086;&#1090;&#1080;&#1085;&#1072;%2520&#1058;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ownloads/&#1044;&#1083;&#1103;%2520&#1052;&#1054;%25203.4_25.05.2022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ownloads/&#1050;&#1086;&#1085;&#1090;&#1088;&#1086;&#1083;&#1100;_&#1052;&#1054;_&#1052;&#1072;&#1093;&#1072;&#1083;&#1082;&#1080;&#1085;&#1072;&#1042;&#1053;_31.05.2020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zil/Desktop/&#1050;&#1040;&#1056;&#1058;&#1067;_&#1055;&#1040;&#1062;&#1048;&#1045;&#1053;&#1058;&#1054;&#1042;_&#1056;&#1086;&#1084;&#1072;&#1097;&#1077;&#1085;&#1082;&#1086;_&#1054;&#1042;(&#1053;&#1054;&#1042;&#1067;&#1045;)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zil/Documents/&#1056;&#1072;&#1073;&#1086;&#1095;&#1072;&#1103;%20&#1076;&#1086;&#1082;&#1091;&#1084;&#1077;&#1085;&#1090;&#1072;&#1094;&#1080;&#1103;/&#1050;&#1072;&#1088;&#1090;&#1086;&#1095;&#1082;&#1080;/&#1050;&#1072;&#1088;&#1090;&#1086;&#1095;&#1082;&#1080;_&#1087;&#1072;&#1094;&#1080;&#1077;&#1085;&#1090;&#1086;&#1074;_&#1052;&#1072;&#1093;&#1072;&#1083;&#1082;&#1080;&#1085;&#1072;_&#1042;&#1053;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zil/Desktop/&#1056;&#1072;&#1073;&#1086;&#1095;&#1072;&#1103;%20&#1076;&#1086;&#1082;&#1091;&#1084;&#1077;&#1085;&#1090;&#1072;&#1094;&#1080;&#1103;&#1085;&#1086;&#1074;&#1072;&#1103;/&#1087;&#1077;&#1088;&#1077;&#1076;&#1072;&#1085;&#1086;%20&#1074;%20&#1052;&#1054;/&#1084;&#1072;&#1088;&#1090;22/&#1050;&#1086;&#1085;&#1090;&#1088;&#1086;&#1083;&#1100;_&#1052;&#1054;_&#1052;&#1072;&#1093;&#1072;&#1083;&#1082;&#1080;&#1085;&#1072;&#1042;&#1053;_01.03.202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esktop/&#1044;&#1072;&#1090;&#1072;_&#1050;&#1086;&#1085;&#1090;&#1088;&#1086;&#1083;&#1100;_&#1052;&#1054;%2520&#1041;&#1077;&#1083;&#1103;&#1077;&#1074;&#1072;%2520&#1040;.&#1042;.%252014.04.2022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zil/Downloads/&#1050;&#1086;&#1085;&#1090;&#1088;&#1086;&#1083;&#1100;_&#1052;&#1054;_&#1052;&#1072;&#1093;&#1072;&#1083;&#1082;&#1080;&#1085;&#1072;&#1042;&#1053;_06.06.2022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zil/Desktop/&#1050;&#1086;&#1085;&#1090;&#1088;&#1086;&#1083;&#1100;_&#1052;&#1054;_&#1072;&#1087;&#1088;&#1077;&#1083;&#1100;2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esktop/&#1044;&#1072;&#1090;&#1072;_&#1050;&#1086;&#1085;&#1090;&#1088;&#1086;&#1083;&#1100;_&#1052;&#1054;%252006.06.2022%2520&#1057;&#1077;&#1083;&#1080;&#1092;&#1086;&#1085;&#1086;&#1074;&#1072;%2520&#1040;.&#1048;.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sers/zil/Downloads/&#1050;&#1086;&#1085;&#1090;&#1088;&#1086;&#1083;&#1100;_&#1052;&#1054;_06-06-22_&#1070;&#1076;&#1080;&#10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25.05"/>
      <sheetName val="26.05"/>
      <sheetName val="27.05"/>
      <sheetName val="Лист4"/>
      <sheetName val="Лист5"/>
      <sheetName val="Лист6"/>
      <sheetName val="Лист7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5.2022"/>
      <sheetName val="05.05.2022"/>
      <sheetName val="04.05.2022"/>
      <sheetName val="29.04.2022"/>
      <sheetName val="28.04.2022"/>
      <sheetName val="27.04.2022"/>
      <sheetName val="26.04.2022"/>
      <sheetName val="25.04.2022"/>
      <sheetName val="22.04.2022"/>
      <sheetName val="21.04.2022"/>
      <sheetName val="20.04.2022"/>
      <sheetName val="19.04.2022"/>
      <sheetName val="18.04.2022"/>
      <sheetName val="15.04.2022"/>
      <sheetName val="14.04.2022"/>
      <sheetName val="13.04.2022"/>
      <sheetName val="12.04.2022"/>
      <sheetName val="11.04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2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06.06"/>
      <sheetName val="Лист3"/>
      <sheetName val="03.06"/>
      <sheetName val="02.06"/>
      <sheetName val="01.06"/>
      <sheetName val="31.05"/>
      <sheetName val="30.05"/>
      <sheetName val="27.05"/>
      <sheetName val="26.05"/>
      <sheetName val="25.05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17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7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9.05"/>
      <sheetName val="18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04.2022"/>
      <sheetName val="Статус"/>
      <sheetName val="коммент"/>
      <sheetName val="списки_не_удалять"/>
      <sheetName val="14.04.2022"/>
      <sheetName val="13.04.2022"/>
      <sheetName val="12.04.2022"/>
      <sheetName val="06.05.2022"/>
      <sheetName val="05.05.2022"/>
      <sheetName val="04.05.2022"/>
      <sheetName val="22.04.2022"/>
      <sheetName val="21.04.2022"/>
      <sheetName val="20.04.2022"/>
      <sheetName val="19.04.2022"/>
      <sheetName val="18.04.2022"/>
      <sheetName val="15.04.2022"/>
      <sheetName val="16.05.2022"/>
      <sheetName val="13.05.2022"/>
      <sheetName val="12.05.2022"/>
      <sheetName val="11.05.2022"/>
      <sheetName val="17.05.2022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8.05"/>
      <sheetName val="19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  <sheetName val="Лист1"/>
      <sheetName val="30.05"/>
      <sheetName val="31.05"/>
      <sheetName val="01.06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3.05.2022"/>
      <sheetName val="20.05.2022"/>
      <sheetName val="19.05.2022"/>
      <sheetName val="18.05.2022"/>
      <sheetName val="КОПИЯ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ЮВАО Гришина Л.Л."/>
    </sheetNames>
    <sheetDataSet>
      <sheetData sheetId="0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уденкова"/>
    </sheetNames>
    <sheetDataSet>
      <sheetData sheetId="0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/>
      <sheetData sheetId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статус" displayName="статус" ref="F1:F22" totalsRowShown="0" headerRowDxfId="56" dataDxfId="55">
  <autoFilter ref="F1:F22" xr:uid="{00000000-0009-0000-0100-000001000000}"/>
  <tableColumns count="1">
    <tableColumn id="1" xr3:uid="{00000000-0010-0000-0000-000001000000}" name="статус" dataDxfId="54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9000000}" name="Таблица6" displayName="Таблица6" ref="A1:C22" totalsRowShown="0">
  <autoFilter ref="A1:C22" xr:uid="{00000000-0009-0000-0100-000006000000}"/>
  <tableColumns count="3">
    <tableColumn id="1" xr3:uid="{00000000-0010-0000-0900-000001000000}" name="№" dataDxfId="20"/>
    <tableColumn id="2" xr3:uid="{00000000-0010-0000-0900-000002000000}" name="Статус" dataDxfId="19"/>
    <tableColumn id="3" xr3:uid="{00000000-0010-0000-0900-000003000000}" name="Комментарий для ГП/ЦАОП" dataDxfId="18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Таблица7" displayName="Таблица7" ref="A3:A73" totalsRowShown="0" headerRowDxfId="17" dataDxfId="16" tableBorderDxfId="15">
  <autoFilter ref="A3:A73" xr:uid="{00000000-0009-0000-0100-000007000000}"/>
  <tableColumns count="1">
    <tableColumn id="1" xr3:uid="{00000000-0010-0000-0A00-000001000000}" name="МО" dataDxfId="1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ООПОК" displayName="ООПОК" ref="G1:G6" totalsRowShown="0" headerRowDxfId="13" dataDxfId="12" tableBorderDxfId="11">
  <autoFilter ref="G1:G6" xr:uid="{00000000-0009-0000-0100-00000C000000}"/>
  <tableColumns count="1">
    <tableColumn id="1" xr3:uid="{00000000-0010-0000-0B00-000001000000}" name="ОО/ПОК" dataDxfId="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C000000}" name="Этап_ведения_пациента" displayName="Этап_ведения_пациента" ref="I2:I6" totalsRowShown="0" headerRowDxfId="9" dataDxfId="7" headerRowBorderDxfId="8" tableBorderDxfId="6" totalsRowBorderDxfId="5">
  <autoFilter ref="I2:I6" xr:uid="{00000000-0009-0000-0100-00000E000000}"/>
  <tableColumns count="1">
    <tableColumn id="1" xr3:uid="{00000000-0010-0000-0C00-000001000000}" name="Этап ведения пациента" dataDxfId="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D000000}" name="Таблица714" displayName="Таблица714" ref="C3:C77" totalsRowShown="0" headerRowDxfId="3" dataDxfId="2" tableBorderDxfId="1">
  <autoFilter ref="C3:C77" xr:uid="{00000000-0009-0000-0100-00000D000000}"/>
  <tableColumns count="1">
    <tableColumn id="1" xr3:uid="{00000000-0010-0000-0D00-000001000000}" name="Куда_сфорировано_направление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Отсутствуетпротокол" displayName="Отсутствуетпротокол" ref="O1:O6" totalsRowShown="0" headerRowDxfId="53" dataDxfId="51" headerRowBorderDxfId="52">
  <autoFilter ref="O1:O6" xr:uid="{00000000-0009-0000-0100-000003000000}"/>
  <tableColumns count="1">
    <tableColumn id="1" xr3:uid="{00000000-0010-0000-0100-000001000000}" name="Отсутствует протокол" dataDxfId="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Данныеобиопсии" displayName="Данныеобиопсии" ref="L1:L4" totalsRowShown="0" headerRowDxfId="49" dataDxfId="47" headerRowBorderDxfId="48">
  <autoFilter ref="L1:L4" xr:uid="{00000000-0009-0000-0100-000004000000}"/>
  <tableColumns count="1">
    <tableColumn id="1" xr3:uid="{00000000-0010-0000-0200-000001000000}" name="Данныеобиопсии" dataDxfId="4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Датазаписи" displayName="Датазаписи" ref="M1:M7" totalsRowShown="0" headerRowDxfId="45" dataDxfId="43" headerRowBorderDxfId="44">
  <autoFilter ref="M1:M7" xr:uid="{00000000-0009-0000-0100-000005000000}"/>
  <tableColumns count="1">
    <tableColumn id="1" xr3:uid="{00000000-0010-0000-0300-000001000000}" name="Датазаписи" dataDxfId="4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Отказотзаписи" displayName="Отказотзаписи" ref="N1:N3" totalsRowShown="0" headerRowDxfId="41" dataDxfId="39" headerRowBorderDxfId="40">
  <autoFilter ref="N1:N3" xr:uid="{00000000-0009-0000-0100-000009000000}"/>
  <tableColumns count="1">
    <tableColumn id="1" xr3:uid="{00000000-0010-0000-0400-000001000000}" name="Отказотзаписи" dataDxfId="3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5000000}" name="Превышенсрок" displayName="Превышенсрок" ref="P1:P7" totalsRowShown="0" headerRowDxfId="37" dataDxfId="35" headerRowBorderDxfId="36">
  <autoFilter ref="P1:P7" xr:uid="{00000000-0009-0000-0100-00000A000000}"/>
  <tableColumns count="1">
    <tableColumn id="1" xr3:uid="{00000000-0010-0000-0500-000001000000}" name="Превышенсрок" dataDxfId="3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ВозвратвМОбезприема" displayName="ВозвратвМОбезприема" ref="K1:K5" totalsRowShown="0" headerRowDxfId="33" dataDxfId="31" headerRowBorderDxfId="32" tableBorderDxfId="30">
  <autoFilter ref="K1:K5" xr:uid="{00000000-0009-0000-0100-00000B000000}"/>
  <tableColumns count="1">
    <tableColumn id="1" xr3:uid="{00000000-0010-0000-0600-000001000000}" name="ВозвратвМОбезприема" dataDxfId="2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7000000}" name="тех.ст" displayName="тех.ст" ref="H1:I50" totalsRowShown="0" headerRowDxfId="28" dataDxfId="27">
  <autoFilter ref="H1:I50" xr:uid="{00000000-0009-0000-0100-000002000000}"/>
  <tableColumns count="2">
    <tableColumn id="1" xr3:uid="{00000000-0010-0000-0700-000001000000}" name="тех.ст" dataDxfId="26">
      <calculatedColumnFormula>IF(ISBLANK(F2),"",SUBSTITUTE(SUBSTITUTE(SUBSTITUTE(статус[[#This Row],[статус]],"/","")," ",""),"-",""))</calculatedColumnFormula>
    </tableColumn>
    <tableColumn id="2" xr3:uid="{00000000-0010-0000-0700-000002000000}" name="-" dataDxfId="25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Онкологическийконсилиум" displayName="Онкологическийконсилиум" ref="Q1:Q3" totalsRowShown="0" headerRowDxfId="24" dataDxfId="23" tableBorderDxfId="22">
  <autoFilter ref="Q1:Q3" xr:uid="{00000000-0009-0000-0100-000008000000}"/>
  <tableColumns count="1">
    <tableColumn id="1" xr3:uid="{00000000-0010-0000-0800-000001000000}" name="Онкологическийконсилиум" dataDxfId="2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R928"/>
  <sheetViews>
    <sheetView tabSelected="1" topLeftCell="Q345" zoomScale="70" zoomScaleNormal="70" workbookViewId="0">
      <selection activeCell="Q347" sqref="Q347"/>
    </sheetView>
  </sheetViews>
  <sheetFormatPr defaultColWidth="9.14453125" defaultRowHeight="15" x14ac:dyDescent="0.2"/>
  <cols>
    <col min="1" max="1" width="5.109375" style="16" customWidth="1"/>
    <col min="2" max="2" width="12.5078125" style="123" customWidth="1"/>
    <col min="3" max="3" width="18.83203125" style="123" customWidth="1"/>
    <col min="4" max="4" width="28.65234375" style="123" customWidth="1"/>
    <col min="5" max="5" width="5.51171875" style="123" customWidth="1"/>
    <col min="6" max="6" width="24.078125" style="124" customWidth="1"/>
    <col min="7" max="7" width="19.50390625" style="123" customWidth="1"/>
    <col min="8" max="8" width="19.234375" style="123" customWidth="1"/>
    <col min="9" max="9" width="13.71875" style="123" customWidth="1"/>
    <col min="10" max="10" width="23.40625" style="123" customWidth="1"/>
    <col min="11" max="11" width="20.71484375" style="125" customWidth="1"/>
    <col min="12" max="12" width="69.94921875" style="126" customWidth="1"/>
    <col min="13" max="13" width="27.57421875" style="125" customWidth="1"/>
    <col min="14" max="14" width="7.6640625" style="125" customWidth="1"/>
    <col min="15" max="15" width="16.27734375" style="125" customWidth="1"/>
    <col min="16" max="16" width="44.390625" style="125" customWidth="1"/>
    <col min="17" max="17" width="26.76953125" style="16" customWidth="1"/>
    <col min="18" max="18" width="44.52734375" style="16" customWidth="1"/>
    <col min="19" max="19" width="11.1640625" style="16" bestFit="1" customWidth="1"/>
    <col min="20" max="16384" width="9.14453125" style="16"/>
  </cols>
  <sheetData>
    <row r="1" spans="1:18" s="96" customFormat="1" ht="10.5" customHeight="1" x14ac:dyDescent="0.2">
      <c r="A1" s="93" t="s">
        <v>14</v>
      </c>
      <c r="B1" s="107"/>
      <c r="C1" s="107"/>
      <c r="D1" s="107"/>
      <c r="E1" s="107"/>
      <c r="F1" s="108"/>
      <c r="G1" s="107"/>
      <c r="H1" s="107"/>
      <c r="I1" s="107"/>
      <c r="J1" s="107"/>
      <c r="K1" s="107"/>
      <c r="L1" s="109"/>
      <c r="M1" s="107"/>
      <c r="N1" s="107"/>
      <c r="O1" s="107"/>
      <c r="P1" s="107"/>
      <c r="Q1" s="94" t="s">
        <v>15</v>
      </c>
      <c r="R1" s="95"/>
    </row>
    <row r="2" spans="1:18" s="99" customFormat="1" ht="264.75" x14ac:dyDescent="0.2">
      <c r="A2" s="97" t="s">
        <v>10</v>
      </c>
      <c r="B2" s="110" t="s">
        <v>11</v>
      </c>
      <c r="C2" s="110" t="s">
        <v>35</v>
      </c>
      <c r="D2" s="111" t="s">
        <v>7</v>
      </c>
      <c r="E2" s="111" t="s">
        <v>145</v>
      </c>
      <c r="F2" s="112" t="s">
        <v>8</v>
      </c>
      <c r="G2" s="113" t="s">
        <v>192</v>
      </c>
      <c r="H2" s="114" t="s">
        <v>105</v>
      </c>
      <c r="I2" s="114" t="s">
        <v>107</v>
      </c>
      <c r="J2" s="115" t="s">
        <v>193</v>
      </c>
      <c r="K2" s="113" t="s">
        <v>108</v>
      </c>
      <c r="L2" s="113" t="s">
        <v>142</v>
      </c>
      <c r="M2" s="113" t="s">
        <v>109</v>
      </c>
      <c r="N2" s="116" t="s">
        <v>182</v>
      </c>
      <c r="O2" s="116" t="s">
        <v>191</v>
      </c>
      <c r="P2" s="116" t="s">
        <v>13</v>
      </c>
      <c r="Q2" s="98" t="s">
        <v>12</v>
      </c>
      <c r="R2" s="98" t="s">
        <v>9</v>
      </c>
    </row>
    <row r="3" spans="1:18" s="187" customFormat="1" ht="124.5" hidden="1" customHeight="1" x14ac:dyDescent="0.15">
      <c r="A3" s="174">
        <v>1</v>
      </c>
      <c r="B3" s="147">
        <v>44718</v>
      </c>
      <c r="C3" s="139" t="s">
        <v>304</v>
      </c>
      <c r="D3" s="142" t="s">
        <v>87</v>
      </c>
      <c r="E3" s="142"/>
      <c r="F3" s="137" t="s">
        <v>319</v>
      </c>
      <c r="G3" s="127" t="s">
        <v>320</v>
      </c>
      <c r="H3" s="127" t="s">
        <v>210</v>
      </c>
      <c r="I3" s="128">
        <v>44664</v>
      </c>
      <c r="J3" s="127" t="s">
        <v>179</v>
      </c>
      <c r="K3" s="127" t="s">
        <v>125</v>
      </c>
      <c r="L3" s="133" t="str">
        <f>IFERROR(_xlfn.IFNA(VLOOKUP($K3,[1]коммент!$B:$C,2,0),""),"")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" s="174" t="s">
        <v>126</v>
      </c>
      <c r="N3" s="176"/>
      <c r="O3" s="162"/>
      <c r="P3" s="162"/>
      <c r="Q3" s="186"/>
      <c r="R3" s="186"/>
    </row>
    <row r="4" spans="1:18" s="187" customFormat="1" ht="124.5" hidden="1" customHeight="1" x14ac:dyDescent="0.15">
      <c r="A4" s="127">
        <v>2</v>
      </c>
      <c r="B4" s="128">
        <v>44718</v>
      </c>
      <c r="C4" s="127" t="s">
        <v>385</v>
      </c>
      <c r="D4" s="142" t="s">
        <v>87</v>
      </c>
      <c r="E4" s="142"/>
      <c r="F4" s="145" t="s">
        <v>387</v>
      </c>
      <c r="G4" s="127">
        <v>89859722901</v>
      </c>
      <c r="H4" s="127" t="s">
        <v>210</v>
      </c>
      <c r="I4" s="128">
        <v>44685</v>
      </c>
      <c r="J4" s="127" t="s">
        <v>180</v>
      </c>
      <c r="K4" s="127" t="s">
        <v>1</v>
      </c>
      <c r="L4" s="133" t="str">
        <f>IFERROR(_xlfn.IFNA(VLOOKUP($K4,[2]коммент!$B:$C,2,0),""),"")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4" s="127" t="s">
        <v>133</v>
      </c>
      <c r="N4" s="162"/>
      <c r="O4" s="162"/>
      <c r="P4" s="162" t="s">
        <v>388</v>
      </c>
      <c r="Q4" s="135"/>
      <c r="R4" s="135"/>
    </row>
    <row r="5" spans="1:18" s="187" customFormat="1" ht="124.5" hidden="1" customHeight="1" x14ac:dyDescent="0.15">
      <c r="A5" s="174">
        <v>3</v>
      </c>
      <c r="B5" s="147">
        <v>44718</v>
      </c>
      <c r="C5" s="127" t="s">
        <v>385</v>
      </c>
      <c r="D5" s="142" t="s">
        <v>87</v>
      </c>
      <c r="E5" s="142"/>
      <c r="F5" s="145" t="s">
        <v>387</v>
      </c>
      <c r="G5" s="127">
        <v>89859722901</v>
      </c>
      <c r="H5" s="127" t="s">
        <v>210</v>
      </c>
      <c r="I5" s="128">
        <v>44685</v>
      </c>
      <c r="J5" s="127" t="s">
        <v>180</v>
      </c>
      <c r="K5" s="127" t="s">
        <v>111</v>
      </c>
      <c r="L5" s="133" t="str">
        <f>IFERROR(_xlfn.IFNA(VLOOKUP($K5,[2]коммент!$B:$C,2,0),""),"")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" s="127" t="s">
        <v>133</v>
      </c>
      <c r="N5" s="162"/>
      <c r="O5" s="162"/>
      <c r="P5" s="162" t="s">
        <v>388</v>
      </c>
      <c r="Q5" s="135"/>
      <c r="R5" s="135"/>
    </row>
    <row r="6" spans="1:18" s="184" customFormat="1" ht="124.5" hidden="1" customHeight="1" x14ac:dyDescent="0.15">
      <c r="A6" s="127">
        <v>4</v>
      </c>
      <c r="B6" s="128">
        <v>44718</v>
      </c>
      <c r="C6" s="174" t="s">
        <v>528</v>
      </c>
      <c r="D6" s="142" t="s">
        <v>87</v>
      </c>
      <c r="E6" s="183"/>
      <c r="F6" s="175" t="s">
        <v>531</v>
      </c>
      <c r="G6" s="127" t="s">
        <v>532</v>
      </c>
      <c r="H6" s="174" t="s">
        <v>533</v>
      </c>
      <c r="I6" s="173">
        <v>44716</v>
      </c>
      <c r="J6" s="174" t="s">
        <v>179</v>
      </c>
      <c r="K6" s="127" t="s">
        <v>36</v>
      </c>
      <c r="L6" s="133" t="str">
        <f>IFERROR(_xlfn.IFNA(VLOOKUP($K6,[3]коммент!$B:$C,2,0),""),"")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6" s="174"/>
      <c r="N6" s="174"/>
      <c r="O6" s="127"/>
      <c r="P6" s="127" t="s">
        <v>534</v>
      </c>
      <c r="Q6" s="186"/>
      <c r="R6" s="186"/>
    </row>
    <row r="7" spans="1:18" s="187" customFormat="1" ht="124.5" hidden="1" customHeight="1" x14ac:dyDescent="0.15">
      <c r="A7" s="174">
        <v>5</v>
      </c>
      <c r="B7" s="128">
        <v>44718</v>
      </c>
      <c r="C7" s="174" t="s">
        <v>528</v>
      </c>
      <c r="D7" s="142" t="s">
        <v>87</v>
      </c>
      <c r="E7" s="183"/>
      <c r="F7" s="175" t="s">
        <v>535</v>
      </c>
      <c r="G7" s="127" t="s">
        <v>536</v>
      </c>
      <c r="H7" s="174" t="s">
        <v>537</v>
      </c>
      <c r="I7" s="173">
        <v>44714</v>
      </c>
      <c r="J7" s="174" t="s">
        <v>179</v>
      </c>
      <c r="K7" s="127" t="s">
        <v>36</v>
      </c>
      <c r="L7" s="133" t="str">
        <f>IFERROR(_xlfn.IFNA(VLOOKUP($K7,[3]коммент!$B:$C,2,0),""),"")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7" s="174"/>
      <c r="N7" s="174"/>
      <c r="O7" s="127"/>
      <c r="P7" s="127" t="s">
        <v>534</v>
      </c>
      <c r="Q7" s="186"/>
      <c r="R7" s="186"/>
    </row>
    <row r="8" spans="1:18" s="187" customFormat="1" ht="124.5" hidden="1" customHeight="1" x14ac:dyDescent="0.15">
      <c r="A8" s="127">
        <v>6</v>
      </c>
      <c r="B8" s="147">
        <v>44718</v>
      </c>
      <c r="C8" s="174" t="s">
        <v>542</v>
      </c>
      <c r="D8" s="183" t="s">
        <v>87</v>
      </c>
      <c r="E8" s="183"/>
      <c r="F8" s="175" t="s">
        <v>543</v>
      </c>
      <c r="G8" s="174">
        <v>89161967088</v>
      </c>
      <c r="H8" s="174" t="s">
        <v>544</v>
      </c>
      <c r="I8" s="173">
        <v>44714</v>
      </c>
      <c r="J8" s="174" t="s">
        <v>180</v>
      </c>
      <c r="K8" s="127" t="s">
        <v>111</v>
      </c>
      <c r="L8" s="133" t="str">
        <f>IFERROR(_xlfn.IFNA(VLOOKUP($K8,[4]коммент!$B:$C,2,0),""),"")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" s="174" t="s">
        <v>154</v>
      </c>
      <c r="N8" s="174" t="s">
        <v>114</v>
      </c>
      <c r="O8" s="127"/>
      <c r="P8" s="127"/>
      <c r="Q8" s="186"/>
      <c r="R8" s="186"/>
    </row>
    <row r="9" spans="1:18" s="187" customFormat="1" ht="124.5" hidden="1" customHeight="1" x14ac:dyDescent="0.15">
      <c r="A9" s="174">
        <v>7</v>
      </c>
      <c r="B9" s="128">
        <v>44718</v>
      </c>
      <c r="C9" s="174" t="s">
        <v>542</v>
      </c>
      <c r="D9" s="183" t="s">
        <v>87</v>
      </c>
      <c r="E9" s="183"/>
      <c r="F9" s="175" t="s">
        <v>545</v>
      </c>
      <c r="G9" s="174">
        <v>89163203886</v>
      </c>
      <c r="H9" s="174" t="s">
        <v>544</v>
      </c>
      <c r="I9" s="173">
        <v>44717</v>
      </c>
      <c r="J9" s="174" t="s">
        <v>180</v>
      </c>
      <c r="K9" s="127" t="s">
        <v>111</v>
      </c>
      <c r="L9" s="133" t="str">
        <f>IFERROR(_xlfn.IFNA(VLOOKUP($K9,[4]коммент!$B:$C,2,0),""),"")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" s="174" t="s">
        <v>154</v>
      </c>
      <c r="N9" s="176" t="s">
        <v>114</v>
      </c>
      <c r="O9" s="162"/>
      <c r="P9" s="162"/>
      <c r="Q9" s="186"/>
      <c r="R9" s="186"/>
    </row>
    <row r="10" spans="1:18" s="187" customFormat="1" ht="124.5" hidden="1" customHeight="1" x14ac:dyDescent="0.15">
      <c r="A10" s="127">
        <v>8</v>
      </c>
      <c r="B10" s="128">
        <v>44718</v>
      </c>
      <c r="C10" s="174" t="s">
        <v>542</v>
      </c>
      <c r="D10" s="183" t="s">
        <v>87</v>
      </c>
      <c r="E10" s="183"/>
      <c r="F10" s="175" t="s">
        <v>546</v>
      </c>
      <c r="G10" s="174">
        <v>89057008859</v>
      </c>
      <c r="H10" s="174" t="s">
        <v>544</v>
      </c>
      <c r="I10" s="173">
        <v>44717</v>
      </c>
      <c r="J10" s="174" t="s">
        <v>180</v>
      </c>
      <c r="K10" s="127" t="s">
        <v>111</v>
      </c>
      <c r="L10" s="133" t="str">
        <f>IFERROR(_xlfn.IFNA(VLOOKUP($K10,[4]коммент!$B:$C,2,0),""),"")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0" s="174" t="s">
        <v>154</v>
      </c>
      <c r="N10" s="176" t="s">
        <v>114</v>
      </c>
      <c r="O10" s="162"/>
      <c r="P10" s="162"/>
      <c r="Q10" s="186"/>
      <c r="R10" s="186"/>
    </row>
    <row r="11" spans="1:18" s="187" customFormat="1" ht="124.5" hidden="1" customHeight="1" x14ac:dyDescent="0.15">
      <c r="A11" s="174">
        <v>9</v>
      </c>
      <c r="B11" s="147">
        <v>44718</v>
      </c>
      <c r="C11" s="174" t="s">
        <v>542</v>
      </c>
      <c r="D11" s="183" t="s">
        <v>87</v>
      </c>
      <c r="E11" s="183"/>
      <c r="F11" s="175" t="s">
        <v>547</v>
      </c>
      <c r="G11" s="174">
        <v>89067438118</v>
      </c>
      <c r="H11" s="174" t="s">
        <v>548</v>
      </c>
      <c r="I11" s="173">
        <v>44715</v>
      </c>
      <c r="J11" s="174" t="s">
        <v>134</v>
      </c>
      <c r="K11" s="127" t="s">
        <v>111</v>
      </c>
      <c r="L11" s="133" t="str">
        <f>IFERROR(_xlfn.IFNA(VLOOKUP($K11,[4]коммент!$B:$C,2,0),""),"")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" s="174" t="s">
        <v>154</v>
      </c>
      <c r="N11" s="176" t="s">
        <v>114</v>
      </c>
      <c r="O11" s="162"/>
      <c r="P11" s="162"/>
      <c r="Q11" s="186"/>
      <c r="R11" s="186"/>
    </row>
    <row r="12" spans="1:18" s="187" customFormat="1" ht="124.5" hidden="1" customHeight="1" x14ac:dyDescent="0.15">
      <c r="A12" s="127">
        <v>10</v>
      </c>
      <c r="B12" s="147">
        <v>44718</v>
      </c>
      <c r="C12" s="174" t="s">
        <v>542</v>
      </c>
      <c r="D12" s="183" t="s">
        <v>87</v>
      </c>
      <c r="E12" s="183"/>
      <c r="F12" s="175" t="s">
        <v>551</v>
      </c>
      <c r="G12" s="174">
        <v>89588010025</v>
      </c>
      <c r="H12" s="174" t="s">
        <v>552</v>
      </c>
      <c r="I12" s="173">
        <v>44714</v>
      </c>
      <c r="J12" s="174" t="s">
        <v>134</v>
      </c>
      <c r="K12" s="127" t="s">
        <v>111</v>
      </c>
      <c r="L12" s="133" t="str">
        <f>IFERROR(_xlfn.IFNA(VLOOKUP($K12,[4]коммент!$B:$C,2,0),""),"")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" s="174" t="s">
        <v>154</v>
      </c>
      <c r="N12" s="176" t="s">
        <v>114</v>
      </c>
      <c r="O12" s="162"/>
      <c r="P12" s="162"/>
      <c r="Q12" s="186"/>
      <c r="R12" s="186"/>
    </row>
    <row r="13" spans="1:18" s="187" customFormat="1" ht="124.5" hidden="1" customHeight="1" x14ac:dyDescent="0.15">
      <c r="A13" s="174">
        <v>11</v>
      </c>
      <c r="B13" s="147">
        <v>44718</v>
      </c>
      <c r="C13" s="174" t="s">
        <v>660</v>
      </c>
      <c r="D13" s="183" t="s">
        <v>87</v>
      </c>
      <c r="E13" s="183"/>
      <c r="F13" s="175" t="s">
        <v>661</v>
      </c>
      <c r="G13" s="197" t="s">
        <v>662</v>
      </c>
      <c r="H13" s="174" t="s">
        <v>386</v>
      </c>
      <c r="I13" s="173">
        <v>44715</v>
      </c>
      <c r="J13" s="174" t="s">
        <v>179</v>
      </c>
      <c r="K13" s="127" t="s">
        <v>36</v>
      </c>
      <c r="L13" s="133" t="s">
        <v>157</v>
      </c>
      <c r="M13" s="174"/>
      <c r="N13" s="176" t="s">
        <v>114</v>
      </c>
      <c r="O13" s="162"/>
      <c r="P13" s="162" t="s">
        <v>663</v>
      </c>
      <c r="Q13" s="186"/>
      <c r="R13" s="186"/>
    </row>
    <row r="14" spans="1:18" s="187" customFormat="1" ht="124.5" hidden="1" customHeight="1" x14ac:dyDescent="0.15">
      <c r="A14" s="127">
        <v>12</v>
      </c>
      <c r="B14" s="128">
        <v>44718</v>
      </c>
      <c r="C14" s="127" t="s">
        <v>944</v>
      </c>
      <c r="D14" s="183" t="s">
        <v>87</v>
      </c>
      <c r="E14" s="183"/>
      <c r="F14" s="175" t="s">
        <v>951</v>
      </c>
      <c r="G14" s="174" t="s">
        <v>952</v>
      </c>
      <c r="H14" s="174" t="s">
        <v>533</v>
      </c>
      <c r="I14" s="173">
        <v>44717</v>
      </c>
      <c r="J14" s="127" t="s">
        <v>179</v>
      </c>
      <c r="K14" s="127" t="s">
        <v>122</v>
      </c>
      <c r="L14" s="133" t="str">
        <f>IFERROR(_xlfn.IFNA(VLOOKUP($K14,[5]коммент!$B:$C,2,0),""),"")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14" s="174"/>
      <c r="N14" s="174"/>
      <c r="O14" s="127"/>
      <c r="P14" s="127"/>
      <c r="Q14" s="186"/>
      <c r="R14" s="186"/>
    </row>
    <row r="15" spans="1:18" s="187" customFormat="1" ht="124.5" hidden="1" customHeight="1" x14ac:dyDescent="0.15">
      <c r="A15" s="174">
        <v>13</v>
      </c>
      <c r="B15" s="128">
        <v>44718</v>
      </c>
      <c r="C15" s="174" t="s">
        <v>991</v>
      </c>
      <c r="D15" s="183" t="s">
        <v>87</v>
      </c>
      <c r="E15" s="183"/>
      <c r="F15" s="175" t="s">
        <v>994</v>
      </c>
      <c r="G15" s="174">
        <v>9164270857.4956093</v>
      </c>
      <c r="H15" s="174" t="s">
        <v>386</v>
      </c>
      <c r="I15" s="173">
        <v>44704</v>
      </c>
      <c r="J15" s="174" t="s">
        <v>134</v>
      </c>
      <c r="K15" s="127" t="s">
        <v>111</v>
      </c>
      <c r="L15" s="133" t="str">
        <f>IFERROR(_xlfn.IFNA(VLOOKUP($K15,[6]коммент!$B:$C,2,0),""),"")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5" s="174" t="s">
        <v>154</v>
      </c>
      <c r="N15" s="176"/>
      <c r="O15" s="162"/>
      <c r="P15" s="127"/>
      <c r="Q15" s="186"/>
      <c r="R15" s="186"/>
    </row>
    <row r="16" spans="1:18" s="187" customFormat="1" ht="124.5" hidden="1" customHeight="1" x14ac:dyDescent="0.15">
      <c r="A16" s="127">
        <v>14</v>
      </c>
      <c r="B16" s="147">
        <v>44718</v>
      </c>
      <c r="C16" s="127" t="s">
        <v>1038</v>
      </c>
      <c r="D16" s="142" t="s">
        <v>87</v>
      </c>
      <c r="E16" s="142"/>
      <c r="F16" s="145" t="s">
        <v>1041</v>
      </c>
      <c r="G16" s="127">
        <v>89265564326</v>
      </c>
      <c r="H16" s="127" t="s">
        <v>1042</v>
      </c>
      <c r="I16" s="128">
        <v>44704</v>
      </c>
      <c r="J16" s="127" t="s">
        <v>180</v>
      </c>
      <c r="K16" s="127" t="s">
        <v>125</v>
      </c>
      <c r="L16" s="133" t="str">
        <f>IFERROR(_xlfn.IFNA(VLOOKUP($K16,[7]коммент!$B:$C,2,0),""),"")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" s="127" t="s">
        <v>126</v>
      </c>
      <c r="N16" s="162"/>
      <c r="O16" s="162"/>
      <c r="P16" s="127"/>
      <c r="Q16" s="135"/>
      <c r="R16" s="135"/>
    </row>
    <row r="17" spans="1:18" s="187" customFormat="1" ht="124.5" hidden="1" customHeight="1" x14ac:dyDescent="0.15">
      <c r="A17" s="174">
        <v>15</v>
      </c>
      <c r="B17" s="128">
        <v>44718</v>
      </c>
      <c r="C17" s="127" t="s">
        <v>1038</v>
      </c>
      <c r="D17" s="146" t="s">
        <v>87</v>
      </c>
      <c r="E17" s="142"/>
      <c r="F17" s="148" t="s">
        <v>1045</v>
      </c>
      <c r="G17" s="139" t="s">
        <v>1046</v>
      </c>
      <c r="H17" s="147" t="s">
        <v>1047</v>
      </c>
      <c r="I17" s="147">
        <v>44717</v>
      </c>
      <c r="J17" s="139" t="s">
        <v>134</v>
      </c>
      <c r="K17" s="139" t="s">
        <v>111</v>
      </c>
      <c r="L17" s="133" t="str">
        <f>IFERROR(_xlfn.IFNA(VLOOKUP($K17,[7]коммент!$B:$C,2,0),""),"")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" s="127" t="s">
        <v>154</v>
      </c>
      <c r="N17" s="202" t="s">
        <v>114</v>
      </c>
      <c r="O17" s="202"/>
      <c r="P17" s="202"/>
      <c r="Q17" s="135"/>
      <c r="R17" s="135"/>
    </row>
    <row r="18" spans="1:18" s="187" customFormat="1" ht="124.5" hidden="1" customHeight="1" x14ac:dyDescent="0.15">
      <c r="A18" s="127">
        <v>16</v>
      </c>
      <c r="B18" s="128">
        <v>44718</v>
      </c>
      <c r="C18" s="150" t="s">
        <v>1055</v>
      </c>
      <c r="D18" s="142" t="s">
        <v>87</v>
      </c>
      <c r="E18" s="142"/>
      <c r="F18" s="137" t="s">
        <v>1056</v>
      </c>
      <c r="G18" s="127">
        <v>89035106775</v>
      </c>
      <c r="H18" s="127" t="s">
        <v>1057</v>
      </c>
      <c r="I18" s="128">
        <v>44700</v>
      </c>
      <c r="J18" s="127" t="s">
        <v>180</v>
      </c>
      <c r="K18" s="127" t="s">
        <v>125</v>
      </c>
      <c r="L18" s="133" t="str">
        <f>IFERROR(_xlfn.IFNA(VLOOKUP($K18,[8]коммент!$B:$C,2,0),""),"")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8" s="127" t="s">
        <v>126</v>
      </c>
      <c r="N18" s="162"/>
      <c r="O18" s="162"/>
      <c r="P18" s="127"/>
      <c r="Q18" s="135"/>
      <c r="R18" s="135"/>
    </row>
    <row r="19" spans="1:18" s="187" customFormat="1" ht="124.5" hidden="1" customHeight="1" x14ac:dyDescent="0.15">
      <c r="A19" s="174">
        <v>17</v>
      </c>
      <c r="B19" s="147">
        <v>44718</v>
      </c>
      <c r="C19" s="150" t="s">
        <v>1055</v>
      </c>
      <c r="D19" s="142" t="s">
        <v>87</v>
      </c>
      <c r="E19" s="142"/>
      <c r="F19" s="137" t="s">
        <v>1060</v>
      </c>
      <c r="G19" s="127">
        <v>89639656415</v>
      </c>
      <c r="H19" s="127" t="s">
        <v>1061</v>
      </c>
      <c r="I19" s="128">
        <v>44715</v>
      </c>
      <c r="J19" s="127" t="s">
        <v>180</v>
      </c>
      <c r="K19" s="127" t="s">
        <v>111</v>
      </c>
      <c r="L19" s="133" t="str">
        <f>IFERROR(_xlfn.IFNA(VLOOKUP($K19,[8]коммент!$B:$C,2,0),""),"")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" s="127" t="s">
        <v>133</v>
      </c>
      <c r="N19" s="162" t="s">
        <v>114</v>
      </c>
      <c r="O19" s="162"/>
      <c r="P19" s="127" t="s">
        <v>1062</v>
      </c>
      <c r="Q19" s="135"/>
      <c r="R19" s="135"/>
    </row>
    <row r="20" spans="1:18" s="187" customFormat="1" ht="124.5" hidden="1" customHeight="1" x14ac:dyDescent="0.15">
      <c r="A20" s="127">
        <v>18</v>
      </c>
      <c r="B20" s="128">
        <v>44718</v>
      </c>
      <c r="C20" s="150" t="s">
        <v>1055</v>
      </c>
      <c r="D20" s="142" t="s">
        <v>87</v>
      </c>
      <c r="E20" s="142"/>
      <c r="F20" s="137" t="s">
        <v>1060</v>
      </c>
      <c r="G20" s="127">
        <v>89639656415</v>
      </c>
      <c r="H20" s="127" t="s">
        <v>1061</v>
      </c>
      <c r="I20" s="128">
        <v>44715</v>
      </c>
      <c r="J20" s="127" t="s">
        <v>180</v>
      </c>
      <c r="K20" s="127" t="s">
        <v>1</v>
      </c>
      <c r="L20" s="133" t="str">
        <f>IFERROR(_xlfn.IFNA(VLOOKUP($K20,[8]коммент!$B:$C,2,0),""),"")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0" s="127" t="s">
        <v>152</v>
      </c>
      <c r="N20" s="162"/>
      <c r="O20" s="162"/>
      <c r="P20" s="127"/>
      <c r="Q20" s="135"/>
      <c r="R20" s="135"/>
    </row>
    <row r="21" spans="1:18" s="187" customFormat="1" ht="124.5" hidden="1" customHeight="1" x14ac:dyDescent="0.15">
      <c r="A21" s="174">
        <v>19</v>
      </c>
      <c r="B21" s="128">
        <v>44718</v>
      </c>
      <c r="C21" s="127" t="s">
        <v>1118</v>
      </c>
      <c r="D21" s="142" t="s">
        <v>87</v>
      </c>
      <c r="E21" s="142"/>
      <c r="F21" s="137" t="s">
        <v>1119</v>
      </c>
      <c r="G21" s="127">
        <v>9104372512</v>
      </c>
      <c r="H21" s="127" t="s">
        <v>1120</v>
      </c>
      <c r="I21" s="173">
        <v>44715</v>
      </c>
      <c r="J21" s="127" t="s">
        <v>180</v>
      </c>
      <c r="K21" s="127" t="s">
        <v>111</v>
      </c>
      <c r="L21" s="133" t="s">
        <v>165</v>
      </c>
      <c r="M21" s="127" t="s">
        <v>133</v>
      </c>
      <c r="N21" s="174" t="s">
        <v>114</v>
      </c>
      <c r="O21" s="127"/>
      <c r="P21" s="127"/>
      <c r="Q21" s="186"/>
      <c r="R21" s="186"/>
    </row>
    <row r="22" spans="1:18" s="187" customFormat="1" ht="124.5" hidden="1" customHeight="1" x14ac:dyDescent="0.15">
      <c r="A22" s="127">
        <v>20</v>
      </c>
      <c r="B22" s="147">
        <v>44718</v>
      </c>
      <c r="C22" s="127" t="s">
        <v>1118</v>
      </c>
      <c r="D22" s="142" t="s">
        <v>87</v>
      </c>
      <c r="E22" s="142"/>
      <c r="F22" s="137" t="s">
        <v>1121</v>
      </c>
      <c r="G22" s="127">
        <v>9169887390</v>
      </c>
      <c r="H22" s="127" t="s">
        <v>1122</v>
      </c>
      <c r="I22" s="173">
        <v>44715</v>
      </c>
      <c r="J22" s="127" t="s">
        <v>134</v>
      </c>
      <c r="K22" s="174" t="s">
        <v>125</v>
      </c>
      <c r="L22" s="133" t="s">
        <v>162</v>
      </c>
      <c r="M22" s="174" t="s">
        <v>188</v>
      </c>
      <c r="N22" s="174"/>
      <c r="O22" s="127"/>
      <c r="P22" s="127"/>
      <c r="Q22" s="186"/>
      <c r="R22" s="186"/>
    </row>
    <row r="23" spans="1:18" s="187" customFormat="1" ht="124.5" hidden="1" customHeight="1" x14ac:dyDescent="0.15">
      <c r="A23" s="174">
        <v>21</v>
      </c>
      <c r="B23" s="128">
        <v>44718</v>
      </c>
      <c r="C23" s="127" t="s">
        <v>1223</v>
      </c>
      <c r="D23" s="142" t="s">
        <v>87</v>
      </c>
      <c r="E23" s="142"/>
      <c r="F23" s="137" t="s">
        <v>1230</v>
      </c>
      <c r="G23" s="127">
        <v>9670694326</v>
      </c>
      <c r="H23" s="127" t="s">
        <v>386</v>
      </c>
      <c r="I23" s="128">
        <v>44715</v>
      </c>
      <c r="J23" s="127" t="s">
        <v>180</v>
      </c>
      <c r="K23" s="127" t="s">
        <v>111</v>
      </c>
      <c r="L23" s="133" t="str">
        <f>IFERROR(_xlfn.IFNA(VLOOKUP($K23,[9]коммент!$B:$C,2,0),""),"")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" s="127" t="s">
        <v>154</v>
      </c>
      <c r="N23" s="127"/>
      <c r="O23" s="127"/>
      <c r="P23" s="127"/>
      <c r="Q23" s="135"/>
      <c r="R23" s="135"/>
    </row>
    <row r="24" spans="1:18" s="187" customFormat="1" ht="124.5" hidden="1" customHeight="1" x14ac:dyDescent="0.15">
      <c r="A24" s="127">
        <v>22</v>
      </c>
      <c r="B24" s="147">
        <v>44718</v>
      </c>
      <c r="C24" s="129" t="s">
        <v>208</v>
      </c>
      <c r="D24" s="130" t="s">
        <v>31</v>
      </c>
      <c r="E24" s="130"/>
      <c r="F24" s="132" t="s">
        <v>217</v>
      </c>
      <c r="G24" s="129">
        <v>9169278440</v>
      </c>
      <c r="H24" s="129" t="s">
        <v>218</v>
      </c>
      <c r="I24" s="131">
        <v>44686</v>
      </c>
      <c r="J24" s="129" t="s">
        <v>134</v>
      </c>
      <c r="K24" s="129" t="s">
        <v>125</v>
      </c>
      <c r="L24" s="133" t="str">
        <f>IFERROR(_xlfn.IFNA(VLOOKUP($K24,[10]коммент!$B:$C,2,0),""),"")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" s="129" t="s">
        <v>189</v>
      </c>
      <c r="N24" s="185"/>
      <c r="O24" s="185"/>
      <c r="P24" s="185" t="s">
        <v>219</v>
      </c>
      <c r="Q24" s="134"/>
      <c r="R24" s="135"/>
    </row>
    <row r="25" spans="1:18" s="187" customFormat="1" ht="124.5" hidden="1" customHeight="1" x14ac:dyDescent="0.15">
      <c r="A25" s="174">
        <v>23</v>
      </c>
      <c r="B25" s="128">
        <v>44718</v>
      </c>
      <c r="C25" s="127" t="s">
        <v>220</v>
      </c>
      <c r="D25" s="142" t="s">
        <v>31</v>
      </c>
      <c r="E25" s="142"/>
      <c r="F25" s="138" t="s">
        <v>226</v>
      </c>
      <c r="G25" s="143" t="s">
        <v>227</v>
      </c>
      <c r="H25" s="127" t="s">
        <v>228</v>
      </c>
      <c r="I25" s="128">
        <v>44715</v>
      </c>
      <c r="J25" s="127" t="s">
        <v>180</v>
      </c>
      <c r="K25" s="127" t="s">
        <v>125</v>
      </c>
      <c r="L25" s="133" t="str">
        <f>IFERROR(_xlfn.IFNA(VLOOKUP($K25,[11]коммент!$B:$C,2,0),""),"")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" s="174" t="s">
        <v>189</v>
      </c>
      <c r="N25" s="174"/>
      <c r="O25" s="127"/>
      <c r="P25" s="127"/>
      <c r="Q25" s="186"/>
      <c r="R25" s="186"/>
    </row>
    <row r="26" spans="1:18" s="187" customFormat="1" ht="124.5" hidden="1" customHeight="1" x14ac:dyDescent="0.15">
      <c r="A26" s="127">
        <v>24</v>
      </c>
      <c r="B26" s="147">
        <v>44718</v>
      </c>
      <c r="C26" s="127" t="s">
        <v>220</v>
      </c>
      <c r="D26" s="142" t="s">
        <v>31</v>
      </c>
      <c r="E26" s="146"/>
      <c r="F26" s="148" t="s">
        <v>232</v>
      </c>
      <c r="G26" s="139">
        <v>9629041234</v>
      </c>
      <c r="H26" s="139" t="s">
        <v>233</v>
      </c>
      <c r="I26" s="173">
        <v>44712</v>
      </c>
      <c r="J26" s="174" t="s">
        <v>134</v>
      </c>
      <c r="K26" s="127" t="s">
        <v>111</v>
      </c>
      <c r="L26" s="133" t="str">
        <f>IFERROR(_xlfn.IFNA(VLOOKUP($K26,[11]коммент!$B:$C,2,0),""),"")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6" s="174" t="s">
        <v>133</v>
      </c>
      <c r="N26" s="174" t="s">
        <v>183</v>
      </c>
      <c r="O26" s="127" t="s">
        <v>31</v>
      </c>
      <c r="P26" s="127"/>
      <c r="Q26" s="186"/>
      <c r="R26" s="186"/>
    </row>
    <row r="27" spans="1:18" s="187" customFormat="1" ht="124.5" hidden="1" customHeight="1" x14ac:dyDescent="0.15">
      <c r="A27" s="174">
        <v>25</v>
      </c>
      <c r="B27" s="147">
        <v>44718</v>
      </c>
      <c r="C27" s="127" t="s">
        <v>252</v>
      </c>
      <c r="D27" s="142" t="s">
        <v>31</v>
      </c>
      <c r="E27" s="142"/>
      <c r="F27" s="190" t="s">
        <v>256</v>
      </c>
      <c r="G27" s="127">
        <v>9166643928</v>
      </c>
      <c r="H27" s="127"/>
      <c r="I27" s="128"/>
      <c r="J27" s="127" t="s">
        <v>180</v>
      </c>
      <c r="K27" s="127" t="s">
        <v>125</v>
      </c>
      <c r="L27" s="133" t="s">
        <v>162</v>
      </c>
      <c r="M27" s="174" t="s">
        <v>189</v>
      </c>
      <c r="N27" s="127"/>
      <c r="O27" s="127"/>
      <c r="P27" s="127" t="s">
        <v>257</v>
      </c>
      <c r="Q27" s="186"/>
      <c r="R27" s="186"/>
    </row>
    <row r="28" spans="1:18" s="187" customFormat="1" ht="124.5" hidden="1" customHeight="1" x14ac:dyDescent="0.15">
      <c r="A28" s="127">
        <v>26</v>
      </c>
      <c r="B28" s="128">
        <v>44718</v>
      </c>
      <c r="C28" s="127" t="s">
        <v>267</v>
      </c>
      <c r="D28" s="142" t="s">
        <v>31</v>
      </c>
      <c r="E28" s="142"/>
      <c r="F28" s="145" t="s">
        <v>279</v>
      </c>
      <c r="G28" s="127">
        <v>89265943818</v>
      </c>
      <c r="H28" s="127" t="s">
        <v>210</v>
      </c>
      <c r="I28" s="128">
        <v>44624</v>
      </c>
      <c r="J28" s="127" t="s">
        <v>134</v>
      </c>
      <c r="K28" s="127" t="s">
        <v>125</v>
      </c>
      <c r="L28" s="133" t="s">
        <v>162</v>
      </c>
      <c r="M28" s="127" t="s">
        <v>126</v>
      </c>
      <c r="N28" s="127"/>
      <c r="O28" s="127"/>
      <c r="P28" s="127"/>
      <c r="Q28" s="186"/>
      <c r="R28" s="186"/>
    </row>
    <row r="29" spans="1:18" s="187" customFormat="1" ht="124.5" hidden="1" customHeight="1" x14ac:dyDescent="0.15">
      <c r="A29" s="174">
        <v>27</v>
      </c>
      <c r="B29" s="128">
        <v>44718</v>
      </c>
      <c r="C29" s="127" t="s">
        <v>343</v>
      </c>
      <c r="D29" s="146" t="s">
        <v>31</v>
      </c>
      <c r="E29" s="142"/>
      <c r="F29" s="159" t="s">
        <v>355</v>
      </c>
      <c r="G29" s="150">
        <v>9090904957</v>
      </c>
      <c r="H29" s="158" t="s">
        <v>356</v>
      </c>
      <c r="I29" s="158" t="s">
        <v>357</v>
      </c>
      <c r="J29" s="140" t="s">
        <v>180</v>
      </c>
      <c r="K29" s="150" t="s">
        <v>125</v>
      </c>
      <c r="L29" s="189" t="str">
        <f>IFERROR(_xlfn.IFNA(VLOOKUP($K29,[12]коммент!$B:$C,2,0),""),"")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9" s="150" t="s">
        <v>189</v>
      </c>
      <c r="N29" s="127"/>
      <c r="O29" s="127"/>
      <c r="P29" s="127" t="s">
        <v>358</v>
      </c>
      <c r="Q29" s="186"/>
      <c r="R29" s="186"/>
    </row>
    <row r="30" spans="1:18" s="187" customFormat="1" ht="124.5" hidden="1" customHeight="1" x14ac:dyDescent="0.15">
      <c r="A30" s="127">
        <v>28</v>
      </c>
      <c r="B30" s="147">
        <v>44718</v>
      </c>
      <c r="C30" s="127" t="s">
        <v>389</v>
      </c>
      <c r="D30" s="142" t="s">
        <v>31</v>
      </c>
      <c r="E30" s="142"/>
      <c r="F30" s="161" t="s">
        <v>390</v>
      </c>
      <c r="G30" s="161" t="s">
        <v>391</v>
      </c>
      <c r="H30" s="127"/>
      <c r="I30" s="127"/>
      <c r="J30" s="127" t="s">
        <v>180</v>
      </c>
      <c r="K30" s="127" t="s">
        <v>110</v>
      </c>
      <c r="L30" s="133" t="str">
        <f>IFERROR(_xlfn.IFNA(VLOOKUP($K30,[13]коммент!$B:$C,2,0),""),"")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30" s="127" t="s">
        <v>123</v>
      </c>
      <c r="N30" s="162"/>
      <c r="O30" s="162"/>
      <c r="P30" s="162" t="s">
        <v>392</v>
      </c>
      <c r="Q30" s="135"/>
      <c r="R30" s="135"/>
    </row>
    <row r="31" spans="1:18" s="187" customFormat="1" ht="124.5" hidden="1" customHeight="1" x14ac:dyDescent="0.15">
      <c r="A31" s="174">
        <v>29</v>
      </c>
      <c r="B31" s="128">
        <v>44718</v>
      </c>
      <c r="C31" s="127" t="s">
        <v>389</v>
      </c>
      <c r="D31" s="142" t="s">
        <v>31</v>
      </c>
      <c r="E31" s="142"/>
      <c r="F31" s="161" t="s">
        <v>396</v>
      </c>
      <c r="G31" s="161" t="s">
        <v>397</v>
      </c>
      <c r="H31" s="127"/>
      <c r="I31" s="127"/>
      <c r="J31" s="127" t="s">
        <v>180</v>
      </c>
      <c r="K31" s="127" t="s">
        <v>113</v>
      </c>
      <c r="L31" s="133" t="str">
        <f>IFERROR(_xlfn.IFNA(VLOOKUP($K31,[13]коммент!$B:$C,2,0),""),"")</f>
        <v>Формат уведомления. С целью проведения внутреннего контроля качества.</v>
      </c>
      <c r="M31" s="127"/>
      <c r="N31" s="162"/>
      <c r="O31" s="162"/>
      <c r="P31" s="162" t="s">
        <v>398</v>
      </c>
      <c r="Q31" s="135"/>
      <c r="R31" s="135"/>
    </row>
    <row r="32" spans="1:18" s="187" customFormat="1" ht="124.5" hidden="1" customHeight="1" x14ac:dyDescent="0.15">
      <c r="A32" s="127">
        <v>30</v>
      </c>
      <c r="B32" s="128">
        <v>44718</v>
      </c>
      <c r="C32" s="139" t="s">
        <v>410</v>
      </c>
      <c r="D32" s="146" t="s">
        <v>31</v>
      </c>
      <c r="E32" s="146"/>
      <c r="F32" s="148" t="s">
        <v>411</v>
      </c>
      <c r="G32" s="139" t="s">
        <v>412</v>
      </c>
      <c r="H32" s="139" t="s">
        <v>413</v>
      </c>
      <c r="I32" s="147">
        <v>44711</v>
      </c>
      <c r="J32" s="139" t="s">
        <v>179</v>
      </c>
      <c r="K32" s="139" t="s">
        <v>125</v>
      </c>
      <c r="L32" s="141" t="str">
        <f>IFERROR(_xlfn.IFNA(VLOOKUP($K32,[14]коммент!$B:$C,2,0),""),"")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2" s="139" t="s">
        <v>189</v>
      </c>
      <c r="N32" s="202" t="s">
        <v>183</v>
      </c>
      <c r="O32" s="202" t="s">
        <v>31</v>
      </c>
      <c r="P32" s="162"/>
      <c r="Q32" s="135"/>
      <c r="R32" s="135"/>
    </row>
    <row r="33" spans="1:18" s="187" customFormat="1" ht="124.5" hidden="1" customHeight="1" x14ac:dyDescent="0.15">
      <c r="A33" s="174">
        <v>31</v>
      </c>
      <c r="B33" s="128">
        <v>44718</v>
      </c>
      <c r="C33" s="139" t="s">
        <v>410</v>
      </c>
      <c r="D33" s="146" t="s">
        <v>31</v>
      </c>
      <c r="E33" s="142"/>
      <c r="F33" s="138" t="s">
        <v>426</v>
      </c>
      <c r="G33" s="163" t="s">
        <v>427</v>
      </c>
      <c r="H33" s="163" t="s">
        <v>428</v>
      </c>
      <c r="I33" s="128">
        <v>44717</v>
      </c>
      <c r="J33" s="127" t="s">
        <v>134</v>
      </c>
      <c r="K33" s="127" t="s">
        <v>111</v>
      </c>
      <c r="L33" s="133" t="str">
        <f>IFERROR(_xlfn.IFNA(VLOOKUP($K33,[15]коммент!$B:$C,2,0),""),"")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" s="127" t="s">
        <v>133</v>
      </c>
      <c r="N33" s="162" t="s">
        <v>114</v>
      </c>
      <c r="O33" s="162"/>
      <c r="P33" s="162"/>
      <c r="Q33" s="135"/>
      <c r="R33" s="135"/>
    </row>
    <row r="34" spans="1:18" s="187" customFormat="1" ht="124.5" hidden="1" customHeight="1" x14ac:dyDescent="0.15">
      <c r="A34" s="127">
        <v>32</v>
      </c>
      <c r="B34" s="147">
        <v>44718</v>
      </c>
      <c r="C34" s="139" t="s">
        <v>410</v>
      </c>
      <c r="D34" s="146" t="s">
        <v>31</v>
      </c>
      <c r="E34" s="146"/>
      <c r="F34" s="164" t="s">
        <v>437</v>
      </c>
      <c r="G34" s="164" t="s">
        <v>438</v>
      </c>
      <c r="H34" s="164" t="s">
        <v>439</v>
      </c>
      <c r="I34" s="147">
        <v>44711</v>
      </c>
      <c r="J34" s="139" t="s">
        <v>180</v>
      </c>
      <c r="K34" s="139" t="s">
        <v>113</v>
      </c>
      <c r="L34" s="141" t="str">
        <f>IFERROR(_xlfn.IFNA(VLOOKUP($K34,[16]коммент!$B:$C,2,0),""),"")</f>
        <v>Формат уведомления. С целью проведения внутреннего контроля качества.</v>
      </c>
      <c r="M34" s="139"/>
      <c r="N34" s="202"/>
      <c r="O34" s="202"/>
      <c r="P34" s="202" t="s">
        <v>440</v>
      </c>
      <c r="Q34" s="135"/>
      <c r="R34" s="135"/>
    </row>
    <row r="35" spans="1:18" s="187" customFormat="1" ht="124.5" hidden="1" customHeight="1" x14ac:dyDescent="0.15">
      <c r="A35" s="174">
        <v>33</v>
      </c>
      <c r="B35" s="128">
        <v>44718</v>
      </c>
      <c r="C35" s="139" t="s">
        <v>410</v>
      </c>
      <c r="D35" s="146" t="s">
        <v>31</v>
      </c>
      <c r="E35" s="146"/>
      <c r="F35" s="164" t="s">
        <v>437</v>
      </c>
      <c r="G35" s="164" t="s">
        <v>438</v>
      </c>
      <c r="H35" s="164" t="s">
        <v>439</v>
      </c>
      <c r="I35" s="147">
        <v>44711</v>
      </c>
      <c r="J35" s="139" t="s">
        <v>180</v>
      </c>
      <c r="K35" s="127" t="s">
        <v>111</v>
      </c>
      <c r="L35" s="133" t="str">
        <f>IFERROR(_xlfn.IFNA(VLOOKUP($K35,[17]коммент!$B:$C,2,0),""),"")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" s="127" t="s">
        <v>154</v>
      </c>
      <c r="N35" s="162" t="s">
        <v>114</v>
      </c>
      <c r="O35" s="162"/>
      <c r="P35" s="162"/>
      <c r="Q35" s="135"/>
      <c r="R35" s="135"/>
    </row>
    <row r="36" spans="1:18" s="187" customFormat="1" ht="124.5" hidden="1" customHeight="1" x14ac:dyDescent="0.15">
      <c r="A36" s="127">
        <v>34</v>
      </c>
      <c r="B36" s="128">
        <v>44718</v>
      </c>
      <c r="C36" s="139" t="s">
        <v>410</v>
      </c>
      <c r="D36" s="146" t="s">
        <v>31</v>
      </c>
      <c r="E36" s="142"/>
      <c r="F36" s="145" t="s">
        <v>441</v>
      </c>
      <c r="G36" s="127" t="s">
        <v>442</v>
      </c>
      <c r="H36" s="127" t="s">
        <v>435</v>
      </c>
      <c r="I36" s="128">
        <v>44708</v>
      </c>
      <c r="J36" s="127" t="s">
        <v>134</v>
      </c>
      <c r="K36" s="127" t="s">
        <v>125</v>
      </c>
      <c r="L36" s="133" t="str">
        <f>IFERROR(_xlfn.IFNA(VLOOKUP($K36,[17]коммент!$B:$C,2,0),""),"")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6" s="127" t="s">
        <v>128</v>
      </c>
      <c r="N36" s="162" t="s">
        <v>114</v>
      </c>
      <c r="O36" s="162"/>
      <c r="P36" s="162"/>
      <c r="Q36" s="135"/>
      <c r="R36" s="135"/>
    </row>
    <row r="37" spans="1:18" s="187" customFormat="1" ht="124.5" hidden="1" customHeight="1" x14ac:dyDescent="0.15">
      <c r="A37" s="174">
        <v>35</v>
      </c>
      <c r="B37" s="147">
        <v>44718</v>
      </c>
      <c r="C37" s="127" t="s">
        <v>498</v>
      </c>
      <c r="D37" s="142" t="s">
        <v>31</v>
      </c>
      <c r="E37" s="142"/>
      <c r="F37" s="145" t="s">
        <v>504</v>
      </c>
      <c r="G37" s="127" t="s">
        <v>505</v>
      </c>
      <c r="H37" s="127" t="s">
        <v>506</v>
      </c>
      <c r="I37" s="128">
        <v>44717</v>
      </c>
      <c r="J37" s="127" t="s">
        <v>180</v>
      </c>
      <c r="K37" s="169" t="s">
        <v>125</v>
      </c>
      <c r="L37" s="170" t="str">
        <f>IFERROR(_xlfn.IFNA(VLOOKUP($K37,[18]коммент!$B:$C,2,0),""),"")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7" s="127" t="s">
        <v>188</v>
      </c>
      <c r="N37" s="212"/>
      <c r="O37" s="212"/>
      <c r="P37" s="212" t="s">
        <v>507</v>
      </c>
      <c r="Q37" s="135"/>
      <c r="R37" s="135"/>
    </row>
    <row r="38" spans="1:18" s="187" customFormat="1" ht="124.5" hidden="1" customHeight="1" x14ac:dyDescent="0.15">
      <c r="A38" s="127">
        <v>36</v>
      </c>
      <c r="B38" s="128">
        <v>44718</v>
      </c>
      <c r="C38" s="127" t="s">
        <v>498</v>
      </c>
      <c r="D38" s="142" t="s">
        <v>31</v>
      </c>
      <c r="E38" s="142"/>
      <c r="F38" s="145" t="s">
        <v>508</v>
      </c>
      <c r="G38" s="127" t="s">
        <v>509</v>
      </c>
      <c r="H38" s="127" t="s">
        <v>510</v>
      </c>
      <c r="I38" s="128">
        <v>44715</v>
      </c>
      <c r="J38" s="127" t="s">
        <v>180</v>
      </c>
      <c r="K38" s="169" t="s">
        <v>36</v>
      </c>
      <c r="L38" s="170" t="str">
        <f>IFERROR(_xlfn.IFNA(VLOOKUP($K38,[18]коммент!$B:$C,2,0),""),"")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8" s="127"/>
      <c r="N38" s="212"/>
      <c r="O38" s="212"/>
      <c r="P38" s="212" t="s">
        <v>511</v>
      </c>
      <c r="Q38" s="135"/>
      <c r="R38" s="135"/>
    </row>
    <row r="39" spans="1:18" s="187" customFormat="1" ht="124.5" hidden="1" customHeight="1" x14ac:dyDescent="0.15">
      <c r="A39" s="174">
        <v>37</v>
      </c>
      <c r="B39" s="128">
        <v>44718</v>
      </c>
      <c r="C39" s="127" t="s">
        <v>498</v>
      </c>
      <c r="D39" s="142" t="s">
        <v>31</v>
      </c>
      <c r="E39" s="142"/>
      <c r="F39" s="145" t="s">
        <v>519</v>
      </c>
      <c r="G39" s="127" t="s">
        <v>520</v>
      </c>
      <c r="H39" s="127" t="s">
        <v>428</v>
      </c>
      <c r="I39" s="128">
        <v>44717</v>
      </c>
      <c r="J39" s="127" t="s">
        <v>180</v>
      </c>
      <c r="K39" s="169" t="s">
        <v>111</v>
      </c>
      <c r="L39" s="170" t="str">
        <f>IFERROR(_xlfn.IFNA(VLOOKUP($K39,[18]коммент!$B:$C,2,0),""),"")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" s="127" t="s">
        <v>133</v>
      </c>
      <c r="N39" s="212"/>
      <c r="O39" s="212"/>
      <c r="P39" s="212"/>
      <c r="Q39" s="135"/>
      <c r="R39" s="135"/>
    </row>
    <row r="40" spans="1:18" s="187" customFormat="1" ht="124.5" hidden="1" customHeight="1" x14ac:dyDescent="0.15">
      <c r="A40" s="127">
        <v>38</v>
      </c>
      <c r="B40" s="147">
        <v>44718</v>
      </c>
      <c r="C40" s="127" t="s">
        <v>498</v>
      </c>
      <c r="D40" s="142" t="s">
        <v>31</v>
      </c>
      <c r="E40" s="142"/>
      <c r="F40" s="145" t="s">
        <v>522</v>
      </c>
      <c r="G40" s="127" t="s">
        <v>523</v>
      </c>
      <c r="H40" s="127" t="s">
        <v>425</v>
      </c>
      <c r="I40" s="128">
        <v>44715</v>
      </c>
      <c r="J40" s="127" t="s">
        <v>180</v>
      </c>
      <c r="K40" s="169" t="s">
        <v>125</v>
      </c>
      <c r="L40" s="170" t="str">
        <f>IFERROR(_xlfn.IFNA(VLOOKUP($K40,[18]коммент!$B:$C,2,0),""),"")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40" s="127" t="s">
        <v>188</v>
      </c>
      <c r="N40" s="212"/>
      <c r="O40" s="212"/>
      <c r="P40" s="212" t="s">
        <v>524</v>
      </c>
      <c r="Q40" s="135"/>
      <c r="R40" s="135"/>
    </row>
    <row r="41" spans="1:18" s="187" customFormat="1" ht="124.5" hidden="1" customHeight="1" x14ac:dyDescent="0.15">
      <c r="A41" s="174">
        <v>39</v>
      </c>
      <c r="B41" s="128">
        <v>44718</v>
      </c>
      <c r="C41" s="127" t="s">
        <v>498</v>
      </c>
      <c r="D41" s="142" t="s">
        <v>31</v>
      </c>
      <c r="E41" s="142"/>
      <c r="F41" s="145" t="s">
        <v>525</v>
      </c>
      <c r="G41" s="127" t="s">
        <v>526</v>
      </c>
      <c r="H41" s="127" t="s">
        <v>527</v>
      </c>
      <c r="I41" s="128">
        <v>44705</v>
      </c>
      <c r="J41" s="127" t="s">
        <v>180</v>
      </c>
      <c r="K41" s="169" t="s">
        <v>111</v>
      </c>
      <c r="L41" s="170" t="str">
        <f>IFERROR(_xlfn.IFNA(VLOOKUP($K41,[18]коммент!$B:$C,2,0),""),"")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1" s="127" t="s">
        <v>133</v>
      </c>
      <c r="N41" s="212" t="s">
        <v>190</v>
      </c>
      <c r="O41" s="212"/>
      <c r="P41" s="212"/>
      <c r="Q41" s="135"/>
      <c r="R41" s="135"/>
    </row>
    <row r="42" spans="1:18" s="187" customFormat="1" ht="124.5" hidden="1" customHeight="1" x14ac:dyDescent="0.15">
      <c r="A42" s="127">
        <v>40</v>
      </c>
      <c r="B42" s="128">
        <v>44718</v>
      </c>
      <c r="C42" s="174" t="s">
        <v>680</v>
      </c>
      <c r="D42" s="183" t="s">
        <v>31</v>
      </c>
      <c r="E42" s="183"/>
      <c r="F42" s="190" t="s">
        <v>689</v>
      </c>
      <c r="G42" s="174">
        <v>9857561808</v>
      </c>
      <c r="H42" s="174" t="s">
        <v>690</v>
      </c>
      <c r="I42" s="173">
        <v>44715</v>
      </c>
      <c r="J42" s="174" t="s">
        <v>179</v>
      </c>
      <c r="K42" s="127" t="s">
        <v>111</v>
      </c>
      <c r="L42" s="133" t="s">
        <v>165</v>
      </c>
      <c r="M42" s="174" t="s">
        <v>154</v>
      </c>
      <c r="N42" s="176"/>
      <c r="O42" s="162"/>
      <c r="P42" s="162"/>
      <c r="Q42" s="186"/>
      <c r="R42" s="186"/>
    </row>
    <row r="43" spans="1:18" s="187" customFormat="1" ht="124.5" hidden="1" customHeight="1" x14ac:dyDescent="0.15">
      <c r="A43" s="174">
        <v>41</v>
      </c>
      <c r="B43" s="147">
        <v>44718</v>
      </c>
      <c r="C43" s="174" t="s">
        <v>709</v>
      </c>
      <c r="D43" s="183" t="s">
        <v>31</v>
      </c>
      <c r="E43" s="183"/>
      <c r="F43" s="145" t="s">
        <v>735</v>
      </c>
      <c r="G43" s="127" t="s">
        <v>736</v>
      </c>
      <c r="H43" s="173" t="s">
        <v>737</v>
      </c>
      <c r="I43" s="173">
        <v>44699</v>
      </c>
      <c r="J43" s="174" t="s">
        <v>180</v>
      </c>
      <c r="K43" s="127" t="s">
        <v>113</v>
      </c>
      <c r="L43" s="133" t="str">
        <f>IFERROR(_xlfn.IFNA(VLOOKUP($K43,[19]коммент!$B:$C,2,0),""),"")</f>
        <v>Формат уведомления. С целью проведения внутреннего контроля качества.</v>
      </c>
      <c r="M43" s="174"/>
      <c r="N43" s="176"/>
      <c r="O43" s="162"/>
      <c r="P43" s="162" t="s">
        <v>738</v>
      </c>
      <c r="Q43" s="186"/>
      <c r="R43" s="186"/>
    </row>
    <row r="44" spans="1:18" s="187" customFormat="1" ht="124.5" hidden="1" customHeight="1" x14ac:dyDescent="0.15">
      <c r="A44" s="127">
        <v>42</v>
      </c>
      <c r="B44" s="128">
        <v>44718</v>
      </c>
      <c r="C44" s="174" t="s">
        <v>774</v>
      </c>
      <c r="D44" s="183" t="s">
        <v>31</v>
      </c>
      <c r="E44" s="183"/>
      <c r="F44" s="145" t="s">
        <v>775</v>
      </c>
      <c r="G44" s="174">
        <v>89670788240</v>
      </c>
      <c r="H44" s="174" t="s">
        <v>117</v>
      </c>
      <c r="I44" s="173"/>
      <c r="J44" s="174" t="s">
        <v>180</v>
      </c>
      <c r="K44" s="127" t="s">
        <v>125</v>
      </c>
      <c r="L44" s="133" t="s">
        <v>162</v>
      </c>
      <c r="M44" s="174" t="s">
        <v>189</v>
      </c>
      <c r="N44" s="176"/>
      <c r="O44" s="162"/>
      <c r="P44" s="162" t="s">
        <v>776</v>
      </c>
      <c r="Q44" s="186"/>
      <c r="R44" s="186"/>
    </row>
    <row r="45" spans="1:18" s="187" customFormat="1" ht="124.5" hidden="1" customHeight="1" x14ac:dyDescent="0.15">
      <c r="A45" s="174">
        <v>43</v>
      </c>
      <c r="B45" s="128">
        <v>44718</v>
      </c>
      <c r="C45" s="174" t="s">
        <v>774</v>
      </c>
      <c r="D45" s="183" t="s">
        <v>31</v>
      </c>
      <c r="E45" s="183"/>
      <c r="F45" s="145" t="s">
        <v>777</v>
      </c>
      <c r="G45" s="174">
        <v>89164991154</v>
      </c>
      <c r="H45" s="174" t="s">
        <v>117</v>
      </c>
      <c r="I45" s="173"/>
      <c r="J45" s="174" t="s">
        <v>180</v>
      </c>
      <c r="K45" s="127" t="s">
        <v>125</v>
      </c>
      <c r="L45" s="133" t="s">
        <v>162</v>
      </c>
      <c r="M45" s="174" t="s">
        <v>189</v>
      </c>
      <c r="N45" s="174"/>
      <c r="O45" s="127"/>
      <c r="P45" s="127" t="s">
        <v>778</v>
      </c>
      <c r="Q45" s="186"/>
      <c r="R45" s="186"/>
    </row>
    <row r="46" spans="1:18" s="187" customFormat="1" ht="124.5" hidden="1" customHeight="1" x14ac:dyDescent="0.15">
      <c r="A46" s="127">
        <v>44</v>
      </c>
      <c r="B46" s="147">
        <v>44718</v>
      </c>
      <c r="C46" s="174" t="s">
        <v>774</v>
      </c>
      <c r="D46" s="183" t="s">
        <v>31</v>
      </c>
      <c r="E46" s="183"/>
      <c r="F46" s="145" t="s">
        <v>781</v>
      </c>
      <c r="G46" s="174">
        <v>89663190346</v>
      </c>
      <c r="H46" s="174" t="s">
        <v>210</v>
      </c>
      <c r="I46" s="173"/>
      <c r="J46" s="174" t="s">
        <v>180</v>
      </c>
      <c r="K46" s="127" t="s">
        <v>125</v>
      </c>
      <c r="L46" s="133" t="s">
        <v>162</v>
      </c>
      <c r="M46" s="174" t="s">
        <v>128</v>
      </c>
      <c r="N46" s="176"/>
      <c r="O46" s="162"/>
      <c r="P46" s="162" t="s">
        <v>782</v>
      </c>
      <c r="Q46" s="186"/>
      <c r="R46" s="186"/>
    </row>
    <row r="47" spans="1:18" s="187" customFormat="1" ht="124.5" hidden="1" customHeight="1" x14ac:dyDescent="0.15">
      <c r="A47" s="174">
        <v>45</v>
      </c>
      <c r="B47" s="128">
        <v>44718</v>
      </c>
      <c r="C47" s="174" t="s">
        <v>774</v>
      </c>
      <c r="D47" s="183" t="s">
        <v>31</v>
      </c>
      <c r="E47" s="183"/>
      <c r="F47" s="145" t="s">
        <v>785</v>
      </c>
      <c r="G47" s="174">
        <v>89261416364</v>
      </c>
      <c r="H47" s="174" t="s">
        <v>786</v>
      </c>
      <c r="I47" s="173">
        <v>44715</v>
      </c>
      <c r="J47" s="174" t="s">
        <v>180</v>
      </c>
      <c r="K47" s="127" t="s">
        <v>111</v>
      </c>
      <c r="L47" s="133" t="s">
        <v>165</v>
      </c>
      <c r="M47" s="174" t="s">
        <v>154</v>
      </c>
      <c r="N47" s="176" t="s">
        <v>114</v>
      </c>
      <c r="O47" s="162"/>
      <c r="P47" s="162"/>
      <c r="Q47" s="186"/>
      <c r="R47" s="186"/>
    </row>
    <row r="48" spans="1:18" s="187" customFormat="1" ht="124.5" hidden="1" customHeight="1" x14ac:dyDescent="0.15">
      <c r="A48" s="127">
        <v>46</v>
      </c>
      <c r="B48" s="147">
        <v>44718</v>
      </c>
      <c r="C48" s="174" t="s">
        <v>804</v>
      </c>
      <c r="D48" s="183" t="s">
        <v>31</v>
      </c>
      <c r="E48" s="183"/>
      <c r="F48" s="145" t="s">
        <v>809</v>
      </c>
      <c r="G48" s="174">
        <v>9060935453</v>
      </c>
      <c r="H48" s="174" t="s">
        <v>506</v>
      </c>
      <c r="I48" s="173">
        <v>44712</v>
      </c>
      <c r="J48" s="174" t="s">
        <v>180</v>
      </c>
      <c r="K48" s="127" t="s">
        <v>111</v>
      </c>
      <c r="L48" s="133" t="s">
        <v>165</v>
      </c>
      <c r="M48" s="174" t="s">
        <v>154</v>
      </c>
      <c r="N48" s="176" t="s">
        <v>114</v>
      </c>
      <c r="O48" s="162"/>
      <c r="P48" s="162"/>
      <c r="Q48" s="186"/>
      <c r="R48" s="186"/>
    </row>
    <row r="49" spans="1:18" s="187" customFormat="1" ht="124.5" hidden="1" customHeight="1" x14ac:dyDescent="0.15">
      <c r="A49" s="174">
        <v>47</v>
      </c>
      <c r="B49" s="128">
        <v>44718</v>
      </c>
      <c r="C49" s="174" t="s">
        <v>810</v>
      </c>
      <c r="D49" s="183" t="s">
        <v>31</v>
      </c>
      <c r="E49" s="183"/>
      <c r="F49" s="145" t="s">
        <v>818</v>
      </c>
      <c r="G49" s="174" t="s">
        <v>819</v>
      </c>
      <c r="H49" s="174" t="s">
        <v>210</v>
      </c>
      <c r="I49" s="173">
        <v>44714</v>
      </c>
      <c r="J49" s="174" t="s">
        <v>180</v>
      </c>
      <c r="K49" s="127" t="s">
        <v>125</v>
      </c>
      <c r="L49" s="133" t="s">
        <v>162</v>
      </c>
      <c r="M49" s="174" t="s">
        <v>128</v>
      </c>
      <c r="N49" s="176"/>
      <c r="O49" s="162"/>
      <c r="P49" s="162"/>
      <c r="Q49" s="186"/>
      <c r="R49" s="186"/>
    </row>
    <row r="50" spans="1:18" s="187" customFormat="1" ht="124.5" hidden="1" customHeight="1" x14ac:dyDescent="0.15">
      <c r="A50" s="127">
        <v>48</v>
      </c>
      <c r="B50" s="128">
        <v>44718</v>
      </c>
      <c r="C50" s="127" t="s">
        <v>1010</v>
      </c>
      <c r="D50" s="146" t="s">
        <v>31</v>
      </c>
      <c r="E50" s="142"/>
      <c r="F50" s="148" t="s">
        <v>1014</v>
      </c>
      <c r="G50" s="139" t="s">
        <v>1015</v>
      </c>
      <c r="H50" s="139" t="s">
        <v>786</v>
      </c>
      <c r="I50" s="128">
        <v>44705</v>
      </c>
      <c r="J50" s="127" t="s">
        <v>180</v>
      </c>
      <c r="K50" s="127" t="s">
        <v>125</v>
      </c>
      <c r="L50" s="133" t="str">
        <f>IFERROR(_xlfn.IFNA(VLOOKUP($K50,[20]коммент!$B:$C,2,0),""),"")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0" s="127" t="s">
        <v>128</v>
      </c>
      <c r="N50" s="162"/>
      <c r="O50" s="162"/>
      <c r="P50" s="162"/>
      <c r="Q50" s="135"/>
      <c r="R50" s="135"/>
    </row>
    <row r="51" spans="1:18" s="187" customFormat="1" ht="124.5" hidden="1" customHeight="1" x14ac:dyDescent="0.15">
      <c r="A51" s="174">
        <v>49</v>
      </c>
      <c r="B51" s="128">
        <v>44718</v>
      </c>
      <c r="C51" s="127" t="s">
        <v>1010</v>
      </c>
      <c r="D51" s="146" t="s">
        <v>31</v>
      </c>
      <c r="E51" s="142"/>
      <c r="F51" s="148" t="s">
        <v>1016</v>
      </c>
      <c r="G51" s="139" t="s">
        <v>1017</v>
      </c>
      <c r="H51" s="139" t="s">
        <v>1018</v>
      </c>
      <c r="I51" s="147">
        <v>44707</v>
      </c>
      <c r="J51" s="127" t="s">
        <v>134</v>
      </c>
      <c r="K51" s="127" t="s">
        <v>113</v>
      </c>
      <c r="L51" s="133" t="str">
        <f>IFERROR(_xlfn.IFNA(VLOOKUP($K51,[20]коммент!$B:$C,2,0),""),"")</f>
        <v>Формат уведомления. С целью проведения внутреннего контроля качества.</v>
      </c>
      <c r="M51" s="127"/>
      <c r="N51" s="162"/>
      <c r="O51" s="162"/>
      <c r="P51" s="162" t="s">
        <v>1019</v>
      </c>
      <c r="Q51" s="135"/>
      <c r="R51" s="135"/>
    </row>
    <row r="52" spans="1:18" s="187" customFormat="1" ht="124.5" hidden="1" customHeight="1" x14ac:dyDescent="0.15">
      <c r="A52" s="127">
        <v>50</v>
      </c>
      <c r="B52" s="147">
        <v>44718</v>
      </c>
      <c r="C52" s="127" t="s">
        <v>1020</v>
      </c>
      <c r="D52" s="142" t="s">
        <v>31</v>
      </c>
      <c r="E52" s="142"/>
      <c r="F52" s="145" t="s">
        <v>1035</v>
      </c>
      <c r="G52" s="127">
        <v>9067662775</v>
      </c>
      <c r="H52" s="127" t="s">
        <v>1036</v>
      </c>
      <c r="I52" s="127" t="s">
        <v>1037</v>
      </c>
      <c r="J52" s="127" t="s">
        <v>180</v>
      </c>
      <c r="K52" s="127" t="s">
        <v>125</v>
      </c>
      <c r="L52" s="133" t="str">
        <f>IFERROR(_xlfn.IFNA(VLOOKUP($K52,[21]коммент!$B:$C,2,0),""),"")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2" s="127" t="s">
        <v>189</v>
      </c>
      <c r="N52" s="162"/>
      <c r="O52" s="162"/>
      <c r="P52" s="162"/>
      <c r="Q52" s="135"/>
      <c r="R52" s="135"/>
    </row>
    <row r="53" spans="1:18" s="187" customFormat="1" ht="124.5" hidden="1" customHeight="1" x14ac:dyDescent="0.15">
      <c r="A53" s="174">
        <v>51</v>
      </c>
      <c r="B53" s="128">
        <v>44718</v>
      </c>
      <c r="C53" s="127" t="s">
        <v>1038</v>
      </c>
      <c r="D53" s="142" t="s">
        <v>31</v>
      </c>
      <c r="E53" s="142"/>
      <c r="F53" s="145" t="s">
        <v>1049</v>
      </c>
      <c r="G53" s="127">
        <v>89199927267</v>
      </c>
      <c r="H53" s="127" t="s">
        <v>1050</v>
      </c>
      <c r="I53" s="128"/>
      <c r="J53" s="127" t="s">
        <v>180</v>
      </c>
      <c r="K53" s="127" t="s">
        <v>125</v>
      </c>
      <c r="L53" s="133" t="str">
        <f>IFERROR(_xlfn.IFNA(VLOOKUP($K53,[7]коммент!$B:$C,2,0),""),"")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3" s="127" t="s">
        <v>189</v>
      </c>
      <c r="N53" s="162"/>
      <c r="O53" s="162"/>
      <c r="P53" s="162"/>
      <c r="Q53" s="135"/>
      <c r="R53" s="135"/>
    </row>
    <row r="54" spans="1:18" s="187" customFormat="1" ht="124.5" hidden="1" customHeight="1" x14ac:dyDescent="0.15">
      <c r="A54" s="127">
        <v>52</v>
      </c>
      <c r="B54" s="128">
        <v>44718</v>
      </c>
      <c r="C54" s="127" t="s">
        <v>1205</v>
      </c>
      <c r="D54" s="142" t="s">
        <v>31</v>
      </c>
      <c r="E54" s="142"/>
      <c r="F54" s="145" t="s">
        <v>1212</v>
      </c>
      <c r="G54" s="127">
        <v>9163815705</v>
      </c>
      <c r="H54" s="127" t="s">
        <v>1213</v>
      </c>
      <c r="I54" s="128">
        <v>44622</v>
      </c>
      <c r="J54" s="127" t="s">
        <v>180</v>
      </c>
      <c r="K54" s="127" t="s">
        <v>125</v>
      </c>
      <c r="L54" s="133" t="str">
        <f>IFERROR(_xlfn.IFNA(VLOOKUP($K54,[22]коммент!$B:$C,2,0),""),"")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4" s="127" t="s">
        <v>126</v>
      </c>
      <c r="N54" s="162" t="s">
        <v>114</v>
      </c>
      <c r="O54" s="162"/>
      <c r="P54" s="162" t="s">
        <v>1214</v>
      </c>
      <c r="Q54" s="135"/>
      <c r="R54" s="135"/>
    </row>
    <row r="55" spans="1:18" s="187" customFormat="1" ht="124.5" hidden="1" customHeight="1" x14ac:dyDescent="0.15">
      <c r="A55" s="174">
        <v>53</v>
      </c>
      <c r="B55" s="128">
        <v>44718</v>
      </c>
      <c r="C55" s="127" t="s">
        <v>1205</v>
      </c>
      <c r="D55" s="142" t="s">
        <v>31</v>
      </c>
      <c r="E55" s="142"/>
      <c r="F55" s="145" t="s">
        <v>1220</v>
      </c>
      <c r="G55" s="127">
        <v>9199601752</v>
      </c>
      <c r="H55" s="127" t="s">
        <v>1221</v>
      </c>
      <c r="I55" s="128">
        <v>44706</v>
      </c>
      <c r="J55" s="127" t="s">
        <v>134</v>
      </c>
      <c r="K55" s="127" t="s">
        <v>110</v>
      </c>
      <c r="L55" s="133" t="str">
        <f>IFERROR(_xlfn.IFNA(VLOOKUP($K55,[22]коммент!$B:$C,2,0),""),"")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55" s="127" t="s">
        <v>124</v>
      </c>
      <c r="N55" s="162" t="s">
        <v>114</v>
      </c>
      <c r="O55" s="162"/>
      <c r="P55" s="162" t="s">
        <v>1222</v>
      </c>
      <c r="Q55" s="135"/>
      <c r="R55" s="135"/>
    </row>
    <row r="56" spans="1:18" s="187" customFormat="1" ht="124.5" hidden="1" customHeight="1" x14ac:dyDescent="0.15">
      <c r="A56" s="127">
        <v>54</v>
      </c>
      <c r="B56" s="147">
        <v>44718</v>
      </c>
      <c r="C56" s="174" t="s">
        <v>367</v>
      </c>
      <c r="D56" s="183" t="s">
        <v>37</v>
      </c>
      <c r="E56" s="183"/>
      <c r="F56" s="190" t="s">
        <v>368</v>
      </c>
      <c r="G56" s="190">
        <v>9031544861</v>
      </c>
      <c r="H56" s="174" t="s">
        <v>369</v>
      </c>
      <c r="I56" s="173">
        <v>44712</v>
      </c>
      <c r="J56" s="174" t="s">
        <v>180</v>
      </c>
      <c r="K56" s="127" t="s">
        <v>111</v>
      </c>
      <c r="L56" s="133" t="str">
        <f>IFERROR(_xlfn.IFNA(VLOOKUP($K56,[23]коммент!$B:$C,2,0),""),"")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6" s="174" t="s">
        <v>154</v>
      </c>
      <c r="N56" s="176" t="s">
        <v>114</v>
      </c>
      <c r="O56" s="162"/>
      <c r="P56" s="162"/>
      <c r="Q56" s="186"/>
      <c r="R56" s="186"/>
    </row>
    <row r="57" spans="1:18" s="187" customFormat="1" ht="124.5" hidden="1" customHeight="1" x14ac:dyDescent="0.15">
      <c r="A57" s="174">
        <v>55</v>
      </c>
      <c r="B57" s="128">
        <v>44718</v>
      </c>
      <c r="C57" s="127" t="s">
        <v>446</v>
      </c>
      <c r="D57" s="142" t="s">
        <v>37</v>
      </c>
      <c r="E57" s="142"/>
      <c r="F57" s="145" t="s">
        <v>459</v>
      </c>
      <c r="G57" s="127" t="s">
        <v>460</v>
      </c>
      <c r="H57" s="127" t="s">
        <v>461</v>
      </c>
      <c r="I57" s="128">
        <v>44672</v>
      </c>
      <c r="J57" s="127" t="s">
        <v>180</v>
      </c>
      <c r="K57" s="127" t="s">
        <v>111</v>
      </c>
      <c r="L57" s="133" t="str">
        <f>IFERROR(_xlfn.IFNA(VLOOKUP($K57,[24]коммент!$B:$C,2,0),""),"")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7" s="127" t="s">
        <v>133</v>
      </c>
      <c r="N57" s="162" t="s">
        <v>114</v>
      </c>
      <c r="O57" s="162"/>
      <c r="P57" s="162" t="s">
        <v>462</v>
      </c>
      <c r="Q57" s="135"/>
      <c r="R57" s="135"/>
    </row>
    <row r="58" spans="1:18" s="187" customFormat="1" ht="124.5" hidden="1" customHeight="1" x14ac:dyDescent="0.15">
      <c r="A58" s="127">
        <v>56</v>
      </c>
      <c r="B58" s="128">
        <v>44718</v>
      </c>
      <c r="C58" s="127" t="s">
        <v>481</v>
      </c>
      <c r="D58" s="146" t="s">
        <v>37</v>
      </c>
      <c r="E58" s="146"/>
      <c r="F58" s="151" t="s">
        <v>493</v>
      </c>
      <c r="G58" s="139">
        <v>89688481935</v>
      </c>
      <c r="H58" s="139" t="s">
        <v>210</v>
      </c>
      <c r="I58" s="147">
        <v>44692</v>
      </c>
      <c r="J58" s="139" t="s">
        <v>180</v>
      </c>
      <c r="K58" s="139" t="s">
        <v>111</v>
      </c>
      <c r="L58" s="141" t="str">
        <f>IFERROR(_xlfn.IFNA(VLOOKUP($K58,[25]коммент!$B:$C,2,0),""),"")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8" s="139" t="s">
        <v>133</v>
      </c>
      <c r="N58" s="202" t="s">
        <v>114</v>
      </c>
      <c r="O58" s="162"/>
      <c r="P58" s="162" t="s">
        <v>494</v>
      </c>
      <c r="Q58" s="186"/>
      <c r="R58" s="186"/>
    </row>
    <row r="59" spans="1:18" s="187" customFormat="1" ht="124.5" hidden="1" customHeight="1" x14ac:dyDescent="0.15">
      <c r="A59" s="174">
        <v>57</v>
      </c>
      <c r="B59" s="128">
        <v>44718</v>
      </c>
      <c r="C59" s="127" t="s">
        <v>574</v>
      </c>
      <c r="D59" s="146" t="s">
        <v>37</v>
      </c>
      <c r="E59" s="146"/>
      <c r="F59" s="152" t="s">
        <v>584</v>
      </c>
      <c r="G59" s="152" t="s">
        <v>585</v>
      </c>
      <c r="H59" s="139" t="s">
        <v>212</v>
      </c>
      <c r="I59" s="139"/>
      <c r="J59" s="153" t="s">
        <v>134</v>
      </c>
      <c r="K59" s="153" t="s">
        <v>125</v>
      </c>
      <c r="L59" s="154" t="str">
        <f>IFERROR(_xlfn.IFNA(VLOOKUP($K59,[26]коммент!$B:$C,2,0),""),"")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9" s="139" t="s">
        <v>126</v>
      </c>
      <c r="N59" s="202"/>
      <c r="O59" s="202"/>
      <c r="P59" s="202"/>
      <c r="Q59" s="186"/>
      <c r="R59" s="186"/>
    </row>
    <row r="60" spans="1:18" s="187" customFormat="1" ht="124.5" hidden="1" customHeight="1" x14ac:dyDescent="0.15">
      <c r="A60" s="127">
        <v>58</v>
      </c>
      <c r="B60" s="128">
        <v>44718</v>
      </c>
      <c r="C60" s="174" t="s">
        <v>619</v>
      </c>
      <c r="D60" s="142" t="s">
        <v>37</v>
      </c>
      <c r="E60" s="183"/>
      <c r="F60" s="175" t="s">
        <v>623</v>
      </c>
      <c r="G60" s="174">
        <v>9262368282</v>
      </c>
      <c r="H60" s="174" t="s">
        <v>624</v>
      </c>
      <c r="I60" s="173">
        <v>44715</v>
      </c>
      <c r="J60" s="174" t="s">
        <v>134</v>
      </c>
      <c r="K60" s="127" t="s">
        <v>111</v>
      </c>
      <c r="L60" s="133" t="str">
        <f>IFERROR(_xlfn.IFNA(VLOOKUP($K60,[27]коммент!$B:$C,2,0),""),"")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0" s="127" t="s">
        <v>154</v>
      </c>
      <c r="N60" s="174"/>
      <c r="O60" s="127"/>
      <c r="P60" s="127"/>
      <c r="Q60" s="186"/>
      <c r="R60" s="186"/>
    </row>
    <row r="61" spans="1:18" s="187" customFormat="1" ht="124.5" hidden="1" customHeight="1" x14ac:dyDescent="0.15">
      <c r="A61" s="174">
        <v>59</v>
      </c>
      <c r="B61" s="147">
        <v>44718</v>
      </c>
      <c r="C61" s="174" t="s">
        <v>655</v>
      </c>
      <c r="D61" s="183" t="s">
        <v>37</v>
      </c>
      <c r="E61" s="183"/>
      <c r="F61" s="190" t="s">
        <v>656</v>
      </c>
      <c r="G61" s="174">
        <v>9031421449</v>
      </c>
      <c r="H61" s="174" t="s">
        <v>624</v>
      </c>
      <c r="I61" s="173">
        <v>44715</v>
      </c>
      <c r="J61" s="174" t="s">
        <v>180</v>
      </c>
      <c r="K61" s="127" t="s">
        <v>111</v>
      </c>
      <c r="L61" s="133" t="s">
        <v>165</v>
      </c>
      <c r="M61" s="174" t="s">
        <v>154</v>
      </c>
      <c r="N61" s="174" t="s">
        <v>114</v>
      </c>
      <c r="O61" s="127"/>
      <c r="P61" s="127"/>
      <c r="Q61" s="186"/>
      <c r="R61" s="186"/>
    </row>
    <row r="62" spans="1:18" s="187" customFormat="1" ht="124.5" hidden="1" customHeight="1" x14ac:dyDescent="0.15">
      <c r="A62" s="127">
        <v>60</v>
      </c>
      <c r="B62" s="128">
        <v>44718</v>
      </c>
      <c r="C62" s="140" t="s">
        <v>670</v>
      </c>
      <c r="D62" s="142" t="s">
        <v>37</v>
      </c>
      <c r="E62" s="142"/>
      <c r="F62" s="159" t="s">
        <v>673</v>
      </c>
      <c r="G62" s="150" t="s">
        <v>674</v>
      </c>
      <c r="H62" s="150" t="s">
        <v>675</v>
      </c>
      <c r="I62" s="158">
        <v>44714</v>
      </c>
      <c r="J62" s="150" t="s">
        <v>180</v>
      </c>
      <c r="K62" s="127" t="s">
        <v>113</v>
      </c>
      <c r="L62" s="133" t="s">
        <v>143</v>
      </c>
      <c r="M62" s="127"/>
      <c r="N62" s="127"/>
      <c r="O62" s="127"/>
      <c r="P62" s="127" t="s">
        <v>676</v>
      </c>
      <c r="Q62" s="186"/>
      <c r="R62" s="186"/>
    </row>
    <row r="63" spans="1:18" s="187" customFormat="1" ht="124.5" hidden="1" customHeight="1" x14ac:dyDescent="0.15">
      <c r="A63" s="174">
        <v>61</v>
      </c>
      <c r="B63" s="128">
        <v>44718</v>
      </c>
      <c r="C63" s="153" t="s">
        <v>670</v>
      </c>
      <c r="D63" s="146" t="s">
        <v>37</v>
      </c>
      <c r="E63" s="146"/>
      <c r="F63" s="178" t="s">
        <v>677</v>
      </c>
      <c r="G63" s="153" t="s">
        <v>678</v>
      </c>
      <c r="H63" s="153" t="s">
        <v>679</v>
      </c>
      <c r="I63" s="177">
        <v>44704</v>
      </c>
      <c r="J63" s="153" t="s">
        <v>180</v>
      </c>
      <c r="K63" s="153" t="s">
        <v>111</v>
      </c>
      <c r="L63" s="133" t="s">
        <v>165</v>
      </c>
      <c r="M63" s="127" t="s">
        <v>133</v>
      </c>
      <c r="N63" s="140" t="s">
        <v>114</v>
      </c>
      <c r="O63" s="140"/>
      <c r="P63" s="140"/>
      <c r="Q63" s="186"/>
      <c r="R63" s="186"/>
    </row>
    <row r="64" spans="1:18" s="187" customFormat="1" ht="124.5" hidden="1" customHeight="1" x14ac:dyDescent="0.15">
      <c r="A64" s="127">
        <v>62</v>
      </c>
      <c r="B64" s="128">
        <v>44718</v>
      </c>
      <c r="C64" s="174" t="s">
        <v>774</v>
      </c>
      <c r="D64" s="183" t="s">
        <v>37</v>
      </c>
      <c r="E64" s="183"/>
      <c r="F64" s="145" t="s">
        <v>787</v>
      </c>
      <c r="G64" s="174" t="s">
        <v>788</v>
      </c>
      <c r="H64" s="174" t="s">
        <v>210</v>
      </c>
      <c r="I64" s="173">
        <v>44714</v>
      </c>
      <c r="J64" s="174" t="s">
        <v>180</v>
      </c>
      <c r="K64" s="127" t="s">
        <v>125</v>
      </c>
      <c r="L64" s="133" t="s">
        <v>162</v>
      </c>
      <c r="M64" s="174" t="s">
        <v>128</v>
      </c>
      <c r="N64" s="174"/>
      <c r="O64" s="127"/>
      <c r="P64" s="127"/>
      <c r="Q64" s="186"/>
      <c r="R64" s="186"/>
    </row>
    <row r="65" spans="1:18" s="187" customFormat="1" ht="124.5" hidden="1" customHeight="1" x14ac:dyDescent="0.15">
      <c r="A65" s="174">
        <v>63</v>
      </c>
      <c r="B65" s="147">
        <v>44718</v>
      </c>
      <c r="C65" s="139" t="s">
        <v>876</v>
      </c>
      <c r="D65" s="183" t="s">
        <v>37</v>
      </c>
      <c r="E65" s="183"/>
      <c r="F65" s="175" t="s">
        <v>879</v>
      </c>
      <c r="G65" s="174">
        <v>89262461067</v>
      </c>
      <c r="H65" s="174" t="s">
        <v>880</v>
      </c>
      <c r="I65" s="173">
        <v>44714</v>
      </c>
      <c r="J65" s="174" t="s">
        <v>134</v>
      </c>
      <c r="K65" s="127" t="s">
        <v>111</v>
      </c>
      <c r="L65" s="133" t="str">
        <f>IFERROR(_xlfn.IFNA(VLOOKUP($K65,[28]коммент!$B:$C,2,0),""),"")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5" s="174" t="s">
        <v>154</v>
      </c>
      <c r="N65" s="174"/>
      <c r="O65" s="127"/>
      <c r="P65" s="127"/>
      <c r="Q65" s="186"/>
      <c r="R65" s="186"/>
    </row>
    <row r="66" spans="1:18" s="187" customFormat="1" ht="124.5" hidden="1" customHeight="1" x14ac:dyDescent="0.15">
      <c r="A66" s="127">
        <v>64</v>
      </c>
      <c r="B66" s="128">
        <v>44718</v>
      </c>
      <c r="C66" s="174" t="s">
        <v>969</v>
      </c>
      <c r="D66" s="183" t="s">
        <v>37</v>
      </c>
      <c r="E66" s="183"/>
      <c r="F66" s="190" t="s">
        <v>971</v>
      </c>
      <c r="G66" s="138" t="s">
        <v>972</v>
      </c>
      <c r="H66" s="127" t="s">
        <v>973</v>
      </c>
      <c r="I66" s="128">
        <v>44715</v>
      </c>
      <c r="J66" s="174" t="s">
        <v>134</v>
      </c>
      <c r="K66" s="127" t="s">
        <v>125</v>
      </c>
      <c r="L66" s="133" t="str">
        <f>IFERROR(_xlfn.IFNA(VLOOKUP($K66,[29]коммент!$B:$C,2,0),""),"")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6" s="174" t="s">
        <v>188</v>
      </c>
      <c r="N66" s="176"/>
      <c r="O66" s="162"/>
      <c r="P66" s="162"/>
      <c r="Q66" s="186"/>
      <c r="R66" s="186"/>
    </row>
    <row r="67" spans="1:18" s="187" customFormat="1" ht="124.5" hidden="1" customHeight="1" x14ac:dyDescent="0.15">
      <c r="A67" s="174">
        <v>65</v>
      </c>
      <c r="B67" s="147">
        <v>44718</v>
      </c>
      <c r="C67" s="174" t="s">
        <v>991</v>
      </c>
      <c r="D67" s="183" t="s">
        <v>37</v>
      </c>
      <c r="E67" s="183"/>
      <c r="F67" s="175" t="s">
        <v>992</v>
      </c>
      <c r="G67" s="174" t="s">
        <v>993</v>
      </c>
      <c r="H67" s="174" t="s">
        <v>608</v>
      </c>
      <c r="I67" s="173">
        <v>44716</v>
      </c>
      <c r="J67" s="174" t="s">
        <v>179</v>
      </c>
      <c r="K67" s="127" t="s">
        <v>125</v>
      </c>
      <c r="L67" s="133" t="str">
        <f>IFERROR(_xlfn.IFNA(VLOOKUP($K67,[6]коммент!$B:$C,2,0),""),"")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7" s="174" t="s">
        <v>188</v>
      </c>
      <c r="N67" s="176"/>
      <c r="O67" s="162"/>
      <c r="P67" s="162"/>
      <c r="Q67" s="186"/>
      <c r="R67" s="186"/>
    </row>
    <row r="68" spans="1:18" s="187" customFormat="1" ht="124.5" hidden="1" customHeight="1" x14ac:dyDescent="0.15">
      <c r="A68" s="127">
        <v>66</v>
      </c>
      <c r="B68" s="128">
        <v>44718</v>
      </c>
      <c r="C68" s="127" t="s">
        <v>1010</v>
      </c>
      <c r="D68" s="146" t="s">
        <v>37</v>
      </c>
      <c r="E68" s="142"/>
      <c r="F68" s="145" t="s">
        <v>1011</v>
      </c>
      <c r="G68" s="127" t="s">
        <v>1012</v>
      </c>
      <c r="H68" s="127" t="s">
        <v>1013</v>
      </c>
      <c r="I68" s="128">
        <v>44715</v>
      </c>
      <c r="J68" s="127" t="s">
        <v>180</v>
      </c>
      <c r="K68" s="127" t="s">
        <v>111</v>
      </c>
      <c r="L68" s="133" t="str">
        <f>IFERROR(_xlfn.IFNA(VLOOKUP($K68,[20]коммент!$B:$C,2,0),""),"")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8" s="127" t="s">
        <v>133</v>
      </c>
      <c r="N68" s="162" t="s">
        <v>114</v>
      </c>
      <c r="O68" s="162"/>
      <c r="P68" s="162"/>
      <c r="Q68" s="135"/>
      <c r="R68" s="135"/>
    </row>
    <row r="69" spans="1:18" s="187" customFormat="1" ht="124.5" hidden="1" customHeight="1" x14ac:dyDescent="0.15">
      <c r="A69" s="174">
        <v>67</v>
      </c>
      <c r="B69" s="128">
        <v>44718</v>
      </c>
      <c r="C69" s="127" t="s">
        <v>1038</v>
      </c>
      <c r="D69" s="142" t="s">
        <v>37</v>
      </c>
      <c r="E69" s="142"/>
      <c r="F69" s="145" t="s">
        <v>1039</v>
      </c>
      <c r="G69" s="127">
        <v>89268505018</v>
      </c>
      <c r="H69" s="127" t="s">
        <v>1040</v>
      </c>
      <c r="I69" s="128">
        <v>44701</v>
      </c>
      <c r="J69" s="127" t="s">
        <v>180</v>
      </c>
      <c r="K69" s="127" t="s">
        <v>125</v>
      </c>
      <c r="L69" s="133" t="str">
        <f>IFERROR(_xlfn.IFNA(VLOOKUP($K69,[7]коммент!$B:$C,2,0),""),"")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9" s="127" t="s">
        <v>126</v>
      </c>
      <c r="N69" s="127"/>
      <c r="O69" s="127"/>
      <c r="P69" s="127"/>
      <c r="Q69" s="135"/>
      <c r="R69" s="135"/>
    </row>
    <row r="70" spans="1:18" s="184" customFormat="1" ht="124.5" hidden="1" customHeight="1" x14ac:dyDescent="0.15">
      <c r="A70" s="127">
        <v>68</v>
      </c>
      <c r="B70" s="147">
        <v>44718</v>
      </c>
      <c r="C70" s="127" t="s">
        <v>1038</v>
      </c>
      <c r="D70" s="146" t="s">
        <v>37</v>
      </c>
      <c r="E70" s="146"/>
      <c r="F70" s="148" t="s">
        <v>1052</v>
      </c>
      <c r="G70" s="139">
        <v>89268216249</v>
      </c>
      <c r="H70" s="139" t="s">
        <v>1053</v>
      </c>
      <c r="I70" s="147">
        <v>44677</v>
      </c>
      <c r="J70" s="139" t="s">
        <v>180</v>
      </c>
      <c r="K70" s="139" t="s">
        <v>1</v>
      </c>
      <c r="L70" s="141" t="str">
        <f>IFERROR(_xlfn.IFNA(VLOOKUP($K70,[7]коммент!$B:$C,2,0),""),"")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70" s="139" t="s">
        <v>133</v>
      </c>
      <c r="N70" s="139"/>
      <c r="O70" s="139"/>
      <c r="P70" s="139" t="s">
        <v>1054</v>
      </c>
      <c r="Q70" s="135"/>
      <c r="R70" s="135"/>
    </row>
    <row r="71" spans="1:18" s="184" customFormat="1" ht="124.5" hidden="1" customHeight="1" x14ac:dyDescent="0.15">
      <c r="A71" s="174">
        <v>69</v>
      </c>
      <c r="B71" s="128">
        <v>44718</v>
      </c>
      <c r="C71" s="150" t="s">
        <v>1055</v>
      </c>
      <c r="D71" s="142" t="s">
        <v>37</v>
      </c>
      <c r="E71" s="142"/>
      <c r="F71" s="137" t="s">
        <v>1058</v>
      </c>
      <c r="G71" s="127">
        <v>84959352506</v>
      </c>
      <c r="H71" s="127" t="s">
        <v>212</v>
      </c>
      <c r="I71" s="128">
        <v>44645</v>
      </c>
      <c r="J71" s="127" t="s">
        <v>134</v>
      </c>
      <c r="K71" s="127" t="s">
        <v>111</v>
      </c>
      <c r="L71" s="133" t="str">
        <f>IFERROR(_xlfn.IFNA(VLOOKUP($K71,[8]коммент!$B:$C,2,0),""),"")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1" s="127" t="s">
        <v>133</v>
      </c>
      <c r="N71" s="162" t="s">
        <v>114</v>
      </c>
      <c r="O71" s="162"/>
      <c r="P71" s="162" t="s">
        <v>1059</v>
      </c>
      <c r="Q71" s="135"/>
      <c r="R71" s="135"/>
    </row>
    <row r="72" spans="1:18" s="187" customFormat="1" ht="124.5" hidden="1" customHeight="1" x14ac:dyDescent="0.15">
      <c r="A72" s="127">
        <v>70</v>
      </c>
      <c r="B72" s="128">
        <v>44718</v>
      </c>
      <c r="C72" s="150" t="s">
        <v>1055</v>
      </c>
      <c r="D72" s="142" t="s">
        <v>37</v>
      </c>
      <c r="E72" s="142"/>
      <c r="F72" s="137" t="s">
        <v>1064</v>
      </c>
      <c r="G72" s="127">
        <v>89164025457</v>
      </c>
      <c r="H72" s="127" t="s">
        <v>1057</v>
      </c>
      <c r="I72" s="128">
        <v>44692</v>
      </c>
      <c r="J72" s="127" t="s">
        <v>180</v>
      </c>
      <c r="K72" s="127" t="s">
        <v>125</v>
      </c>
      <c r="L72" s="133" t="str">
        <f>IFERROR(_xlfn.IFNA(VLOOKUP($K72,[8]коммент!$B:$C,2,0),""),"")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72" s="127" t="s">
        <v>126</v>
      </c>
      <c r="N72" s="162"/>
      <c r="O72" s="162"/>
      <c r="P72" s="162"/>
      <c r="Q72" s="135"/>
      <c r="R72" s="135"/>
    </row>
    <row r="73" spans="1:18" s="187" customFormat="1" ht="124.5" hidden="1" customHeight="1" x14ac:dyDescent="0.15">
      <c r="A73" s="174">
        <v>71</v>
      </c>
      <c r="B73" s="147">
        <v>44718</v>
      </c>
      <c r="C73" s="127" t="s">
        <v>1157</v>
      </c>
      <c r="D73" s="142" t="s">
        <v>37</v>
      </c>
      <c r="E73" s="142"/>
      <c r="F73" s="161" t="s">
        <v>1169</v>
      </c>
      <c r="G73" s="161" t="s">
        <v>1170</v>
      </c>
      <c r="H73" s="139" t="s">
        <v>1171</v>
      </c>
      <c r="I73" s="147">
        <v>44718</v>
      </c>
      <c r="J73" s="127" t="s">
        <v>134</v>
      </c>
      <c r="K73" s="150" t="s">
        <v>111</v>
      </c>
      <c r="L73" s="133" t="str">
        <f>IFERROR(_xlfn.IFNA(VLOOKUP($K73,[30]коммент!$B:$C,2,0),""),"")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3" s="127" t="s">
        <v>154</v>
      </c>
      <c r="N73" s="162"/>
      <c r="O73" s="162"/>
      <c r="P73" s="202" t="s">
        <v>1165</v>
      </c>
      <c r="Q73" s="135"/>
      <c r="R73" s="135"/>
    </row>
    <row r="74" spans="1:18" s="187" customFormat="1" ht="124.5" hidden="1" customHeight="1" x14ac:dyDescent="0.15">
      <c r="A74" s="127">
        <v>72</v>
      </c>
      <c r="B74" s="128">
        <v>44718</v>
      </c>
      <c r="C74" s="127" t="s">
        <v>1205</v>
      </c>
      <c r="D74" s="142" t="s">
        <v>37</v>
      </c>
      <c r="E74" s="142"/>
      <c r="F74" s="145" t="s">
        <v>1215</v>
      </c>
      <c r="G74" s="127" t="s">
        <v>1216</v>
      </c>
      <c r="H74" s="127" t="s">
        <v>1217</v>
      </c>
      <c r="I74" s="128">
        <v>44707</v>
      </c>
      <c r="J74" s="127" t="s">
        <v>180</v>
      </c>
      <c r="K74" s="127" t="s">
        <v>111</v>
      </c>
      <c r="L74" s="133" t="str">
        <f>IFERROR(_xlfn.IFNA(VLOOKUP($K74,[22]коммент!$B:$C,2,0),""),"")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4" s="127" t="s">
        <v>133</v>
      </c>
      <c r="N74" s="162" t="s">
        <v>114</v>
      </c>
      <c r="O74" s="162"/>
      <c r="P74" s="162" t="s">
        <v>562</v>
      </c>
      <c r="Q74" s="135"/>
      <c r="R74" s="135"/>
    </row>
    <row r="75" spans="1:18" s="187" customFormat="1" ht="124.5" hidden="1" customHeight="1" x14ac:dyDescent="0.15">
      <c r="A75" s="174">
        <v>73</v>
      </c>
      <c r="B75" s="128">
        <v>44718</v>
      </c>
      <c r="C75" s="127" t="s">
        <v>1223</v>
      </c>
      <c r="D75" s="142" t="s">
        <v>37</v>
      </c>
      <c r="E75" s="142"/>
      <c r="F75" s="137" t="s">
        <v>1224</v>
      </c>
      <c r="G75" s="127">
        <v>9106323825</v>
      </c>
      <c r="H75" s="127" t="s">
        <v>152</v>
      </c>
      <c r="I75" s="128">
        <v>44480</v>
      </c>
      <c r="J75" s="127" t="s">
        <v>180</v>
      </c>
      <c r="K75" s="127" t="s">
        <v>110</v>
      </c>
      <c r="L75" s="133" t="str">
        <f>IFERROR(_xlfn.IFNA(VLOOKUP($K75,[31]коммент!$B:$C,2,0),""),"")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75" s="127" t="s">
        <v>124</v>
      </c>
      <c r="N75" s="162" t="s">
        <v>114</v>
      </c>
      <c r="O75" s="162"/>
      <c r="P75" s="162" t="s">
        <v>1225</v>
      </c>
      <c r="Q75" s="135"/>
      <c r="R75" s="135"/>
    </row>
    <row r="76" spans="1:18" s="187" customFormat="1" ht="124.5" hidden="1" customHeight="1" x14ac:dyDescent="0.15">
      <c r="A76" s="127">
        <v>74</v>
      </c>
      <c r="B76" s="147">
        <v>44718</v>
      </c>
      <c r="C76" s="127" t="s">
        <v>1223</v>
      </c>
      <c r="D76" s="142" t="s">
        <v>37</v>
      </c>
      <c r="E76" s="142"/>
      <c r="F76" s="137" t="s">
        <v>1231</v>
      </c>
      <c r="G76" s="127">
        <v>9263471415</v>
      </c>
      <c r="H76" s="127" t="s">
        <v>210</v>
      </c>
      <c r="I76" s="128">
        <v>44697</v>
      </c>
      <c r="J76" s="127" t="s">
        <v>180</v>
      </c>
      <c r="K76" s="127" t="s">
        <v>111</v>
      </c>
      <c r="L76" s="133" t="str">
        <f>IFERROR(_xlfn.IFNA(VLOOKUP($K76,[32]коммент!$B:$C,2,0),""),"")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6" s="127" t="s">
        <v>133</v>
      </c>
      <c r="N76" s="162"/>
      <c r="O76" s="162"/>
      <c r="P76" s="162"/>
      <c r="Q76" s="135"/>
      <c r="R76" s="135"/>
    </row>
    <row r="77" spans="1:18" s="187" customFormat="1" ht="124.5" hidden="1" customHeight="1" x14ac:dyDescent="0.15">
      <c r="A77" s="174">
        <v>75</v>
      </c>
      <c r="B77" s="128">
        <v>44718</v>
      </c>
      <c r="C77" s="127" t="s">
        <v>403</v>
      </c>
      <c r="D77" s="142" t="s">
        <v>39</v>
      </c>
      <c r="E77" s="142"/>
      <c r="F77" s="145" t="s">
        <v>408</v>
      </c>
      <c r="G77" s="127" t="s">
        <v>409</v>
      </c>
      <c r="H77" s="127" t="s">
        <v>210</v>
      </c>
      <c r="I77" s="128">
        <v>44714</v>
      </c>
      <c r="J77" s="127" t="s">
        <v>180</v>
      </c>
      <c r="K77" s="127" t="s">
        <v>111</v>
      </c>
      <c r="L77" s="133" t="str">
        <f>IFERROR(_xlfn.IFNA(VLOOKUP($K77,[33]коммент!$B:$C,2,0),""),"")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7" s="127" t="s">
        <v>133</v>
      </c>
      <c r="N77" s="162" t="s">
        <v>114</v>
      </c>
      <c r="O77" s="162"/>
      <c r="P77" s="162"/>
      <c r="Q77" s="135"/>
      <c r="R77" s="135"/>
    </row>
    <row r="78" spans="1:18" s="187" customFormat="1" ht="124.5" hidden="1" customHeight="1" x14ac:dyDescent="0.15">
      <c r="A78" s="127">
        <v>76</v>
      </c>
      <c r="B78" s="128">
        <v>44718</v>
      </c>
      <c r="C78" s="127" t="s">
        <v>446</v>
      </c>
      <c r="D78" s="142" t="s">
        <v>39</v>
      </c>
      <c r="E78" s="142"/>
      <c r="F78" s="166" t="s">
        <v>456</v>
      </c>
      <c r="G78" s="127" t="s">
        <v>457</v>
      </c>
      <c r="H78" s="127" t="s">
        <v>458</v>
      </c>
      <c r="I78" s="127"/>
      <c r="J78" s="127" t="s">
        <v>180</v>
      </c>
      <c r="K78" s="127" t="s">
        <v>111</v>
      </c>
      <c r="L78" s="133" t="str">
        <f>IFERROR(_xlfn.IFNA(VLOOKUP($K78,[24]коммент!$B:$C,2,0),""),"")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8" s="127" t="s">
        <v>154</v>
      </c>
      <c r="N78" s="162" t="s">
        <v>114</v>
      </c>
      <c r="O78" s="162"/>
      <c r="P78" s="162"/>
      <c r="Q78" s="135"/>
      <c r="R78" s="135"/>
    </row>
    <row r="79" spans="1:18" s="187" customFormat="1" ht="124.5" hidden="1" customHeight="1" x14ac:dyDescent="0.15">
      <c r="A79" s="174">
        <v>77</v>
      </c>
      <c r="B79" s="147">
        <v>44718</v>
      </c>
      <c r="C79" s="127" t="s">
        <v>481</v>
      </c>
      <c r="D79" s="183" t="s">
        <v>39</v>
      </c>
      <c r="E79" s="183"/>
      <c r="F79" s="193" t="s">
        <v>495</v>
      </c>
      <c r="G79" s="174">
        <v>89164889205</v>
      </c>
      <c r="H79" s="174" t="s">
        <v>496</v>
      </c>
      <c r="I79" s="147">
        <v>44692</v>
      </c>
      <c r="J79" s="174" t="s">
        <v>134</v>
      </c>
      <c r="K79" s="127" t="s">
        <v>122</v>
      </c>
      <c r="L79" s="133" t="str">
        <f>IFERROR(_xlfn.IFNA(VLOOKUP($K79,[34]коммент!$B:$C,2,0),""),"")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79" s="174"/>
      <c r="N79" s="176"/>
      <c r="O79" s="162"/>
      <c r="P79" s="162"/>
      <c r="Q79" s="186"/>
      <c r="R79" s="186"/>
    </row>
    <row r="80" spans="1:18" s="187" customFormat="1" ht="124.5" hidden="1" customHeight="1" x14ac:dyDescent="0.15">
      <c r="A80" s="127">
        <v>78</v>
      </c>
      <c r="B80" s="128">
        <v>44718</v>
      </c>
      <c r="C80" s="127" t="s">
        <v>574</v>
      </c>
      <c r="D80" s="146" t="s">
        <v>39</v>
      </c>
      <c r="E80" s="146"/>
      <c r="F80" s="152" t="s">
        <v>596</v>
      </c>
      <c r="G80" s="151">
        <v>9151147704</v>
      </c>
      <c r="H80" s="139" t="s">
        <v>597</v>
      </c>
      <c r="I80" s="147">
        <v>44708</v>
      </c>
      <c r="J80" s="153" t="s">
        <v>180</v>
      </c>
      <c r="K80" s="153" t="s">
        <v>111</v>
      </c>
      <c r="L80" s="154" t="str">
        <f>IFERROR(_xlfn.IFNA(VLOOKUP($K80,[35]коммент!$B:$C,2,0),""),"")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0" s="139" t="s">
        <v>133</v>
      </c>
      <c r="N80" s="176"/>
      <c r="O80" s="162"/>
      <c r="P80" s="162"/>
      <c r="Q80" s="186"/>
      <c r="R80" s="186"/>
    </row>
    <row r="81" spans="1:18" s="187" customFormat="1" ht="124.5" hidden="1" customHeight="1" x14ac:dyDescent="0.15">
      <c r="A81" s="174">
        <v>79</v>
      </c>
      <c r="B81" s="128">
        <v>44718</v>
      </c>
      <c r="C81" s="127" t="s">
        <v>574</v>
      </c>
      <c r="D81" s="142" t="s">
        <v>39</v>
      </c>
      <c r="E81" s="183"/>
      <c r="F81" s="193" t="s">
        <v>603</v>
      </c>
      <c r="G81" s="192">
        <v>9629218000</v>
      </c>
      <c r="H81" s="127" t="s">
        <v>597</v>
      </c>
      <c r="I81" s="173">
        <v>44710</v>
      </c>
      <c r="J81" s="127" t="s">
        <v>180</v>
      </c>
      <c r="K81" s="127" t="s">
        <v>111</v>
      </c>
      <c r="L81" s="133" t="str">
        <f>IFERROR(_xlfn.IFNA(VLOOKUP($K81,[36]коммент!$B:$C,2,0),""),"")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1" s="127" t="s">
        <v>154</v>
      </c>
      <c r="N81" s="176" t="s">
        <v>114</v>
      </c>
      <c r="O81" s="162"/>
      <c r="P81" s="162"/>
      <c r="Q81" s="186"/>
      <c r="R81" s="186"/>
    </row>
    <row r="82" spans="1:18" s="187" customFormat="1" ht="124.5" hidden="1" customHeight="1" x14ac:dyDescent="0.15">
      <c r="A82" s="127">
        <v>80</v>
      </c>
      <c r="B82" s="147">
        <v>44718</v>
      </c>
      <c r="C82" s="127" t="s">
        <v>574</v>
      </c>
      <c r="D82" s="142" t="s">
        <v>39</v>
      </c>
      <c r="E82" s="183"/>
      <c r="F82" s="193" t="s">
        <v>604</v>
      </c>
      <c r="G82" s="160" t="s">
        <v>605</v>
      </c>
      <c r="H82" s="127" t="s">
        <v>606</v>
      </c>
      <c r="I82" s="173">
        <v>44715</v>
      </c>
      <c r="J82" s="127" t="s">
        <v>180</v>
      </c>
      <c r="K82" s="127" t="s">
        <v>1</v>
      </c>
      <c r="L82" s="133" t="str">
        <f>IFERROR(_xlfn.IFNA(VLOOKUP($K82,[36]коммент!$B:$C,2,0),""),"")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2" s="127" t="s">
        <v>152</v>
      </c>
      <c r="N82" s="176"/>
      <c r="O82" s="162"/>
      <c r="P82" s="162" t="s">
        <v>607</v>
      </c>
      <c r="Q82" s="186"/>
      <c r="R82" s="186"/>
    </row>
    <row r="83" spans="1:18" s="187" customFormat="1" ht="124.5" hidden="1" customHeight="1" x14ac:dyDescent="0.15">
      <c r="A83" s="174">
        <v>81</v>
      </c>
      <c r="B83" s="128">
        <v>44718</v>
      </c>
      <c r="C83" s="127" t="s">
        <v>574</v>
      </c>
      <c r="D83" s="142" t="s">
        <v>39</v>
      </c>
      <c r="E83" s="183"/>
      <c r="F83" s="195" t="s">
        <v>611</v>
      </c>
      <c r="G83" s="194">
        <v>9036643309</v>
      </c>
      <c r="H83" s="127" t="s">
        <v>612</v>
      </c>
      <c r="I83" s="173">
        <v>44715</v>
      </c>
      <c r="J83" s="127" t="s">
        <v>134</v>
      </c>
      <c r="K83" s="127" t="s">
        <v>121</v>
      </c>
      <c r="L83" s="133" t="str">
        <f>IFERROR(_xlfn.IFNA(VLOOKUP($K83,[36]коммент!$B:$C,2,0),""),"")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83" s="127"/>
      <c r="N83" s="176"/>
      <c r="O83" s="162"/>
      <c r="P83" s="162"/>
      <c r="Q83" s="186"/>
      <c r="R83" s="186"/>
    </row>
    <row r="84" spans="1:18" s="187" customFormat="1" ht="124.5" hidden="1" customHeight="1" x14ac:dyDescent="0.15">
      <c r="A84" s="127">
        <v>82</v>
      </c>
      <c r="B84" s="147">
        <v>44718</v>
      </c>
      <c r="C84" s="127" t="s">
        <v>574</v>
      </c>
      <c r="D84" s="142" t="s">
        <v>39</v>
      </c>
      <c r="E84" s="183"/>
      <c r="F84" s="195" t="s">
        <v>613</v>
      </c>
      <c r="G84" s="196" t="s">
        <v>614</v>
      </c>
      <c r="H84" s="127"/>
      <c r="I84" s="174"/>
      <c r="J84" s="127" t="s">
        <v>179</v>
      </c>
      <c r="K84" s="127" t="s">
        <v>122</v>
      </c>
      <c r="L84" s="133" t="str">
        <f>IFERROR(_xlfn.IFNA(VLOOKUP($K84,[36]коммент!$B:$C,2,0),""),"")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84" s="127"/>
      <c r="N84" s="176"/>
      <c r="O84" s="162"/>
      <c r="P84" s="162"/>
      <c r="Q84" s="186"/>
      <c r="R84" s="186"/>
    </row>
    <row r="85" spans="1:18" s="187" customFormat="1" ht="124.5" hidden="1" customHeight="1" x14ac:dyDescent="0.15">
      <c r="A85" s="174">
        <v>83</v>
      </c>
      <c r="B85" s="128">
        <v>44718</v>
      </c>
      <c r="C85" s="174" t="s">
        <v>619</v>
      </c>
      <c r="D85" s="142" t="s">
        <v>39</v>
      </c>
      <c r="E85" s="183"/>
      <c r="F85" s="175" t="s">
        <v>620</v>
      </c>
      <c r="G85" s="127" t="s">
        <v>621</v>
      </c>
      <c r="H85" s="174" t="s">
        <v>488</v>
      </c>
      <c r="I85" s="173">
        <v>44716</v>
      </c>
      <c r="J85" s="127" t="s">
        <v>180</v>
      </c>
      <c r="K85" s="127" t="s">
        <v>1</v>
      </c>
      <c r="L85" s="133" t="str">
        <f>IFERROR(_xlfn.IFNA(VLOOKUP($K85,[27]коммент!$B:$C,2,0),""),"")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5" s="174" t="s">
        <v>153</v>
      </c>
      <c r="N85" s="176" t="s">
        <v>183</v>
      </c>
      <c r="O85" s="162" t="s">
        <v>39</v>
      </c>
      <c r="P85" s="162" t="s">
        <v>622</v>
      </c>
      <c r="Q85" s="186"/>
      <c r="R85" s="186"/>
    </row>
    <row r="86" spans="1:18" s="187" customFormat="1" ht="124.5" hidden="1" customHeight="1" x14ac:dyDescent="0.15">
      <c r="A86" s="127">
        <v>84</v>
      </c>
      <c r="B86" s="128">
        <v>44718</v>
      </c>
      <c r="C86" s="174" t="s">
        <v>619</v>
      </c>
      <c r="D86" s="142" t="s">
        <v>39</v>
      </c>
      <c r="E86" s="183"/>
      <c r="F86" s="208" t="s">
        <v>625</v>
      </c>
      <c r="G86" s="162" t="s">
        <v>626</v>
      </c>
      <c r="H86" s="176" t="s">
        <v>627</v>
      </c>
      <c r="I86" s="173">
        <v>44715</v>
      </c>
      <c r="J86" s="174" t="s">
        <v>184</v>
      </c>
      <c r="K86" s="127" t="s">
        <v>36</v>
      </c>
      <c r="L86" s="133" t="str">
        <f>IFERROR(_xlfn.IFNA(VLOOKUP($K86,[27]коммент!$B:$C,2,0),""),"")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86" s="174"/>
      <c r="N86" s="176"/>
      <c r="O86" s="162"/>
      <c r="P86" s="162" t="s">
        <v>628</v>
      </c>
      <c r="Q86" s="186"/>
      <c r="R86" s="186"/>
    </row>
    <row r="87" spans="1:18" s="187" customFormat="1" ht="124.5" hidden="1" customHeight="1" x14ac:dyDescent="0.15">
      <c r="A87" s="174">
        <v>85</v>
      </c>
      <c r="B87" s="128">
        <v>44718</v>
      </c>
      <c r="C87" s="174" t="s">
        <v>747</v>
      </c>
      <c r="D87" s="183" t="s">
        <v>39</v>
      </c>
      <c r="E87" s="183"/>
      <c r="F87" s="145" t="s">
        <v>748</v>
      </c>
      <c r="G87" s="174" t="s">
        <v>749</v>
      </c>
      <c r="H87" s="174" t="s">
        <v>488</v>
      </c>
      <c r="I87" s="173">
        <v>44716</v>
      </c>
      <c r="J87" s="174" t="s">
        <v>180</v>
      </c>
      <c r="K87" s="127" t="s">
        <v>1</v>
      </c>
      <c r="L87" s="133" t="s">
        <v>166</v>
      </c>
      <c r="M87" s="174" t="s">
        <v>152</v>
      </c>
      <c r="N87" s="176"/>
      <c r="O87" s="162"/>
      <c r="P87" s="127"/>
      <c r="Q87" s="186"/>
      <c r="R87" s="186"/>
    </row>
    <row r="88" spans="1:18" s="187" customFormat="1" ht="124.5" hidden="1" customHeight="1" x14ac:dyDescent="0.15">
      <c r="A88" s="127">
        <v>86</v>
      </c>
      <c r="B88" s="128">
        <v>44718</v>
      </c>
      <c r="C88" s="174" t="s">
        <v>747</v>
      </c>
      <c r="D88" s="183" t="s">
        <v>39</v>
      </c>
      <c r="E88" s="183"/>
      <c r="F88" s="145" t="s">
        <v>750</v>
      </c>
      <c r="G88" s="174" t="s">
        <v>751</v>
      </c>
      <c r="H88" s="174" t="s">
        <v>471</v>
      </c>
      <c r="I88" s="173">
        <v>44694</v>
      </c>
      <c r="J88" s="174" t="s">
        <v>134</v>
      </c>
      <c r="K88" s="127" t="s">
        <v>125</v>
      </c>
      <c r="L88" s="133" t="s">
        <v>162</v>
      </c>
      <c r="M88" s="174" t="s">
        <v>128</v>
      </c>
      <c r="N88" s="176"/>
      <c r="O88" s="162"/>
      <c r="P88" s="162"/>
      <c r="Q88" s="186"/>
      <c r="R88" s="186"/>
    </row>
    <row r="89" spans="1:18" s="187" customFormat="1" ht="124.5" hidden="1" customHeight="1" x14ac:dyDescent="0.15">
      <c r="A89" s="174">
        <v>87</v>
      </c>
      <c r="B89" s="147">
        <v>44718</v>
      </c>
      <c r="C89" s="174" t="s">
        <v>747</v>
      </c>
      <c r="D89" s="183" t="s">
        <v>39</v>
      </c>
      <c r="E89" s="183"/>
      <c r="F89" s="145" t="s">
        <v>752</v>
      </c>
      <c r="G89" s="174" t="s">
        <v>753</v>
      </c>
      <c r="H89" s="174" t="s">
        <v>488</v>
      </c>
      <c r="I89" s="173">
        <v>44716</v>
      </c>
      <c r="J89" s="174" t="s">
        <v>180</v>
      </c>
      <c r="K89" s="127" t="s">
        <v>1</v>
      </c>
      <c r="L89" s="133" t="s">
        <v>166</v>
      </c>
      <c r="M89" s="174" t="s">
        <v>152</v>
      </c>
      <c r="N89" s="176"/>
      <c r="O89" s="162"/>
      <c r="P89" s="162" t="s">
        <v>754</v>
      </c>
      <c r="Q89" s="186"/>
      <c r="R89" s="186"/>
    </row>
    <row r="90" spans="1:18" s="187" customFormat="1" ht="124.5" hidden="1" customHeight="1" x14ac:dyDescent="0.15">
      <c r="A90" s="127">
        <v>88</v>
      </c>
      <c r="B90" s="128">
        <v>44718</v>
      </c>
      <c r="C90" s="174" t="s">
        <v>804</v>
      </c>
      <c r="D90" s="183" t="s">
        <v>39</v>
      </c>
      <c r="E90" s="183"/>
      <c r="F90" s="145" t="s">
        <v>807</v>
      </c>
      <c r="G90" s="174">
        <v>9060126868</v>
      </c>
      <c r="H90" s="174" t="s">
        <v>808</v>
      </c>
      <c r="I90" s="173">
        <v>44700</v>
      </c>
      <c r="J90" s="174" t="s">
        <v>134</v>
      </c>
      <c r="K90" s="127" t="s">
        <v>125</v>
      </c>
      <c r="L90" s="133" t="s">
        <v>162</v>
      </c>
      <c r="M90" s="174" t="s">
        <v>189</v>
      </c>
      <c r="N90" s="176"/>
      <c r="O90" s="162"/>
      <c r="P90" s="162"/>
      <c r="Q90" s="186"/>
      <c r="R90" s="186"/>
    </row>
    <row r="91" spans="1:18" s="187" customFormat="1" ht="124.5" hidden="1" customHeight="1" x14ac:dyDescent="0.15">
      <c r="A91" s="174">
        <v>89</v>
      </c>
      <c r="B91" s="128">
        <v>44718</v>
      </c>
      <c r="C91" s="174" t="s">
        <v>908</v>
      </c>
      <c r="D91" s="146" t="s">
        <v>39</v>
      </c>
      <c r="E91" s="183"/>
      <c r="F91" s="190" t="s">
        <v>909</v>
      </c>
      <c r="G91" s="174">
        <v>9266728682</v>
      </c>
      <c r="H91" s="174" t="s">
        <v>910</v>
      </c>
      <c r="I91" s="173">
        <v>44717</v>
      </c>
      <c r="J91" s="174" t="s">
        <v>180</v>
      </c>
      <c r="K91" s="127" t="s">
        <v>111</v>
      </c>
      <c r="L91" s="133" t="str">
        <f>IFERROR(_xlfn.IFNA(VLOOKUP($K91,[37]коммент!$B:$C,2,0),""),"")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1" s="174" t="s">
        <v>154</v>
      </c>
      <c r="N91" s="176" t="s">
        <v>114</v>
      </c>
      <c r="O91" s="162"/>
      <c r="P91" s="162"/>
      <c r="Q91" s="186"/>
      <c r="R91" s="186"/>
    </row>
    <row r="92" spans="1:18" s="187" customFormat="1" ht="124.5" hidden="1" customHeight="1" x14ac:dyDescent="0.15">
      <c r="A92" s="127">
        <v>90</v>
      </c>
      <c r="B92" s="147">
        <v>44718</v>
      </c>
      <c r="C92" s="174" t="s">
        <v>908</v>
      </c>
      <c r="D92" s="146" t="s">
        <v>39</v>
      </c>
      <c r="E92" s="183"/>
      <c r="F92" s="190" t="s">
        <v>912</v>
      </c>
      <c r="G92" s="174">
        <v>9166594940</v>
      </c>
      <c r="H92" s="174" t="s">
        <v>488</v>
      </c>
      <c r="I92" s="173">
        <v>44716</v>
      </c>
      <c r="J92" s="174" t="s">
        <v>180</v>
      </c>
      <c r="K92" s="127" t="s">
        <v>1</v>
      </c>
      <c r="L92" s="133" t="str">
        <f>IFERROR(_xlfn.IFNA(VLOOKUP($K92,[37]коммент!$B:$C,2,0),""),"")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92" s="174" t="s">
        <v>152</v>
      </c>
      <c r="N92" s="174"/>
      <c r="O92" s="127"/>
      <c r="P92" s="127"/>
      <c r="Q92" s="186"/>
      <c r="R92" s="186"/>
    </row>
    <row r="93" spans="1:18" s="187" customFormat="1" ht="124.5" hidden="1" customHeight="1" x14ac:dyDescent="0.15">
      <c r="A93" s="174">
        <v>91</v>
      </c>
      <c r="B93" s="128">
        <v>44718</v>
      </c>
      <c r="C93" s="174" t="s">
        <v>969</v>
      </c>
      <c r="D93" s="142" t="s">
        <v>39</v>
      </c>
      <c r="E93" s="142"/>
      <c r="F93" s="137" t="s">
        <v>990</v>
      </c>
      <c r="G93" s="127">
        <v>9162235157</v>
      </c>
      <c r="H93" s="127"/>
      <c r="I93" s="128"/>
      <c r="J93" s="127" t="s">
        <v>179</v>
      </c>
      <c r="K93" s="127" t="s">
        <v>85</v>
      </c>
      <c r="L93" s="133" t="str">
        <f>IFERROR(_xlfn.IFNA(VLOOKUP($K93,[29]коммент!$B:$C,2,0),""),"")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93" s="174" t="s">
        <v>129</v>
      </c>
      <c r="N93" s="162"/>
      <c r="O93" s="162"/>
      <c r="P93" s="162"/>
      <c r="Q93" s="186"/>
      <c r="R93" s="186"/>
    </row>
    <row r="94" spans="1:18" s="187" customFormat="1" ht="124.5" hidden="1" customHeight="1" x14ac:dyDescent="0.15">
      <c r="A94" s="127">
        <v>92</v>
      </c>
      <c r="B94" s="147">
        <v>44718</v>
      </c>
      <c r="C94" s="139" t="s">
        <v>1073</v>
      </c>
      <c r="D94" s="142" t="s">
        <v>39</v>
      </c>
      <c r="E94" s="142"/>
      <c r="F94" s="145" t="s">
        <v>1084</v>
      </c>
      <c r="G94" s="127" t="s">
        <v>1085</v>
      </c>
      <c r="H94" s="127" t="s">
        <v>488</v>
      </c>
      <c r="I94" s="128">
        <v>44715</v>
      </c>
      <c r="J94" s="127" t="s">
        <v>180</v>
      </c>
      <c r="K94" s="127" t="s">
        <v>36</v>
      </c>
      <c r="L94" s="133" t="str">
        <f>IFERROR(_xlfn.IFNA(VLOOKUP($K94,[38]коммент!$B:$C,2,0),""),"")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94" s="127"/>
      <c r="N94" s="162"/>
      <c r="O94" s="162"/>
      <c r="P94" s="162" t="s">
        <v>1086</v>
      </c>
      <c r="Q94" s="135"/>
      <c r="R94" s="135"/>
    </row>
    <row r="95" spans="1:18" s="187" customFormat="1" ht="124.5" hidden="1" customHeight="1" x14ac:dyDescent="0.15">
      <c r="A95" s="174">
        <v>93</v>
      </c>
      <c r="B95" s="128">
        <v>44718</v>
      </c>
      <c r="C95" s="139" t="s">
        <v>1073</v>
      </c>
      <c r="D95" s="142" t="s">
        <v>39</v>
      </c>
      <c r="E95" s="142"/>
      <c r="F95" s="145" t="s">
        <v>1087</v>
      </c>
      <c r="G95" s="127">
        <v>9251497680</v>
      </c>
      <c r="H95" s="127" t="s">
        <v>1088</v>
      </c>
      <c r="I95" s="128">
        <v>44711</v>
      </c>
      <c r="J95" s="127" t="s">
        <v>134</v>
      </c>
      <c r="K95" s="127" t="s">
        <v>125</v>
      </c>
      <c r="L95" s="133" t="str">
        <f>IFERROR(_xlfn.IFNA(VLOOKUP($K95,[38]коммент!$B:$C,2,0),""),"")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5" s="127" t="s">
        <v>128</v>
      </c>
      <c r="N95" s="162"/>
      <c r="O95" s="162"/>
      <c r="P95" s="162"/>
      <c r="Q95" s="135"/>
      <c r="R95" s="135"/>
    </row>
    <row r="96" spans="1:18" s="187" customFormat="1" ht="124.5" hidden="1" customHeight="1" x14ac:dyDescent="0.15">
      <c r="A96" s="127">
        <v>94</v>
      </c>
      <c r="B96" s="128">
        <v>44718</v>
      </c>
      <c r="C96" s="139" t="s">
        <v>1073</v>
      </c>
      <c r="D96" s="146" t="s">
        <v>39</v>
      </c>
      <c r="E96" s="146"/>
      <c r="F96" s="148" t="s">
        <v>1089</v>
      </c>
      <c r="G96" s="139">
        <v>9161850845</v>
      </c>
      <c r="H96" s="139" t="s">
        <v>594</v>
      </c>
      <c r="I96" s="147">
        <v>44685</v>
      </c>
      <c r="J96" s="139" t="s">
        <v>179</v>
      </c>
      <c r="K96" s="153" t="s">
        <v>125</v>
      </c>
      <c r="L96" s="154" t="str">
        <f>IFERROR(_xlfn.IFNA(VLOOKUP($K96,[39]коммент!$B:$C,2,0),""),"")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6" s="139" t="s">
        <v>128</v>
      </c>
      <c r="N96" s="162"/>
      <c r="O96" s="162"/>
      <c r="P96" s="162"/>
      <c r="Q96" s="135"/>
      <c r="R96" s="135"/>
    </row>
    <row r="97" spans="1:18" s="187" customFormat="1" ht="124.5" hidden="1" customHeight="1" x14ac:dyDescent="0.15">
      <c r="A97" s="174">
        <v>95</v>
      </c>
      <c r="B97" s="147">
        <v>44718</v>
      </c>
      <c r="C97" s="139" t="s">
        <v>1073</v>
      </c>
      <c r="D97" s="146" t="s">
        <v>39</v>
      </c>
      <c r="E97" s="142"/>
      <c r="F97" s="145" t="s">
        <v>1090</v>
      </c>
      <c r="G97" s="127" t="s">
        <v>1091</v>
      </c>
      <c r="H97" s="127" t="s">
        <v>627</v>
      </c>
      <c r="I97" s="128">
        <v>44715</v>
      </c>
      <c r="J97" s="127" t="s">
        <v>180</v>
      </c>
      <c r="K97" s="127" t="s">
        <v>111</v>
      </c>
      <c r="L97" s="133" t="str">
        <f>IFERROR(_xlfn.IFNA(VLOOKUP($K97,[38]коммент!$B:$C,2,0),""),"")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7" s="127" t="s">
        <v>133</v>
      </c>
      <c r="N97" s="162" t="s">
        <v>114</v>
      </c>
      <c r="O97" s="162"/>
      <c r="P97" s="162"/>
      <c r="Q97" s="135"/>
      <c r="R97" s="135"/>
    </row>
    <row r="98" spans="1:18" s="187" customFormat="1" ht="124.5" hidden="1" customHeight="1" x14ac:dyDescent="0.15">
      <c r="A98" s="127">
        <v>96</v>
      </c>
      <c r="B98" s="128">
        <v>44718</v>
      </c>
      <c r="C98" s="127" t="s">
        <v>1205</v>
      </c>
      <c r="D98" s="142" t="s">
        <v>39</v>
      </c>
      <c r="E98" s="142"/>
      <c r="F98" s="145" t="s">
        <v>1218</v>
      </c>
      <c r="G98" s="127">
        <v>9161232078</v>
      </c>
      <c r="H98" s="127" t="s">
        <v>210</v>
      </c>
      <c r="I98" s="128">
        <v>44705</v>
      </c>
      <c r="J98" s="127" t="s">
        <v>134</v>
      </c>
      <c r="K98" s="127" t="s">
        <v>125</v>
      </c>
      <c r="L98" s="133" t="str">
        <f>IFERROR(_xlfn.IFNA(VLOOKUP($K98,[22]коммент!$B:$C,2,0),""),"")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8" s="127" t="s">
        <v>128</v>
      </c>
      <c r="N98" s="162" t="s">
        <v>114</v>
      </c>
      <c r="O98" s="162"/>
      <c r="P98" s="162" t="s">
        <v>1219</v>
      </c>
      <c r="Q98" s="135"/>
      <c r="R98" s="135"/>
    </row>
    <row r="99" spans="1:18" s="187" customFormat="1" ht="124.5" hidden="1" customHeight="1" x14ac:dyDescent="0.15">
      <c r="A99" s="174">
        <v>97</v>
      </c>
      <c r="B99" s="128">
        <v>44718</v>
      </c>
      <c r="C99" s="127" t="s">
        <v>267</v>
      </c>
      <c r="D99" s="142" t="s">
        <v>99</v>
      </c>
      <c r="E99" s="142"/>
      <c r="F99" s="145" t="s">
        <v>287</v>
      </c>
      <c r="G99" s="127" t="s">
        <v>288</v>
      </c>
      <c r="H99" s="127" t="s">
        <v>289</v>
      </c>
      <c r="I99" s="128">
        <v>44716</v>
      </c>
      <c r="J99" s="127" t="s">
        <v>180</v>
      </c>
      <c r="K99" s="127" t="s">
        <v>125</v>
      </c>
      <c r="L99" s="133" t="s">
        <v>162</v>
      </c>
      <c r="M99" s="127" t="s">
        <v>188</v>
      </c>
      <c r="N99" s="162"/>
      <c r="O99" s="162"/>
      <c r="P99" s="162" t="s">
        <v>290</v>
      </c>
      <c r="Q99" s="186"/>
      <c r="R99" s="186"/>
    </row>
    <row r="100" spans="1:18" s="187" customFormat="1" ht="124.5" hidden="1" customHeight="1" x14ac:dyDescent="0.15">
      <c r="A100" s="127">
        <v>98</v>
      </c>
      <c r="B100" s="147">
        <v>44718</v>
      </c>
      <c r="C100" s="127" t="s">
        <v>267</v>
      </c>
      <c r="D100" s="142" t="s">
        <v>99</v>
      </c>
      <c r="E100" s="142"/>
      <c r="F100" s="145" t="s">
        <v>291</v>
      </c>
      <c r="G100" s="127">
        <v>89898576865</v>
      </c>
      <c r="H100" s="127" t="s">
        <v>250</v>
      </c>
      <c r="I100" s="128">
        <v>44715</v>
      </c>
      <c r="J100" s="127" t="s">
        <v>134</v>
      </c>
      <c r="K100" s="127" t="s">
        <v>111</v>
      </c>
      <c r="L100" s="133" t="s">
        <v>165</v>
      </c>
      <c r="M100" s="127" t="s">
        <v>154</v>
      </c>
      <c r="N100" s="162" t="s">
        <v>114</v>
      </c>
      <c r="O100" s="162"/>
      <c r="P100" s="162"/>
      <c r="Q100" s="186"/>
      <c r="R100" s="186"/>
    </row>
    <row r="101" spans="1:18" s="187" customFormat="1" ht="124.5" hidden="1" customHeight="1" x14ac:dyDescent="0.15">
      <c r="A101" s="174">
        <v>99</v>
      </c>
      <c r="B101" s="147">
        <v>44718</v>
      </c>
      <c r="C101" s="129" t="s">
        <v>208</v>
      </c>
      <c r="D101" s="130" t="s">
        <v>84</v>
      </c>
      <c r="E101" s="130"/>
      <c r="F101" s="132" t="s">
        <v>214</v>
      </c>
      <c r="G101" s="129">
        <v>9096363528</v>
      </c>
      <c r="H101" s="129" t="s">
        <v>215</v>
      </c>
      <c r="I101" s="131">
        <v>44697</v>
      </c>
      <c r="J101" s="129" t="s">
        <v>180</v>
      </c>
      <c r="K101" s="129" t="s">
        <v>125</v>
      </c>
      <c r="L101" s="133" t="str">
        <f>IFERROR(_xlfn.IFNA(VLOOKUP($K101,коммент!$B:$C,2,0),""),"")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1" s="129" t="s">
        <v>189</v>
      </c>
      <c r="N101" s="185"/>
      <c r="O101" s="185"/>
      <c r="P101" s="185" t="s">
        <v>216</v>
      </c>
      <c r="Q101" s="186"/>
      <c r="R101" s="186"/>
    </row>
    <row r="102" spans="1:18" s="187" customFormat="1" ht="124.5" hidden="1" customHeight="1" x14ac:dyDescent="0.15">
      <c r="A102" s="127">
        <v>100</v>
      </c>
      <c r="B102" s="128">
        <v>44718</v>
      </c>
      <c r="C102" s="127" t="s">
        <v>220</v>
      </c>
      <c r="D102" s="144" t="s">
        <v>84</v>
      </c>
      <c r="E102" s="142"/>
      <c r="F102" s="145" t="s">
        <v>229</v>
      </c>
      <c r="G102" s="127">
        <v>9161059065</v>
      </c>
      <c r="H102" s="127" t="s">
        <v>230</v>
      </c>
      <c r="I102" s="128">
        <v>44715</v>
      </c>
      <c r="J102" s="127" t="s">
        <v>180</v>
      </c>
      <c r="K102" s="127" t="s">
        <v>125</v>
      </c>
      <c r="L102" s="133" t="str">
        <f>IFERROR(_xlfn.IFNA(VLOOKUP($K102,[11]коммент!$B:$C,2,0),""),"")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2" s="174" t="s">
        <v>189</v>
      </c>
      <c r="N102" s="176"/>
      <c r="O102" s="162"/>
      <c r="P102" s="162" t="s">
        <v>231</v>
      </c>
      <c r="Q102" s="186"/>
      <c r="R102" s="186"/>
    </row>
    <row r="103" spans="1:18" s="187" customFormat="1" ht="124.5" hidden="1" customHeight="1" x14ac:dyDescent="0.15">
      <c r="A103" s="174">
        <v>101</v>
      </c>
      <c r="B103" s="128">
        <v>44718</v>
      </c>
      <c r="C103" s="174" t="s">
        <v>238</v>
      </c>
      <c r="D103" s="183" t="s">
        <v>84</v>
      </c>
      <c r="E103" s="183"/>
      <c r="F103" s="148" t="s">
        <v>243</v>
      </c>
      <c r="G103" s="139">
        <v>89858156470</v>
      </c>
      <c r="H103" s="139" t="s">
        <v>244</v>
      </c>
      <c r="I103" s="147">
        <v>44673</v>
      </c>
      <c r="J103" s="174" t="s">
        <v>134</v>
      </c>
      <c r="K103" s="165" t="s">
        <v>125</v>
      </c>
      <c r="L103" s="188" t="s">
        <v>162</v>
      </c>
      <c r="M103" s="174" t="s">
        <v>126</v>
      </c>
      <c r="N103" s="176" t="s">
        <v>114</v>
      </c>
      <c r="O103" s="162"/>
      <c r="P103" s="162"/>
      <c r="Q103" s="186"/>
      <c r="R103" s="186"/>
    </row>
    <row r="104" spans="1:18" s="187" customFormat="1" ht="124.5" hidden="1" customHeight="1" x14ac:dyDescent="0.15">
      <c r="A104" s="127">
        <v>102</v>
      </c>
      <c r="B104" s="147">
        <v>44718</v>
      </c>
      <c r="C104" s="174" t="s">
        <v>238</v>
      </c>
      <c r="D104" s="183" t="s">
        <v>84</v>
      </c>
      <c r="E104" s="183"/>
      <c r="F104" s="145" t="s">
        <v>248</v>
      </c>
      <c r="G104" s="145" t="s">
        <v>249</v>
      </c>
      <c r="H104" s="127" t="s">
        <v>250</v>
      </c>
      <c r="I104" s="128">
        <v>44687</v>
      </c>
      <c r="J104" s="174" t="s">
        <v>180</v>
      </c>
      <c r="K104" s="150" t="s">
        <v>125</v>
      </c>
      <c r="L104" s="189" t="s">
        <v>162</v>
      </c>
      <c r="M104" s="174" t="s">
        <v>189</v>
      </c>
      <c r="N104" s="174" t="s">
        <v>183</v>
      </c>
      <c r="O104" s="127" t="s">
        <v>84</v>
      </c>
      <c r="P104" s="127" t="s">
        <v>251</v>
      </c>
      <c r="Q104" s="186"/>
      <c r="R104" s="186"/>
    </row>
    <row r="105" spans="1:18" s="187" customFormat="1" ht="124.5" hidden="1" customHeight="1" x14ac:dyDescent="0.15">
      <c r="A105" s="174">
        <v>103</v>
      </c>
      <c r="B105" s="128">
        <v>44718</v>
      </c>
      <c r="C105" s="127" t="s">
        <v>252</v>
      </c>
      <c r="D105" s="142" t="s">
        <v>84</v>
      </c>
      <c r="E105" s="142"/>
      <c r="F105" s="190" t="s">
        <v>263</v>
      </c>
      <c r="G105" s="127">
        <v>9160889297</v>
      </c>
      <c r="H105" s="127" t="s">
        <v>117</v>
      </c>
      <c r="I105" s="128">
        <v>44715</v>
      </c>
      <c r="J105" s="127" t="s">
        <v>180</v>
      </c>
      <c r="K105" s="127" t="s">
        <v>125</v>
      </c>
      <c r="L105" s="133" t="s">
        <v>162</v>
      </c>
      <c r="M105" s="174" t="s">
        <v>189</v>
      </c>
      <c r="N105" s="127"/>
      <c r="O105" s="127"/>
      <c r="P105" s="127"/>
      <c r="Q105" s="186"/>
      <c r="R105" s="186"/>
    </row>
    <row r="106" spans="1:18" s="187" customFormat="1" ht="124.5" hidden="1" customHeight="1" x14ac:dyDescent="0.15">
      <c r="A106" s="127">
        <v>104</v>
      </c>
      <c r="B106" s="147">
        <v>44718</v>
      </c>
      <c r="C106" s="127" t="s">
        <v>267</v>
      </c>
      <c r="D106" s="142" t="s">
        <v>84</v>
      </c>
      <c r="E106" s="142"/>
      <c r="F106" s="145" t="s">
        <v>280</v>
      </c>
      <c r="G106" s="127" t="s">
        <v>281</v>
      </c>
      <c r="H106" s="127" t="s">
        <v>210</v>
      </c>
      <c r="I106" s="128">
        <v>44705</v>
      </c>
      <c r="J106" s="127" t="s">
        <v>134</v>
      </c>
      <c r="K106" s="127" t="s">
        <v>125</v>
      </c>
      <c r="L106" s="133" t="s">
        <v>162</v>
      </c>
      <c r="M106" s="127" t="s">
        <v>126</v>
      </c>
      <c r="N106" s="162"/>
      <c r="O106" s="162"/>
      <c r="P106" s="162"/>
      <c r="Q106" s="186"/>
      <c r="R106" s="186"/>
    </row>
    <row r="107" spans="1:18" s="187" customFormat="1" ht="124.5" hidden="1" customHeight="1" x14ac:dyDescent="0.15">
      <c r="A107" s="174">
        <v>105</v>
      </c>
      <c r="B107" s="128">
        <v>44718</v>
      </c>
      <c r="C107" s="127" t="s">
        <v>267</v>
      </c>
      <c r="D107" s="142" t="s">
        <v>84</v>
      </c>
      <c r="E107" s="142"/>
      <c r="F107" s="145" t="s">
        <v>292</v>
      </c>
      <c r="G107" s="127">
        <v>89057204219</v>
      </c>
      <c r="H107" s="127" t="s">
        <v>293</v>
      </c>
      <c r="I107" s="128">
        <v>44712</v>
      </c>
      <c r="J107" s="127" t="s">
        <v>134</v>
      </c>
      <c r="K107" s="127" t="s">
        <v>125</v>
      </c>
      <c r="L107" s="133" t="s">
        <v>162</v>
      </c>
      <c r="M107" s="127" t="s">
        <v>189</v>
      </c>
      <c r="N107" s="162"/>
      <c r="O107" s="162"/>
      <c r="P107" s="162" t="s">
        <v>294</v>
      </c>
      <c r="Q107" s="186"/>
      <c r="R107" s="186"/>
    </row>
    <row r="108" spans="1:18" s="187" customFormat="1" ht="124.5" hidden="1" customHeight="1" x14ac:dyDescent="0.15">
      <c r="A108" s="127">
        <v>106</v>
      </c>
      <c r="B108" s="128">
        <v>44718</v>
      </c>
      <c r="C108" s="139" t="s">
        <v>304</v>
      </c>
      <c r="D108" s="146" t="s">
        <v>84</v>
      </c>
      <c r="E108" s="146"/>
      <c r="F108" s="190" t="s">
        <v>305</v>
      </c>
      <c r="G108" s="174" t="s">
        <v>306</v>
      </c>
      <c r="H108" s="174"/>
      <c r="I108" s="174"/>
      <c r="J108" s="174" t="s">
        <v>180</v>
      </c>
      <c r="K108" s="127" t="s">
        <v>125</v>
      </c>
      <c r="L108" s="133" t="str">
        <f>IFERROR(_xlfn.IFNA(VLOOKUP($K108,[1]коммент!$B:$C,2,0),""),"")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8" s="174" t="s">
        <v>189</v>
      </c>
      <c r="N108" s="174"/>
      <c r="O108" s="162"/>
      <c r="P108" s="162" t="s">
        <v>307</v>
      </c>
      <c r="Q108" s="186"/>
      <c r="R108" s="186"/>
    </row>
    <row r="109" spans="1:18" s="187" customFormat="1" ht="124.5" hidden="1" customHeight="1" x14ac:dyDescent="0.15">
      <c r="A109" s="174">
        <v>107</v>
      </c>
      <c r="B109" s="128">
        <v>44718</v>
      </c>
      <c r="C109" s="139" t="s">
        <v>304</v>
      </c>
      <c r="D109" s="146" t="s">
        <v>84</v>
      </c>
      <c r="E109" s="146"/>
      <c r="F109" s="193" t="s">
        <v>314</v>
      </c>
      <c r="G109" s="174" t="s">
        <v>315</v>
      </c>
      <c r="H109" s="174" t="s">
        <v>316</v>
      </c>
      <c r="I109" s="173">
        <v>44715</v>
      </c>
      <c r="J109" s="174" t="s">
        <v>180</v>
      </c>
      <c r="K109" s="127" t="s">
        <v>36</v>
      </c>
      <c r="L109" s="133" t="str">
        <f>IFERROR(_xlfn.IFNA(VLOOKUP($K109,[1]коммент!$B:$C,2,0),""),"")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09" s="174"/>
      <c r="N109" s="174"/>
      <c r="O109" s="127"/>
      <c r="P109" s="127" t="s">
        <v>317</v>
      </c>
      <c r="Q109" s="186"/>
      <c r="R109" s="186"/>
    </row>
    <row r="110" spans="1:18" s="187" customFormat="1" ht="124.5" hidden="1" customHeight="1" x14ac:dyDescent="0.15">
      <c r="A110" s="127">
        <v>108</v>
      </c>
      <c r="B110" s="147">
        <v>44718</v>
      </c>
      <c r="C110" s="139" t="s">
        <v>304</v>
      </c>
      <c r="D110" s="146" t="s">
        <v>84</v>
      </c>
      <c r="E110" s="146"/>
      <c r="F110" s="193" t="s">
        <v>314</v>
      </c>
      <c r="G110" s="174" t="s">
        <v>315</v>
      </c>
      <c r="H110" s="174"/>
      <c r="I110" s="174"/>
      <c r="J110" s="174" t="s">
        <v>180</v>
      </c>
      <c r="K110" s="127" t="s">
        <v>125</v>
      </c>
      <c r="L110" s="133" t="str">
        <f>IFERROR(_xlfn.IFNA(VLOOKUP($K110,[1]коммент!$B:$C,2,0),""),"")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0" s="174" t="s">
        <v>189</v>
      </c>
      <c r="N110" s="176"/>
      <c r="O110" s="162"/>
      <c r="P110" s="162" t="s">
        <v>318</v>
      </c>
      <c r="Q110" s="186"/>
      <c r="R110" s="186"/>
    </row>
    <row r="111" spans="1:18" s="187" customFormat="1" ht="124.5" hidden="1" customHeight="1" x14ac:dyDescent="0.15">
      <c r="A111" s="174">
        <v>109</v>
      </c>
      <c r="B111" s="128">
        <v>44718</v>
      </c>
      <c r="C111" s="139" t="s">
        <v>304</v>
      </c>
      <c r="D111" s="146" t="s">
        <v>84</v>
      </c>
      <c r="E111" s="146"/>
      <c r="F111" s="190" t="s">
        <v>322</v>
      </c>
      <c r="G111" s="174" t="s">
        <v>323</v>
      </c>
      <c r="H111" s="174" t="s">
        <v>324</v>
      </c>
      <c r="I111" s="173">
        <v>44715</v>
      </c>
      <c r="J111" s="174" t="s">
        <v>180</v>
      </c>
      <c r="K111" s="127" t="s">
        <v>111</v>
      </c>
      <c r="L111" s="133" t="str">
        <f>IFERROR(_xlfn.IFNA(VLOOKUP($K111,[1]коммент!$B:$C,2,0),""),"")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1" s="174" t="s">
        <v>154</v>
      </c>
      <c r="N111" s="174" t="s">
        <v>114</v>
      </c>
      <c r="O111" s="162"/>
      <c r="P111" s="162"/>
      <c r="Q111" s="186"/>
      <c r="R111" s="186"/>
    </row>
    <row r="112" spans="1:18" s="187" customFormat="1" ht="124.5" hidden="1" customHeight="1" x14ac:dyDescent="0.15">
      <c r="A112" s="127">
        <v>110</v>
      </c>
      <c r="B112" s="147">
        <v>44718</v>
      </c>
      <c r="C112" s="139" t="s">
        <v>304</v>
      </c>
      <c r="D112" s="146" t="s">
        <v>84</v>
      </c>
      <c r="E112" s="146"/>
      <c r="F112" s="190" t="s">
        <v>322</v>
      </c>
      <c r="G112" s="174" t="s">
        <v>323</v>
      </c>
      <c r="H112" s="174"/>
      <c r="I112" s="174"/>
      <c r="J112" s="174" t="s">
        <v>180</v>
      </c>
      <c r="K112" s="127" t="s">
        <v>125</v>
      </c>
      <c r="L112" s="133" t="str">
        <f>IFERROR(_xlfn.IFNA(VLOOKUP($K112,[1]коммент!$B:$C,2,0),""),"")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2" s="174" t="s">
        <v>189</v>
      </c>
      <c r="N112" s="176"/>
      <c r="O112" s="162"/>
      <c r="P112" s="162" t="s">
        <v>307</v>
      </c>
      <c r="Q112" s="186"/>
      <c r="R112" s="186"/>
    </row>
    <row r="113" spans="1:18" s="187" customFormat="1" ht="124.5" hidden="1" customHeight="1" x14ac:dyDescent="0.15">
      <c r="A113" s="174">
        <v>111</v>
      </c>
      <c r="B113" s="128">
        <v>44718</v>
      </c>
      <c r="C113" s="174" t="s">
        <v>325</v>
      </c>
      <c r="D113" s="142" t="s">
        <v>84</v>
      </c>
      <c r="E113" s="183"/>
      <c r="F113" s="175" t="s">
        <v>335</v>
      </c>
      <c r="G113" s="127" t="s">
        <v>336</v>
      </c>
      <c r="H113" s="174"/>
      <c r="I113" s="174"/>
      <c r="J113" s="174" t="s">
        <v>180</v>
      </c>
      <c r="K113" s="127" t="s">
        <v>36</v>
      </c>
      <c r="L113" s="133" t="str">
        <f>IFERROR(_xlfn.IFNA(VLOOKUP($K113,[40]коммент!$B:$C,2,0),""),"")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13" s="174"/>
      <c r="N113" s="174"/>
      <c r="O113" s="127"/>
      <c r="P113" s="127" t="s">
        <v>337</v>
      </c>
      <c r="Q113" s="186"/>
      <c r="R113" s="186"/>
    </row>
    <row r="114" spans="1:18" s="187" customFormat="1" ht="124.5" hidden="1" customHeight="1" x14ac:dyDescent="0.15">
      <c r="A114" s="127">
        <v>112</v>
      </c>
      <c r="B114" s="147">
        <v>44718</v>
      </c>
      <c r="C114" s="174" t="s">
        <v>325</v>
      </c>
      <c r="D114" s="142" t="s">
        <v>84</v>
      </c>
      <c r="E114" s="183"/>
      <c r="F114" s="175" t="s">
        <v>338</v>
      </c>
      <c r="G114" s="174" t="s">
        <v>339</v>
      </c>
      <c r="H114" s="174" t="s">
        <v>210</v>
      </c>
      <c r="I114" s="173">
        <v>44701</v>
      </c>
      <c r="J114" s="174" t="s">
        <v>134</v>
      </c>
      <c r="K114" s="127" t="s">
        <v>111</v>
      </c>
      <c r="L114" s="133" t="str">
        <f>IFERROR(_xlfn.IFNA(VLOOKUP($K114,[40]коммент!$B:$C,2,0),""),"")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4" s="174" t="s">
        <v>133</v>
      </c>
      <c r="N114" s="174"/>
      <c r="O114" s="127"/>
      <c r="P114" s="127"/>
      <c r="Q114" s="186"/>
      <c r="R114" s="186"/>
    </row>
    <row r="115" spans="1:18" s="187" customFormat="1" ht="124.5" hidden="1" customHeight="1" x14ac:dyDescent="0.15">
      <c r="A115" s="174">
        <v>113</v>
      </c>
      <c r="B115" s="128">
        <v>44718</v>
      </c>
      <c r="C115" s="174" t="s">
        <v>325</v>
      </c>
      <c r="D115" s="142" t="s">
        <v>84</v>
      </c>
      <c r="E115" s="183"/>
      <c r="F115" s="175" t="s">
        <v>340</v>
      </c>
      <c r="G115" s="174" t="s">
        <v>341</v>
      </c>
      <c r="H115" s="174" t="s">
        <v>342</v>
      </c>
      <c r="I115" s="173">
        <v>44718</v>
      </c>
      <c r="J115" s="174" t="s">
        <v>180</v>
      </c>
      <c r="K115" s="127" t="s">
        <v>125</v>
      </c>
      <c r="L115" s="133" t="str">
        <f>IFERROR(_xlfn.IFNA(VLOOKUP($K115,[40]коммент!$B:$C,2,0),""),"")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5" s="174" t="s">
        <v>189</v>
      </c>
      <c r="N115" s="174"/>
      <c r="O115" s="127"/>
      <c r="P115" s="127"/>
      <c r="Q115" s="186"/>
      <c r="R115" s="186"/>
    </row>
    <row r="116" spans="1:18" s="187" customFormat="1" ht="124.5" hidden="1" customHeight="1" x14ac:dyDescent="0.15">
      <c r="A116" s="127">
        <v>114</v>
      </c>
      <c r="B116" s="128">
        <v>44718</v>
      </c>
      <c r="C116" s="127" t="s">
        <v>343</v>
      </c>
      <c r="D116" s="146" t="s">
        <v>84</v>
      </c>
      <c r="E116" s="146"/>
      <c r="F116" s="148" t="s">
        <v>344</v>
      </c>
      <c r="G116" s="139">
        <v>9167971617</v>
      </c>
      <c r="H116" s="140" t="s">
        <v>345</v>
      </c>
      <c r="I116" s="155">
        <v>44710</v>
      </c>
      <c r="J116" s="140" t="s">
        <v>180</v>
      </c>
      <c r="K116" s="140" t="s">
        <v>113</v>
      </c>
      <c r="L116" s="156" t="str">
        <f>IFERROR(_xlfn.IFNA(VLOOKUP($K116,[12]коммент!$B:$C,2,0),""),"")</f>
        <v>Формат уведомления. С целью проведения внутреннего контроля качества.</v>
      </c>
      <c r="M116" s="140"/>
      <c r="N116" s="139"/>
      <c r="O116" s="139"/>
      <c r="P116" s="139" t="s">
        <v>346</v>
      </c>
      <c r="Q116" s="186"/>
      <c r="R116" s="186"/>
    </row>
    <row r="117" spans="1:18" s="187" customFormat="1" ht="124.5" hidden="1" customHeight="1" x14ac:dyDescent="0.15">
      <c r="A117" s="174">
        <v>115</v>
      </c>
      <c r="B117" s="128">
        <v>44718</v>
      </c>
      <c r="C117" s="127" t="s">
        <v>343</v>
      </c>
      <c r="D117" s="146" t="s">
        <v>84</v>
      </c>
      <c r="E117" s="142"/>
      <c r="F117" s="159" t="s">
        <v>359</v>
      </c>
      <c r="G117" s="150">
        <v>9037790766</v>
      </c>
      <c r="H117" s="158" t="s">
        <v>356</v>
      </c>
      <c r="I117" s="158" t="s">
        <v>360</v>
      </c>
      <c r="J117" s="140" t="s">
        <v>180</v>
      </c>
      <c r="K117" s="150" t="s">
        <v>125</v>
      </c>
      <c r="L117" s="189" t="str">
        <f>IFERROR(_xlfn.IFNA(VLOOKUP($K117,[12]коммент!$B:$C,2,0),""),"")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7" s="150" t="s">
        <v>189</v>
      </c>
      <c r="N117" s="127"/>
      <c r="O117" s="127"/>
      <c r="P117" s="127" t="s">
        <v>361</v>
      </c>
      <c r="Q117" s="186"/>
      <c r="R117" s="186"/>
    </row>
    <row r="118" spans="1:18" s="187" customFormat="1" ht="124.5" hidden="1" customHeight="1" x14ac:dyDescent="0.15">
      <c r="A118" s="127">
        <v>116</v>
      </c>
      <c r="B118" s="128">
        <v>44718</v>
      </c>
      <c r="C118" s="127" t="s">
        <v>343</v>
      </c>
      <c r="D118" s="146" t="s">
        <v>84</v>
      </c>
      <c r="E118" s="142"/>
      <c r="F118" s="145" t="s">
        <v>364</v>
      </c>
      <c r="G118" s="150" t="s">
        <v>365</v>
      </c>
      <c r="H118" s="150" t="s">
        <v>366</v>
      </c>
      <c r="I118" s="158">
        <v>44713</v>
      </c>
      <c r="J118" s="150" t="s">
        <v>134</v>
      </c>
      <c r="K118" s="150" t="s">
        <v>125</v>
      </c>
      <c r="L118" s="189" t="str">
        <f>IFERROR(_xlfn.IFNA(VLOOKUP($K118,[12]коммент!$B:$C,2,0),""),"")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8" s="150" t="s">
        <v>128</v>
      </c>
      <c r="N118" s="127"/>
      <c r="O118" s="127"/>
      <c r="P118" s="127"/>
      <c r="Q118" s="186"/>
      <c r="R118" s="186"/>
    </row>
    <row r="119" spans="1:18" s="187" customFormat="1" ht="124.5" hidden="1" customHeight="1" x14ac:dyDescent="0.15">
      <c r="A119" s="174">
        <v>117</v>
      </c>
      <c r="B119" s="128">
        <v>44718</v>
      </c>
      <c r="C119" s="127" t="s">
        <v>343</v>
      </c>
      <c r="D119" s="146" t="s">
        <v>84</v>
      </c>
      <c r="E119" s="146"/>
      <c r="F119" s="148" t="s">
        <v>378</v>
      </c>
      <c r="G119" s="139">
        <v>9152885561</v>
      </c>
      <c r="H119" s="140" t="s">
        <v>379</v>
      </c>
      <c r="I119" s="155">
        <v>44713</v>
      </c>
      <c r="J119" s="140" t="s">
        <v>179</v>
      </c>
      <c r="K119" s="140" t="s">
        <v>1</v>
      </c>
      <c r="L119" s="156" t="str">
        <f>IFERROR(_xlfn.IFNA(VLOOKUP($K119,[12]коммент!$B:$C,2,0),""),"")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19" s="150" t="s">
        <v>153</v>
      </c>
      <c r="N119" s="139"/>
      <c r="O119" s="139"/>
      <c r="P119" s="139" t="s">
        <v>380</v>
      </c>
      <c r="Q119" s="186"/>
      <c r="R119" s="186"/>
    </row>
    <row r="120" spans="1:18" s="187" customFormat="1" ht="124.5" hidden="1" customHeight="1" x14ac:dyDescent="0.15">
      <c r="A120" s="127">
        <v>118</v>
      </c>
      <c r="B120" s="128">
        <v>44718</v>
      </c>
      <c r="C120" s="127" t="s">
        <v>381</v>
      </c>
      <c r="D120" s="142" t="s">
        <v>84</v>
      </c>
      <c r="E120" s="142"/>
      <c r="F120" s="145" t="s">
        <v>383</v>
      </c>
      <c r="G120" s="127" t="s">
        <v>384</v>
      </c>
      <c r="H120" s="127" t="s">
        <v>332</v>
      </c>
      <c r="I120" s="128"/>
      <c r="J120" s="127" t="s">
        <v>134</v>
      </c>
      <c r="K120" s="127" t="s">
        <v>175</v>
      </c>
      <c r="L120" s="133" t="str">
        <f>IFERROR(_xlfn.IFNA(VLOOKUP($K120,[41]коммент!$B:$C,2,0),""),"")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20" s="127"/>
      <c r="N120" s="127"/>
      <c r="O120" s="127"/>
      <c r="P120" s="127"/>
      <c r="Q120" s="135"/>
      <c r="R120" s="135"/>
    </row>
    <row r="121" spans="1:18" s="187" customFormat="1" ht="124.5" hidden="1" customHeight="1" x14ac:dyDescent="0.15">
      <c r="A121" s="174">
        <v>119</v>
      </c>
      <c r="B121" s="147">
        <v>44718</v>
      </c>
      <c r="C121" s="174" t="s">
        <v>553</v>
      </c>
      <c r="D121" s="183" t="s">
        <v>84</v>
      </c>
      <c r="E121" s="183"/>
      <c r="F121" s="175" t="s">
        <v>557</v>
      </c>
      <c r="G121" s="174">
        <v>9778067911</v>
      </c>
      <c r="H121" s="174" t="s">
        <v>210</v>
      </c>
      <c r="I121" s="173">
        <v>44680</v>
      </c>
      <c r="J121" s="174" t="s">
        <v>134</v>
      </c>
      <c r="K121" s="127" t="s">
        <v>111</v>
      </c>
      <c r="L121" s="133" t="str">
        <f>IFERROR(_xlfn.IFNA(VLOOKUP($K121,[42]коммент!$B:$C,2,0),""),"")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1" s="174" t="s">
        <v>133</v>
      </c>
      <c r="N121" s="174" t="s">
        <v>114</v>
      </c>
      <c r="O121" s="127"/>
      <c r="P121" s="127"/>
      <c r="Q121" s="186"/>
      <c r="R121" s="186"/>
    </row>
    <row r="122" spans="1:18" s="187" customFormat="1" ht="124.5" hidden="1" customHeight="1" x14ac:dyDescent="0.15">
      <c r="A122" s="127">
        <v>120</v>
      </c>
      <c r="B122" s="128">
        <v>44718</v>
      </c>
      <c r="C122" s="174" t="s">
        <v>553</v>
      </c>
      <c r="D122" s="183" t="s">
        <v>84</v>
      </c>
      <c r="E122" s="183"/>
      <c r="F122" s="175" t="s">
        <v>561</v>
      </c>
      <c r="G122" s="174">
        <v>9017949754</v>
      </c>
      <c r="H122" s="174" t="s">
        <v>345</v>
      </c>
      <c r="I122" s="173">
        <v>44717</v>
      </c>
      <c r="J122" s="174" t="s">
        <v>180</v>
      </c>
      <c r="K122" s="127" t="s">
        <v>111</v>
      </c>
      <c r="L122" s="133" t="str">
        <f>IFERROR(_xlfn.IFNA(VLOOKUP($K122,[42]коммент!$B:$C,2,0),""),"")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2" s="174" t="s">
        <v>133</v>
      </c>
      <c r="N122" s="174" t="s">
        <v>183</v>
      </c>
      <c r="O122" s="127" t="s">
        <v>84</v>
      </c>
      <c r="P122" s="127" t="s">
        <v>562</v>
      </c>
      <c r="Q122" s="186"/>
      <c r="R122" s="186"/>
    </row>
    <row r="123" spans="1:18" s="187" customFormat="1" ht="124.5" hidden="1" customHeight="1" x14ac:dyDescent="0.15">
      <c r="A123" s="174">
        <v>121</v>
      </c>
      <c r="B123" s="147">
        <v>44718</v>
      </c>
      <c r="C123" s="174" t="s">
        <v>553</v>
      </c>
      <c r="D123" s="183" t="s">
        <v>84</v>
      </c>
      <c r="E123" s="183"/>
      <c r="F123" s="175" t="s">
        <v>568</v>
      </c>
      <c r="G123" s="174">
        <v>9154801230</v>
      </c>
      <c r="H123" s="174" t="s">
        <v>312</v>
      </c>
      <c r="I123" s="173">
        <v>44698</v>
      </c>
      <c r="J123" s="174" t="s">
        <v>180</v>
      </c>
      <c r="K123" s="127" t="s">
        <v>125</v>
      </c>
      <c r="L123" s="133" t="str">
        <f>IFERROR(_xlfn.IFNA(VLOOKUP($K123,[42]коммент!$B:$C,2,0),""),"")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3" s="174" t="s">
        <v>569</v>
      </c>
      <c r="N123" s="176"/>
      <c r="O123" s="162"/>
      <c r="P123" s="162" t="s">
        <v>570</v>
      </c>
      <c r="Q123" s="186"/>
      <c r="R123" s="186"/>
    </row>
    <row r="124" spans="1:18" s="187" customFormat="1" ht="124.5" hidden="1" customHeight="1" x14ac:dyDescent="0.15">
      <c r="A124" s="127">
        <v>122</v>
      </c>
      <c r="B124" s="128">
        <v>44718</v>
      </c>
      <c r="C124" s="127" t="s">
        <v>574</v>
      </c>
      <c r="D124" s="146" t="s">
        <v>84</v>
      </c>
      <c r="E124" s="146"/>
      <c r="F124" s="152" t="s">
        <v>586</v>
      </c>
      <c r="G124" s="151">
        <v>9037230884</v>
      </c>
      <c r="H124" s="139" t="s">
        <v>342</v>
      </c>
      <c r="I124" s="147" t="s">
        <v>587</v>
      </c>
      <c r="J124" s="153" t="s">
        <v>134</v>
      </c>
      <c r="K124" s="153" t="s">
        <v>125</v>
      </c>
      <c r="L124" s="154" t="str">
        <f>IFERROR(_xlfn.IFNA(VLOOKUP($K124,[26]коммент!$B:$C,2,0),""),"")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4" s="139" t="s">
        <v>189</v>
      </c>
      <c r="N124" s="176"/>
      <c r="O124" s="162"/>
      <c r="P124" s="162"/>
      <c r="Q124" s="186"/>
      <c r="R124" s="186"/>
    </row>
    <row r="125" spans="1:18" s="187" customFormat="1" ht="124.5" hidden="1" customHeight="1" x14ac:dyDescent="0.15">
      <c r="A125" s="174">
        <v>123</v>
      </c>
      <c r="B125" s="128">
        <v>44718</v>
      </c>
      <c r="C125" s="174" t="s">
        <v>680</v>
      </c>
      <c r="D125" s="183" t="s">
        <v>84</v>
      </c>
      <c r="E125" s="183"/>
      <c r="F125" s="190" t="s">
        <v>682</v>
      </c>
      <c r="G125" s="174">
        <v>9096320774</v>
      </c>
      <c r="H125" s="174" t="s">
        <v>683</v>
      </c>
      <c r="I125" s="173">
        <v>44715</v>
      </c>
      <c r="J125" s="174" t="s">
        <v>180</v>
      </c>
      <c r="K125" s="127" t="s">
        <v>125</v>
      </c>
      <c r="L125" s="133" t="s">
        <v>162</v>
      </c>
      <c r="M125" s="174" t="s">
        <v>189</v>
      </c>
      <c r="N125" s="176"/>
      <c r="O125" s="162"/>
      <c r="P125" s="162"/>
      <c r="Q125" s="186"/>
      <c r="R125" s="186"/>
    </row>
    <row r="126" spans="1:18" s="187" customFormat="1" ht="124.5" hidden="1" customHeight="1" x14ac:dyDescent="0.15">
      <c r="A126" s="127">
        <v>124</v>
      </c>
      <c r="B126" s="128">
        <v>44718</v>
      </c>
      <c r="C126" s="174" t="s">
        <v>680</v>
      </c>
      <c r="D126" s="183" t="s">
        <v>84</v>
      </c>
      <c r="E126" s="183"/>
      <c r="F126" s="190" t="s">
        <v>684</v>
      </c>
      <c r="G126" s="174">
        <v>4999055067</v>
      </c>
      <c r="H126" s="174" t="s">
        <v>683</v>
      </c>
      <c r="I126" s="173">
        <v>44715</v>
      </c>
      <c r="J126" s="174" t="s">
        <v>180</v>
      </c>
      <c r="K126" s="127" t="s">
        <v>125</v>
      </c>
      <c r="L126" s="133" t="s">
        <v>162</v>
      </c>
      <c r="M126" s="174" t="s">
        <v>189</v>
      </c>
      <c r="N126" s="176"/>
      <c r="O126" s="162"/>
      <c r="P126" s="162"/>
      <c r="Q126" s="186"/>
      <c r="R126" s="186"/>
    </row>
    <row r="127" spans="1:18" s="187" customFormat="1" ht="124.5" hidden="1" customHeight="1" x14ac:dyDescent="0.15">
      <c r="A127" s="174">
        <v>125</v>
      </c>
      <c r="B127" s="128">
        <v>44718</v>
      </c>
      <c r="C127" s="174" t="s">
        <v>680</v>
      </c>
      <c r="D127" s="183" t="s">
        <v>84</v>
      </c>
      <c r="E127" s="183"/>
      <c r="F127" s="190" t="s">
        <v>685</v>
      </c>
      <c r="G127" s="174">
        <v>9164797522</v>
      </c>
      <c r="H127" s="127" t="s">
        <v>686</v>
      </c>
      <c r="I127" s="173">
        <v>44713</v>
      </c>
      <c r="J127" s="174" t="s">
        <v>180</v>
      </c>
      <c r="K127" s="127" t="s">
        <v>125</v>
      </c>
      <c r="L127" s="133" t="s">
        <v>162</v>
      </c>
      <c r="M127" s="174" t="s">
        <v>189</v>
      </c>
      <c r="N127" s="176"/>
      <c r="O127" s="162"/>
      <c r="P127" s="162" t="s">
        <v>687</v>
      </c>
      <c r="Q127" s="186"/>
      <c r="R127" s="186"/>
    </row>
    <row r="128" spans="1:18" s="187" customFormat="1" ht="124.5" hidden="1" customHeight="1" x14ac:dyDescent="0.15">
      <c r="A128" s="127">
        <v>126</v>
      </c>
      <c r="B128" s="128">
        <v>44718</v>
      </c>
      <c r="C128" s="174" t="s">
        <v>680</v>
      </c>
      <c r="D128" s="183" t="s">
        <v>84</v>
      </c>
      <c r="E128" s="183"/>
      <c r="F128" s="190" t="s">
        <v>685</v>
      </c>
      <c r="G128" s="174">
        <v>9164797522</v>
      </c>
      <c r="H128" s="127" t="s">
        <v>686</v>
      </c>
      <c r="I128" s="173">
        <v>44713</v>
      </c>
      <c r="J128" s="174" t="s">
        <v>180</v>
      </c>
      <c r="K128" s="127" t="s">
        <v>111</v>
      </c>
      <c r="L128" s="133" t="s">
        <v>165</v>
      </c>
      <c r="M128" s="174" t="s">
        <v>154</v>
      </c>
      <c r="N128" s="176"/>
      <c r="O128" s="162"/>
      <c r="P128" s="162" t="s">
        <v>688</v>
      </c>
      <c r="Q128" s="186"/>
      <c r="R128" s="186"/>
    </row>
    <row r="129" spans="1:18" s="187" customFormat="1" ht="124.5" hidden="1" customHeight="1" x14ac:dyDescent="0.15">
      <c r="A129" s="174">
        <v>127</v>
      </c>
      <c r="B129" s="147">
        <v>44718</v>
      </c>
      <c r="C129" s="174" t="s">
        <v>680</v>
      </c>
      <c r="D129" s="183" t="s">
        <v>84</v>
      </c>
      <c r="E129" s="183"/>
      <c r="F129" s="190" t="s">
        <v>692</v>
      </c>
      <c r="G129" s="174" t="s">
        <v>693</v>
      </c>
      <c r="H129" s="174" t="s">
        <v>694</v>
      </c>
      <c r="I129" s="173">
        <v>44714</v>
      </c>
      <c r="J129" s="174" t="s">
        <v>180</v>
      </c>
      <c r="K129" s="127" t="s">
        <v>111</v>
      </c>
      <c r="L129" s="133" t="s">
        <v>165</v>
      </c>
      <c r="M129" s="174" t="s">
        <v>128</v>
      </c>
      <c r="N129" s="176"/>
      <c r="O129" s="162"/>
      <c r="P129" s="162"/>
      <c r="Q129" s="186"/>
      <c r="R129" s="186"/>
    </row>
    <row r="130" spans="1:18" s="187" customFormat="1" ht="124.5" hidden="1" customHeight="1" x14ac:dyDescent="0.15">
      <c r="A130" s="127">
        <v>128</v>
      </c>
      <c r="B130" s="128">
        <v>44718</v>
      </c>
      <c r="C130" s="180" t="s">
        <v>695</v>
      </c>
      <c r="D130" s="183" t="s">
        <v>84</v>
      </c>
      <c r="E130" s="183"/>
      <c r="F130" s="190" t="s">
        <v>700</v>
      </c>
      <c r="G130" s="127" t="s">
        <v>701</v>
      </c>
      <c r="H130" s="174" t="s">
        <v>702</v>
      </c>
      <c r="I130" s="174"/>
      <c r="J130" s="174" t="s">
        <v>134</v>
      </c>
      <c r="K130" s="127" t="s">
        <v>125</v>
      </c>
      <c r="L130" s="133" t="s">
        <v>162</v>
      </c>
      <c r="M130" s="174" t="s">
        <v>189</v>
      </c>
      <c r="N130" s="176"/>
      <c r="O130" s="162"/>
      <c r="P130" s="162" t="s">
        <v>703</v>
      </c>
      <c r="Q130" s="186"/>
      <c r="R130" s="186"/>
    </row>
    <row r="131" spans="1:18" s="187" customFormat="1" ht="124.5" hidden="1" customHeight="1" x14ac:dyDescent="0.15">
      <c r="A131" s="174">
        <v>129</v>
      </c>
      <c r="B131" s="147">
        <v>44718</v>
      </c>
      <c r="C131" s="180" t="s">
        <v>695</v>
      </c>
      <c r="D131" s="183" t="s">
        <v>84</v>
      </c>
      <c r="E131" s="183"/>
      <c r="F131" s="190" t="s">
        <v>704</v>
      </c>
      <c r="G131" s="174">
        <v>9855441116</v>
      </c>
      <c r="H131" s="174" t="s">
        <v>213</v>
      </c>
      <c r="I131" s="173">
        <v>44715</v>
      </c>
      <c r="J131" s="174" t="s">
        <v>180</v>
      </c>
      <c r="K131" s="127" t="s">
        <v>1</v>
      </c>
      <c r="L131" s="133" t="s">
        <v>166</v>
      </c>
      <c r="M131" s="174" t="s">
        <v>132</v>
      </c>
      <c r="N131" s="176"/>
      <c r="O131" s="162"/>
      <c r="P131" s="162" t="s">
        <v>705</v>
      </c>
      <c r="Q131" s="186"/>
      <c r="R131" s="186"/>
    </row>
    <row r="132" spans="1:18" s="187" customFormat="1" ht="124.5" hidden="1" customHeight="1" x14ac:dyDescent="0.15">
      <c r="A132" s="127">
        <v>130</v>
      </c>
      <c r="B132" s="128">
        <v>44718</v>
      </c>
      <c r="C132" s="180" t="s">
        <v>695</v>
      </c>
      <c r="D132" s="183" t="s">
        <v>84</v>
      </c>
      <c r="E132" s="183"/>
      <c r="F132" s="190" t="s">
        <v>706</v>
      </c>
      <c r="G132" s="174">
        <v>4959471791</v>
      </c>
      <c r="H132" s="174" t="s">
        <v>707</v>
      </c>
      <c r="I132" s="174"/>
      <c r="J132" s="174" t="s">
        <v>180</v>
      </c>
      <c r="K132" s="127" t="s">
        <v>125</v>
      </c>
      <c r="L132" s="133" t="s">
        <v>162</v>
      </c>
      <c r="M132" s="174" t="s">
        <v>189</v>
      </c>
      <c r="N132" s="176"/>
      <c r="O132" s="162"/>
      <c r="P132" s="162" t="s">
        <v>708</v>
      </c>
      <c r="Q132" s="186"/>
      <c r="R132" s="186"/>
    </row>
    <row r="133" spans="1:18" s="187" customFormat="1" ht="124.5" hidden="1" customHeight="1" x14ac:dyDescent="0.15">
      <c r="A133" s="174">
        <v>131</v>
      </c>
      <c r="B133" s="128">
        <v>44718</v>
      </c>
      <c r="C133" s="174" t="s">
        <v>709</v>
      </c>
      <c r="D133" s="183" t="s">
        <v>84</v>
      </c>
      <c r="E133" s="183"/>
      <c r="F133" s="145" t="s">
        <v>716</v>
      </c>
      <c r="G133" s="174" t="s">
        <v>717</v>
      </c>
      <c r="H133" s="174" t="s">
        <v>718</v>
      </c>
      <c r="I133" s="173">
        <v>44715</v>
      </c>
      <c r="J133" s="174" t="s">
        <v>134</v>
      </c>
      <c r="K133" s="127" t="s">
        <v>125</v>
      </c>
      <c r="L133" s="133" t="str">
        <f>IFERROR(_xlfn.IFNA(VLOOKUP($K133,[19]коммент!$B:$C,2,0),""),"")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3" s="174" t="s">
        <v>188</v>
      </c>
      <c r="N133" s="176"/>
      <c r="O133" s="162"/>
      <c r="P133" s="162" t="s">
        <v>719</v>
      </c>
      <c r="Q133" s="186"/>
      <c r="R133" s="186"/>
    </row>
    <row r="134" spans="1:18" s="187" customFormat="1" ht="124.5" hidden="1" customHeight="1" x14ac:dyDescent="0.15">
      <c r="A134" s="127">
        <v>132</v>
      </c>
      <c r="B134" s="147">
        <v>44718</v>
      </c>
      <c r="C134" s="174" t="s">
        <v>709</v>
      </c>
      <c r="D134" s="183" t="s">
        <v>84</v>
      </c>
      <c r="E134" s="183"/>
      <c r="F134" s="145" t="s">
        <v>720</v>
      </c>
      <c r="G134" s="174" t="s">
        <v>721</v>
      </c>
      <c r="H134" s="174" t="s">
        <v>321</v>
      </c>
      <c r="I134" s="173">
        <v>44713</v>
      </c>
      <c r="J134" s="174" t="s">
        <v>180</v>
      </c>
      <c r="K134" s="127" t="s">
        <v>1</v>
      </c>
      <c r="L134" s="133" t="str">
        <f>IFERROR(_xlfn.IFNA(VLOOKUP($K134,[19]коммент!$B:$C,2,0),""),"")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34" s="174" t="s">
        <v>132</v>
      </c>
      <c r="N134" s="176" t="s">
        <v>114</v>
      </c>
      <c r="O134" s="162"/>
      <c r="P134" s="162" t="s">
        <v>722</v>
      </c>
      <c r="Q134" s="186"/>
      <c r="R134" s="186"/>
    </row>
    <row r="135" spans="1:18" s="187" customFormat="1" ht="124.5" hidden="1" customHeight="1" x14ac:dyDescent="0.15">
      <c r="A135" s="174">
        <v>133</v>
      </c>
      <c r="B135" s="128">
        <v>44718</v>
      </c>
      <c r="C135" s="174" t="s">
        <v>709</v>
      </c>
      <c r="D135" s="183" t="s">
        <v>84</v>
      </c>
      <c r="E135" s="183"/>
      <c r="F135" s="145" t="s">
        <v>716</v>
      </c>
      <c r="G135" s="174" t="s">
        <v>717</v>
      </c>
      <c r="H135" s="174" t="s">
        <v>718</v>
      </c>
      <c r="I135" s="173">
        <v>44715</v>
      </c>
      <c r="J135" s="174" t="s">
        <v>134</v>
      </c>
      <c r="K135" s="127" t="s">
        <v>113</v>
      </c>
      <c r="L135" s="133" t="str">
        <f>IFERROR(_xlfn.IFNA(VLOOKUP($K135,[19]коммент!$B:$C,2,0),""),"")</f>
        <v>Формат уведомления. С целью проведения внутреннего контроля качества.</v>
      </c>
      <c r="M135" s="174"/>
      <c r="N135" s="176"/>
      <c r="O135" s="162"/>
      <c r="P135" s="162" t="s">
        <v>723</v>
      </c>
      <c r="Q135" s="186"/>
      <c r="R135" s="186"/>
    </row>
    <row r="136" spans="1:18" s="187" customFormat="1" ht="124.5" hidden="1" customHeight="1" x14ac:dyDescent="0.15">
      <c r="A136" s="127">
        <v>134</v>
      </c>
      <c r="B136" s="128">
        <v>44718</v>
      </c>
      <c r="C136" s="174" t="s">
        <v>709</v>
      </c>
      <c r="D136" s="183" t="s">
        <v>84</v>
      </c>
      <c r="E136" s="183"/>
      <c r="F136" s="145" t="s">
        <v>724</v>
      </c>
      <c r="G136" s="174" t="s">
        <v>725</v>
      </c>
      <c r="H136" s="174" t="s">
        <v>726</v>
      </c>
      <c r="I136" s="173">
        <v>44715</v>
      </c>
      <c r="J136" s="174" t="s">
        <v>134</v>
      </c>
      <c r="K136" s="127" t="s">
        <v>125</v>
      </c>
      <c r="L136" s="133" t="str">
        <f>IFERROR(_xlfn.IFNA(VLOOKUP($K136,[19]коммент!$B:$C,2,0),""),"")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6" s="174" t="s">
        <v>189</v>
      </c>
      <c r="N136" s="176"/>
      <c r="O136" s="162"/>
      <c r="P136" s="162"/>
      <c r="Q136" s="186"/>
      <c r="R136" s="186"/>
    </row>
    <row r="137" spans="1:18" s="187" customFormat="1" ht="124.5" hidden="1" customHeight="1" x14ac:dyDescent="0.15">
      <c r="A137" s="174">
        <v>135</v>
      </c>
      <c r="B137" s="128">
        <v>44718</v>
      </c>
      <c r="C137" s="174" t="s">
        <v>709</v>
      </c>
      <c r="D137" s="183" t="s">
        <v>84</v>
      </c>
      <c r="E137" s="183"/>
      <c r="F137" s="145" t="s">
        <v>732</v>
      </c>
      <c r="G137" s="127" t="s">
        <v>733</v>
      </c>
      <c r="H137" s="174" t="s">
        <v>726</v>
      </c>
      <c r="I137" s="173"/>
      <c r="J137" s="174" t="s">
        <v>184</v>
      </c>
      <c r="K137" s="127" t="s">
        <v>125</v>
      </c>
      <c r="L137" s="133" t="str">
        <f>IFERROR(_xlfn.IFNA(VLOOKUP($K137,[19]коммент!$B:$C,2,0),""),"")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7" s="174" t="s">
        <v>189</v>
      </c>
      <c r="N137" s="174"/>
      <c r="O137" s="127"/>
      <c r="P137" s="127" t="s">
        <v>734</v>
      </c>
      <c r="Q137" s="186"/>
      <c r="R137" s="186"/>
    </row>
    <row r="138" spans="1:18" s="187" customFormat="1" ht="124.5" hidden="1" customHeight="1" x14ac:dyDescent="0.15">
      <c r="A138" s="127">
        <v>136</v>
      </c>
      <c r="B138" s="128">
        <v>44718</v>
      </c>
      <c r="C138" s="174" t="s">
        <v>709</v>
      </c>
      <c r="D138" s="183" t="s">
        <v>84</v>
      </c>
      <c r="E138" s="183"/>
      <c r="F138" s="145" t="s">
        <v>743</v>
      </c>
      <c r="G138" s="127" t="s">
        <v>744</v>
      </c>
      <c r="H138" s="174" t="s">
        <v>726</v>
      </c>
      <c r="I138" s="173"/>
      <c r="J138" s="174" t="s">
        <v>134</v>
      </c>
      <c r="K138" s="127" t="s">
        <v>125</v>
      </c>
      <c r="L138" s="133" t="str">
        <f>IFERROR(_xlfn.IFNA(VLOOKUP($K138,[19]коммент!$B:$C,2,0),""),"")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8" s="174" t="s">
        <v>189</v>
      </c>
      <c r="N138" s="176"/>
      <c r="O138" s="162"/>
      <c r="P138" s="127" t="s">
        <v>734</v>
      </c>
      <c r="Q138" s="186"/>
      <c r="R138" s="186"/>
    </row>
    <row r="139" spans="1:18" s="187" customFormat="1" ht="124.5" hidden="1" customHeight="1" x14ac:dyDescent="0.15">
      <c r="A139" s="174">
        <v>137</v>
      </c>
      <c r="B139" s="147">
        <v>44718</v>
      </c>
      <c r="C139" s="174" t="s">
        <v>709</v>
      </c>
      <c r="D139" s="183" t="s">
        <v>84</v>
      </c>
      <c r="E139" s="183"/>
      <c r="F139" s="145" t="s">
        <v>745</v>
      </c>
      <c r="G139" s="174" t="s">
        <v>746</v>
      </c>
      <c r="H139" s="174" t="s">
        <v>726</v>
      </c>
      <c r="I139" s="173">
        <v>44718</v>
      </c>
      <c r="J139" s="174" t="s">
        <v>180</v>
      </c>
      <c r="K139" s="127" t="s">
        <v>125</v>
      </c>
      <c r="L139" s="133" t="str">
        <f>IFERROR(_xlfn.IFNA(VLOOKUP($K139,[19]коммент!$B:$C,2,0),""),"")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9" s="174" t="s">
        <v>189</v>
      </c>
      <c r="N139" s="176"/>
      <c r="O139" s="162"/>
      <c r="P139" s="162"/>
      <c r="Q139" s="186"/>
      <c r="R139" s="186"/>
    </row>
    <row r="140" spans="1:18" s="187" customFormat="1" ht="124.5" hidden="1" customHeight="1" x14ac:dyDescent="0.15">
      <c r="A140" s="127">
        <v>138</v>
      </c>
      <c r="B140" s="128">
        <v>44718</v>
      </c>
      <c r="C140" s="174" t="s">
        <v>789</v>
      </c>
      <c r="D140" s="183" t="s">
        <v>84</v>
      </c>
      <c r="E140" s="183"/>
      <c r="F140" s="145" t="s">
        <v>795</v>
      </c>
      <c r="G140" s="174" t="s">
        <v>796</v>
      </c>
      <c r="H140" s="174" t="s">
        <v>797</v>
      </c>
      <c r="I140" s="173">
        <v>44715</v>
      </c>
      <c r="J140" s="174" t="s">
        <v>134</v>
      </c>
      <c r="K140" s="127" t="s">
        <v>36</v>
      </c>
      <c r="L140" s="133" t="s">
        <v>157</v>
      </c>
      <c r="M140" s="174"/>
      <c r="N140" s="176"/>
      <c r="O140" s="162"/>
      <c r="P140" s="162" t="s">
        <v>798</v>
      </c>
      <c r="Q140" s="186"/>
      <c r="R140" s="186"/>
    </row>
    <row r="141" spans="1:18" s="187" customFormat="1" ht="124.5" hidden="1" customHeight="1" x14ac:dyDescent="0.15">
      <c r="A141" s="174">
        <v>139</v>
      </c>
      <c r="B141" s="147">
        <v>44718</v>
      </c>
      <c r="C141" s="174" t="s">
        <v>789</v>
      </c>
      <c r="D141" s="183" t="s">
        <v>84</v>
      </c>
      <c r="E141" s="183"/>
      <c r="F141" s="145" t="s">
        <v>799</v>
      </c>
      <c r="G141" s="174">
        <v>9096444280</v>
      </c>
      <c r="H141" s="174" t="s">
        <v>800</v>
      </c>
      <c r="I141" s="173">
        <v>44716</v>
      </c>
      <c r="J141" s="174" t="s">
        <v>180</v>
      </c>
      <c r="K141" s="127" t="s">
        <v>125</v>
      </c>
      <c r="L141" s="133" t="s">
        <v>162</v>
      </c>
      <c r="M141" s="174" t="s">
        <v>128</v>
      </c>
      <c r="N141" s="176"/>
      <c r="O141" s="162"/>
      <c r="P141" s="162"/>
      <c r="Q141" s="186"/>
      <c r="R141" s="186"/>
    </row>
    <row r="142" spans="1:18" s="187" customFormat="1" ht="124.5" hidden="1" customHeight="1" x14ac:dyDescent="0.15">
      <c r="A142" s="127">
        <v>140</v>
      </c>
      <c r="B142" s="128">
        <v>44718</v>
      </c>
      <c r="C142" s="174" t="s">
        <v>789</v>
      </c>
      <c r="D142" s="183" t="s">
        <v>84</v>
      </c>
      <c r="E142" s="183"/>
      <c r="F142" s="145" t="s">
        <v>799</v>
      </c>
      <c r="G142" s="174">
        <v>9096444280</v>
      </c>
      <c r="H142" s="174" t="s">
        <v>800</v>
      </c>
      <c r="I142" s="173">
        <v>44716</v>
      </c>
      <c r="J142" s="174" t="s">
        <v>180</v>
      </c>
      <c r="K142" s="127" t="s">
        <v>1</v>
      </c>
      <c r="L142" s="133" t="s">
        <v>166</v>
      </c>
      <c r="M142" s="174" t="s">
        <v>132</v>
      </c>
      <c r="N142" s="174"/>
      <c r="O142" s="127"/>
      <c r="P142" s="127" t="s">
        <v>801</v>
      </c>
      <c r="Q142" s="186"/>
      <c r="R142" s="186"/>
    </row>
    <row r="143" spans="1:18" s="187" customFormat="1" ht="124.5" hidden="1" customHeight="1" x14ac:dyDescent="0.15">
      <c r="A143" s="174">
        <v>141</v>
      </c>
      <c r="B143" s="128">
        <v>44718</v>
      </c>
      <c r="C143" s="174" t="s">
        <v>789</v>
      </c>
      <c r="D143" s="183" t="s">
        <v>84</v>
      </c>
      <c r="E143" s="183"/>
      <c r="F143" s="145" t="s">
        <v>802</v>
      </c>
      <c r="G143" s="174">
        <v>9162293742</v>
      </c>
      <c r="H143" s="174" t="s">
        <v>803</v>
      </c>
      <c r="I143" s="173">
        <v>44715</v>
      </c>
      <c r="J143" s="174" t="s">
        <v>180</v>
      </c>
      <c r="K143" s="127" t="s">
        <v>125</v>
      </c>
      <c r="L143" s="133" t="s">
        <v>162</v>
      </c>
      <c r="M143" s="174" t="s">
        <v>189</v>
      </c>
      <c r="N143" s="176"/>
      <c r="O143" s="162"/>
      <c r="P143" s="162"/>
      <c r="Q143" s="186"/>
      <c r="R143" s="186"/>
    </row>
    <row r="144" spans="1:18" s="187" customFormat="1" ht="124.5" hidden="1" customHeight="1" x14ac:dyDescent="0.15">
      <c r="A144" s="127">
        <v>142</v>
      </c>
      <c r="B144" s="128">
        <v>44718</v>
      </c>
      <c r="C144" s="174" t="s">
        <v>810</v>
      </c>
      <c r="D144" s="183" t="s">
        <v>84</v>
      </c>
      <c r="E144" s="183"/>
      <c r="F144" s="145" t="s">
        <v>811</v>
      </c>
      <c r="G144" s="174" t="s">
        <v>812</v>
      </c>
      <c r="H144" s="174" t="s">
        <v>813</v>
      </c>
      <c r="I144" s="173">
        <v>44716</v>
      </c>
      <c r="J144" s="174" t="s">
        <v>180</v>
      </c>
      <c r="K144" s="127" t="s">
        <v>125</v>
      </c>
      <c r="L144" s="133" t="s">
        <v>162</v>
      </c>
      <c r="M144" s="174" t="s">
        <v>188</v>
      </c>
      <c r="N144" s="176"/>
      <c r="O144" s="162"/>
      <c r="P144" s="162"/>
      <c r="Q144" s="186"/>
      <c r="R144" s="186"/>
    </row>
    <row r="145" spans="1:18" s="187" customFormat="1" ht="124.5" hidden="1" customHeight="1" x14ac:dyDescent="0.15">
      <c r="A145" s="174">
        <v>143</v>
      </c>
      <c r="B145" s="128">
        <v>44718</v>
      </c>
      <c r="C145" s="174" t="s">
        <v>810</v>
      </c>
      <c r="D145" s="183" t="s">
        <v>84</v>
      </c>
      <c r="E145" s="183"/>
      <c r="F145" s="145" t="s">
        <v>814</v>
      </c>
      <c r="G145" s="174" t="s">
        <v>815</v>
      </c>
      <c r="H145" s="174" t="s">
        <v>813</v>
      </c>
      <c r="I145" s="173">
        <v>44716</v>
      </c>
      <c r="J145" s="174" t="s">
        <v>180</v>
      </c>
      <c r="K145" s="127" t="s">
        <v>125</v>
      </c>
      <c r="L145" s="133" t="s">
        <v>162</v>
      </c>
      <c r="M145" s="174" t="s">
        <v>188</v>
      </c>
      <c r="N145" s="176"/>
      <c r="O145" s="162"/>
      <c r="P145" s="162"/>
      <c r="Q145" s="186"/>
      <c r="R145" s="186"/>
    </row>
    <row r="146" spans="1:18" s="187" customFormat="1" ht="124.5" hidden="1" customHeight="1" x14ac:dyDescent="0.15">
      <c r="A146" s="127">
        <v>144</v>
      </c>
      <c r="B146" s="147">
        <v>44718</v>
      </c>
      <c r="C146" s="174" t="s">
        <v>810</v>
      </c>
      <c r="D146" s="183" t="s">
        <v>84</v>
      </c>
      <c r="E146" s="183"/>
      <c r="F146" s="145" t="s">
        <v>816</v>
      </c>
      <c r="G146" s="174" t="s">
        <v>817</v>
      </c>
      <c r="H146" s="174" t="s">
        <v>813</v>
      </c>
      <c r="I146" s="173">
        <v>44716</v>
      </c>
      <c r="J146" s="174" t="s">
        <v>180</v>
      </c>
      <c r="K146" s="127" t="s">
        <v>125</v>
      </c>
      <c r="L146" s="133" t="s">
        <v>162</v>
      </c>
      <c r="M146" s="174" t="s">
        <v>188</v>
      </c>
      <c r="N146" s="176"/>
      <c r="O146" s="162"/>
      <c r="P146" s="162"/>
      <c r="Q146" s="186"/>
      <c r="R146" s="186"/>
    </row>
    <row r="147" spans="1:18" s="187" customFormat="1" ht="124.5" hidden="1" customHeight="1" x14ac:dyDescent="0.15">
      <c r="A147" s="174">
        <v>145</v>
      </c>
      <c r="B147" s="128">
        <v>44718</v>
      </c>
      <c r="C147" s="174" t="s">
        <v>810</v>
      </c>
      <c r="D147" s="183" t="s">
        <v>84</v>
      </c>
      <c r="E147" s="183"/>
      <c r="F147" s="145" t="s">
        <v>820</v>
      </c>
      <c r="G147" s="174" t="s">
        <v>821</v>
      </c>
      <c r="H147" s="174" t="s">
        <v>822</v>
      </c>
      <c r="I147" s="173">
        <v>44713</v>
      </c>
      <c r="J147" s="174" t="s">
        <v>180</v>
      </c>
      <c r="K147" s="165" t="s">
        <v>113</v>
      </c>
      <c r="L147" s="188" t="s">
        <v>143</v>
      </c>
      <c r="M147" s="174"/>
      <c r="N147" s="176"/>
      <c r="O147" s="162"/>
      <c r="P147" s="162" t="s">
        <v>823</v>
      </c>
      <c r="Q147" s="186"/>
      <c r="R147" s="186"/>
    </row>
    <row r="148" spans="1:18" s="187" customFormat="1" ht="124.5" hidden="1" customHeight="1" x14ac:dyDescent="0.15">
      <c r="A148" s="127">
        <v>146</v>
      </c>
      <c r="B148" s="147">
        <v>44718</v>
      </c>
      <c r="C148" s="174" t="s">
        <v>810</v>
      </c>
      <c r="D148" s="183" t="s">
        <v>84</v>
      </c>
      <c r="E148" s="183"/>
      <c r="F148" s="145" t="s">
        <v>826</v>
      </c>
      <c r="G148" s="174" t="s">
        <v>827</v>
      </c>
      <c r="H148" s="174"/>
      <c r="I148" s="173"/>
      <c r="J148" s="174" t="s">
        <v>179</v>
      </c>
      <c r="K148" s="127" t="s">
        <v>113</v>
      </c>
      <c r="L148" s="133" t="s">
        <v>143</v>
      </c>
      <c r="M148" s="174"/>
      <c r="N148" s="176"/>
      <c r="O148" s="162"/>
      <c r="P148" s="162" t="s">
        <v>828</v>
      </c>
      <c r="Q148" s="186"/>
      <c r="R148" s="186"/>
    </row>
    <row r="149" spans="1:18" s="187" customFormat="1" ht="124.5" hidden="1" customHeight="1" x14ac:dyDescent="0.15">
      <c r="A149" s="174">
        <v>147</v>
      </c>
      <c r="B149" s="147">
        <v>44718</v>
      </c>
      <c r="C149" s="174" t="s">
        <v>810</v>
      </c>
      <c r="D149" s="183" t="s">
        <v>84</v>
      </c>
      <c r="E149" s="183"/>
      <c r="F149" s="145" t="s">
        <v>833</v>
      </c>
      <c r="G149" s="174" t="s">
        <v>834</v>
      </c>
      <c r="H149" s="174"/>
      <c r="I149" s="173"/>
      <c r="J149" s="174" t="s">
        <v>179</v>
      </c>
      <c r="K149" s="127" t="s">
        <v>113</v>
      </c>
      <c r="L149" s="133" t="s">
        <v>143</v>
      </c>
      <c r="M149" s="174"/>
      <c r="N149" s="176"/>
      <c r="O149" s="162"/>
      <c r="P149" s="162" t="s">
        <v>835</v>
      </c>
      <c r="Q149" s="186"/>
      <c r="R149" s="186"/>
    </row>
    <row r="150" spans="1:18" s="187" customFormat="1" ht="124.5" hidden="1" customHeight="1" x14ac:dyDescent="0.15">
      <c r="A150" s="127">
        <v>148</v>
      </c>
      <c r="B150" s="128">
        <v>44718</v>
      </c>
      <c r="C150" s="174" t="s">
        <v>842</v>
      </c>
      <c r="D150" s="183" t="s">
        <v>84</v>
      </c>
      <c r="E150" s="183"/>
      <c r="F150" s="145" t="s">
        <v>856</v>
      </c>
      <c r="G150" s="174">
        <v>9055179802</v>
      </c>
      <c r="H150" s="174"/>
      <c r="I150" s="173"/>
      <c r="J150" s="174" t="s">
        <v>180</v>
      </c>
      <c r="K150" s="127" t="s">
        <v>1</v>
      </c>
      <c r="L150" s="133" t="s">
        <v>166</v>
      </c>
      <c r="M150" s="174" t="s">
        <v>132</v>
      </c>
      <c r="N150" s="176"/>
      <c r="O150" s="162"/>
      <c r="P150" s="162" t="s">
        <v>857</v>
      </c>
      <c r="Q150" s="186"/>
      <c r="R150" s="186"/>
    </row>
    <row r="151" spans="1:18" s="187" customFormat="1" ht="124.5" hidden="1" customHeight="1" x14ac:dyDescent="0.15">
      <c r="A151" s="174">
        <v>149</v>
      </c>
      <c r="B151" s="128">
        <v>44718</v>
      </c>
      <c r="C151" s="174" t="s">
        <v>709</v>
      </c>
      <c r="D151" s="183" t="s">
        <v>84</v>
      </c>
      <c r="E151" s="183"/>
      <c r="F151" s="145" t="s">
        <v>860</v>
      </c>
      <c r="G151" s="174" t="s">
        <v>861</v>
      </c>
      <c r="H151" s="174" t="s">
        <v>841</v>
      </c>
      <c r="I151" s="173">
        <v>44712</v>
      </c>
      <c r="J151" s="174" t="s">
        <v>180</v>
      </c>
      <c r="K151" s="127" t="s">
        <v>113</v>
      </c>
      <c r="L151" s="133" t="str">
        <f>IFERROR(_xlfn.IFNA(VLOOKUP($K151,[19]коммент!$B:$C,2,0),""),"")</f>
        <v>Формат уведомления. С целью проведения внутреннего контроля качества.</v>
      </c>
      <c r="M151" s="174"/>
      <c r="N151" s="176"/>
      <c r="O151" s="162"/>
      <c r="P151" s="162" t="s">
        <v>862</v>
      </c>
      <c r="Q151" s="186"/>
      <c r="R151" s="186"/>
    </row>
    <row r="152" spans="1:18" s="187" customFormat="1" ht="124.5" hidden="1" customHeight="1" x14ac:dyDescent="0.15">
      <c r="A152" s="127">
        <v>150</v>
      </c>
      <c r="B152" s="128">
        <v>44718</v>
      </c>
      <c r="C152" s="174" t="s">
        <v>863</v>
      </c>
      <c r="D152" s="183" t="s">
        <v>84</v>
      </c>
      <c r="E152" s="183"/>
      <c r="F152" s="145" t="s">
        <v>868</v>
      </c>
      <c r="G152" s="174">
        <v>9262294711</v>
      </c>
      <c r="H152" s="174" t="s">
        <v>321</v>
      </c>
      <c r="I152" s="173">
        <v>44636</v>
      </c>
      <c r="J152" s="174" t="s">
        <v>184</v>
      </c>
      <c r="K152" s="127" t="s">
        <v>113</v>
      </c>
      <c r="L152" s="133" t="s">
        <v>143</v>
      </c>
      <c r="M152" s="174"/>
      <c r="N152" s="176"/>
      <c r="O152" s="162"/>
      <c r="P152" s="162" t="s">
        <v>869</v>
      </c>
      <c r="Q152" s="186"/>
      <c r="R152" s="186"/>
    </row>
    <row r="153" spans="1:18" s="187" customFormat="1" ht="124.5" hidden="1" customHeight="1" x14ac:dyDescent="0.15">
      <c r="A153" s="174">
        <v>151</v>
      </c>
      <c r="B153" s="128">
        <v>44718</v>
      </c>
      <c r="C153" s="174" t="s">
        <v>863</v>
      </c>
      <c r="D153" s="183" t="s">
        <v>84</v>
      </c>
      <c r="E153" s="183"/>
      <c r="F153" s="145" t="s">
        <v>870</v>
      </c>
      <c r="G153" s="174">
        <v>9160600218</v>
      </c>
      <c r="H153" s="174" t="s">
        <v>117</v>
      </c>
      <c r="I153" s="173">
        <v>44718</v>
      </c>
      <c r="J153" s="174" t="s">
        <v>180</v>
      </c>
      <c r="K153" s="127" t="s">
        <v>125</v>
      </c>
      <c r="L153" s="133" t="s">
        <v>162</v>
      </c>
      <c r="M153" s="174" t="s">
        <v>189</v>
      </c>
      <c r="N153" s="176"/>
      <c r="O153" s="162"/>
      <c r="P153" s="162"/>
      <c r="Q153" s="186"/>
      <c r="R153" s="186"/>
    </row>
    <row r="154" spans="1:18" s="187" customFormat="1" ht="124.5" hidden="1" customHeight="1" x14ac:dyDescent="0.15">
      <c r="A154" s="127">
        <v>152</v>
      </c>
      <c r="B154" s="128">
        <v>44718</v>
      </c>
      <c r="C154" s="174" t="s">
        <v>863</v>
      </c>
      <c r="D154" s="183" t="s">
        <v>84</v>
      </c>
      <c r="E154" s="183"/>
      <c r="F154" s="145" t="s">
        <v>871</v>
      </c>
      <c r="G154" s="174">
        <v>9096726899</v>
      </c>
      <c r="H154" s="174" t="s">
        <v>872</v>
      </c>
      <c r="I154" s="173">
        <v>44715</v>
      </c>
      <c r="J154" s="174" t="s">
        <v>180</v>
      </c>
      <c r="K154" s="127" t="s">
        <v>1</v>
      </c>
      <c r="L154" s="133" t="s">
        <v>166</v>
      </c>
      <c r="M154" s="174" t="s">
        <v>132</v>
      </c>
      <c r="N154" s="176"/>
      <c r="O154" s="162"/>
      <c r="P154" s="162" t="s">
        <v>873</v>
      </c>
      <c r="Q154" s="186"/>
      <c r="R154" s="186"/>
    </row>
    <row r="155" spans="1:18" s="187" customFormat="1" ht="124.5" hidden="1" customHeight="1" x14ac:dyDescent="0.15">
      <c r="A155" s="174">
        <v>153</v>
      </c>
      <c r="B155" s="147">
        <v>44718</v>
      </c>
      <c r="C155" s="127" t="s">
        <v>944</v>
      </c>
      <c r="D155" s="142" t="s">
        <v>84</v>
      </c>
      <c r="E155" s="142"/>
      <c r="F155" s="145" t="s">
        <v>953</v>
      </c>
      <c r="G155" s="127" t="s">
        <v>954</v>
      </c>
      <c r="H155" s="127" t="s">
        <v>955</v>
      </c>
      <c r="I155" s="128">
        <v>44715</v>
      </c>
      <c r="J155" s="127" t="s">
        <v>134</v>
      </c>
      <c r="K155" s="127" t="s">
        <v>125</v>
      </c>
      <c r="L155" s="133" t="str">
        <f>IFERROR(_xlfn.IFNA(VLOOKUP($K155,[5]коммент!$B:$C,2,0),""),"")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5" s="174" t="s">
        <v>188</v>
      </c>
      <c r="N155" s="176"/>
      <c r="O155" s="162"/>
      <c r="P155" s="162"/>
      <c r="Q155" s="186"/>
      <c r="R155" s="186"/>
    </row>
    <row r="156" spans="1:18" s="187" customFormat="1" ht="124.5" hidden="1" customHeight="1" x14ac:dyDescent="0.15">
      <c r="A156" s="127">
        <v>154</v>
      </c>
      <c r="B156" s="147">
        <v>44718</v>
      </c>
      <c r="C156" s="127" t="s">
        <v>944</v>
      </c>
      <c r="D156" s="142" t="s">
        <v>84</v>
      </c>
      <c r="E156" s="142"/>
      <c r="F156" s="145" t="s">
        <v>965</v>
      </c>
      <c r="G156" s="127">
        <v>9853326906</v>
      </c>
      <c r="H156" s="127"/>
      <c r="I156" s="127"/>
      <c r="J156" s="127" t="s">
        <v>179</v>
      </c>
      <c r="K156" s="127" t="s">
        <v>85</v>
      </c>
      <c r="L156" s="133" t="str">
        <f>IFERROR(_xlfn.IFNA(VLOOKUP($K156,[5]коммент!$B:$C,2,0),""),"")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156" s="174" t="s">
        <v>129</v>
      </c>
      <c r="N156" s="176"/>
      <c r="O156" s="162"/>
      <c r="P156" s="162"/>
      <c r="Q156" s="186"/>
      <c r="R156" s="186"/>
    </row>
    <row r="157" spans="1:18" s="187" customFormat="1" ht="124.5" hidden="1" customHeight="1" x14ac:dyDescent="0.15">
      <c r="A157" s="174">
        <v>155</v>
      </c>
      <c r="B157" s="128">
        <v>44718</v>
      </c>
      <c r="C157" s="127" t="s">
        <v>944</v>
      </c>
      <c r="D157" s="142" t="s">
        <v>84</v>
      </c>
      <c r="E157" s="142"/>
      <c r="F157" s="145" t="s">
        <v>966</v>
      </c>
      <c r="G157" s="127" t="s">
        <v>967</v>
      </c>
      <c r="H157" s="127" t="s">
        <v>731</v>
      </c>
      <c r="I157" s="128">
        <v>44652</v>
      </c>
      <c r="J157" s="127" t="s">
        <v>184</v>
      </c>
      <c r="K157" s="127" t="s">
        <v>113</v>
      </c>
      <c r="L157" s="133" t="str">
        <f>IFERROR(_xlfn.IFNA(VLOOKUP($K157,[5]коммент!$B:$C,2,0),""),"")</f>
        <v>Формат уведомления. С целью проведения внутреннего контроля качества.</v>
      </c>
      <c r="M157" s="174"/>
      <c r="N157" s="176"/>
      <c r="O157" s="162"/>
      <c r="P157" s="162" t="s">
        <v>968</v>
      </c>
      <c r="Q157" s="186"/>
      <c r="R157" s="186"/>
    </row>
    <row r="158" spans="1:18" s="187" customFormat="1" ht="124.5" hidden="1" customHeight="1" x14ac:dyDescent="0.15">
      <c r="A158" s="127">
        <v>156</v>
      </c>
      <c r="B158" s="147">
        <v>44718</v>
      </c>
      <c r="C158" s="150" t="s">
        <v>1055</v>
      </c>
      <c r="D158" s="142" t="s">
        <v>84</v>
      </c>
      <c r="E158" s="142"/>
      <c r="F158" s="206" t="s">
        <v>1068</v>
      </c>
      <c r="G158" s="127">
        <v>89169789261</v>
      </c>
      <c r="H158" s="127"/>
      <c r="I158" s="127"/>
      <c r="J158" s="127" t="s">
        <v>180</v>
      </c>
      <c r="K158" s="127" t="s">
        <v>125</v>
      </c>
      <c r="L158" s="133" t="str">
        <f>IFERROR(_xlfn.IFNA(VLOOKUP($K158,[8]коммент!$B:$C,2,0),""),"")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8" s="127" t="s">
        <v>189</v>
      </c>
      <c r="N158" s="162"/>
      <c r="O158" s="162"/>
      <c r="P158" s="162" t="s">
        <v>1069</v>
      </c>
      <c r="Q158" s="135"/>
      <c r="R158" s="135"/>
    </row>
    <row r="159" spans="1:18" s="187" customFormat="1" ht="124.5" hidden="1" customHeight="1" x14ac:dyDescent="0.15">
      <c r="A159" s="174">
        <v>157</v>
      </c>
      <c r="B159" s="147">
        <v>44718</v>
      </c>
      <c r="C159" s="127" t="s">
        <v>1137</v>
      </c>
      <c r="D159" s="142" t="s">
        <v>84</v>
      </c>
      <c r="E159" s="142"/>
      <c r="F159" s="145" t="s">
        <v>1144</v>
      </c>
      <c r="G159" s="127" t="s">
        <v>1145</v>
      </c>
      <c r="H159" s="127" t="s">
        <v>213</v>
      </c>
      <c r="I159" s="128">
        <v>44707</v>
      </c>
      <c r="J159" s="127" t="s">
        <v>180</v>
      </c>
      <c r="K159" s="127" t="s">
        <v>125</v>
      </c>
      <c r="L159" s="133" t="str">
        <f>IFERROR(_xlfn.IFNA(VLOOKUP($K159,[43]коммент!$B:$C,2,0),""),"")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9" s="127" t="s">
        <v>189</v>
      </c>
      <c r="N159" s="162"/>
      <c r="O159" s="162"/>
      <c r="P159" s="162" t="s">
        <v>1146</v>
      </c>
      <c r="Q159" s="135"/>
      <c r="R159" s="135"/>
    </row>
    <row r="160" spans="1:18" s="187" customFormat="1" ht="124.5" hidden="1" customHeight="1" x14ac:dyDescent="0.15">
      <c r="A160" s="127">
        <v>158</v>
      </c>
      <c r="B160" s="128">
        <v>44718</v>
      </c>
      <c r="C160" s="127" t="s">
        <v>1137</v>
      </c>
      <c r="D160" s="142" t="s">
        <v>84</v>
      </c>
      <c r="E160" s="142"/>
      <c r="F160" s="145" t="s">
        <v>1147</v>
      </c>
      <c r="G160" s="127" t="s">
        <v>1148</v>
      </c>
      <c r="H160" s="127" t="s">
        <v>210</v>
      </c>
      <c r="I160" s="128">
        <v>44711</v>
      </c>
      <c r="J160" s="127" t="s">
        <v>180</v>
      </c>
      <c r="K160" s="127" t="s">
        <v>111</v>
      </c>
      <c r="L160" s="133" t="str">
        <f>IFERROR(_xlfn.IFNA(VLOOKUP($K160,[43]коммент!$B:$C,2,0),""),"")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0" s="127" t="s">
        <v>133</v>
      </c>
      <c r="N160" s="162" t="s">
        <v>114</v>
      </c>
      <c r="O160" s="162"/>
      <c r="P160" s="162"/>
      <c r="Q160" s="135"/>
      <c r="R160" s="135"/>
    </row>
    <row r="161" spans="1:18" s="187" customFormat="1" ht="124.5" hidden="1" customHeight="1" x14ac:dyDescent="0.15">
      <c r="A161" s="174">
        <v>159</v>
      </c>
      <c r="B161" s="128">
        <v>44718</v>
      </c>
      <c r="C161" s="127" t="s">
        <v>481</v>
      </c>
      <c r="D161" s="146" t="s">
        <v>38</v>
      </c>
      <c r="E161" s="146"/>
      <c r="F161" s="151" t="s">
        <v>484</v>
      </c>
      <c r="G161" s="139">
        <v>89161707274</v>
      </c>
      <c r="H161" s="139" t="s">
        <v>485</v>
      </c>
      <c r="I161" s="147">
        <v>44699</v>
      </c>
      <c r="J161" s="167" t="s">
        <v>179</v>
      </c>
      <c r="K161" s="167" t="s">
        <v>125</v>
      </c>
      <c r="L161" s="168" t="str">
        <f>IFERROR(_xlfn.IFNA(VLOOKUP($K161,[44]коммент!$B:$C,2,0),""),"")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1" s="139" t="s">
        <v>154</v>
      </c>
      <c r="N161" s="202" t="s">
        <v>114</v>
      </c>
      <c r="O161" s="162"/>
      <c r="P161" s="162"/>
      <c r="Q161" s="186"/>
      <c r="R161" s="186"/>
    </row>
    <row r="162" spans="1:18" s="187" customFormat="1" ht="124.5" hidden="1" customHeight="1" x14ac:dyDescent="0.15">
      <c r="A162" s="127">
        <v>160</v>
      </c>
      <c r="B162" s="147">
        <v>44718</v>
      </c>
      <c r="C162" s="127" t="s">
        <v>481</v>
      </c>
      <c r="D162" s="183" t="s">
        <v>38</v>
      </c>
      <c r="E162" s="183"/>
      <c r="F162" s="145" t="s">
        <v>490</v>
      </c>
      <c r="G162" s="127">
        <v>89035945965</v>
      </c>
      <c r="H162" s="127" t="s">
        <v>491</v>
      </c>
      <c r="I162" s="128">
        <v>44715</v>
      </c>
      <c r="J162" s="127" t="s">
        <v>180</v>
      </c>
      <c r="K162" s="127" t="s">
        <v>125</v>
      </c>
      <c r="L162" s="133" t="str">
        <f>IFERROR(_xlfn.IFNA(VLOOKUP($K162,[34]коммент!$B:$C,2,0),""),"")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2" s="174" t="s">
        <v>189</v>
      </c>
      <c r="N162" s="176" t="s">
        <v>114</v>
      </c>
      <c r="O162" s="162"/>
      <c r="P162" s="162" t="s">
        <v>492</v>
      </c>
      <c r="Q162" s="186"/>
      <c r="R162" s="186"/>
    </row>
    <row r="163" spans="1:18" s="187" customFormat="1" ht="124.5" hidden="1" customHeight="1" x14ac:dyDescent="0.15">
      <c r="A163" s="174">
        <v>161</v>
      </c>
      <c r="B163" s="128">
        <v>44718</v>
      </c>
      <c r="C163" s="127" t="s">
        <v>574</v>
      </c>
      <c r="D163" s="142" t="s">
        <v>38</v>
      </c>
      <c r="E163" s="183"/>
      <c r="F163" s="193" t="s">
        <v>609</v>
      </c>
      <c r="G163" s="192">
        <v>9104957801</v>
      </c>
      <c r="H163" s="127"/>
      <c r="I163" s="174"/>
      <c r="J163" s="127" t="s">
        <v>180</v>
      </c>
      <c r="K163" s="127" t="s">
        <v>125</v>
      </c>
      <c r="L163" s="133" t="str">
        <f>IFERROR(_xlfn.IFNA(VLOOKUP($K163,[36]коммент!$B:$C,2,0),""),"")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3" s="127" t="s">
        <v>127</v>
      </c>
      <c r="N163" s="174"/>
      <c r="O163" s="127"/>
      <c r="P163" s="127" t="s">
        <v>610</v>
      </c>
      <c r="Q163" s="186"/>
      <c r="R163" s="186"/>
    </row>
    <row r="164" spans="1:18" s="187" customFormat="1" ht="124.5" hidden="1" customHeight="1" x14ac:dyDescent="0.15">
      <c r="A164" s="127">
        <v>162</v>
      </c>
      <c r="B164" s="147">
        <v>44718</v>
      </c>
      <c r="C164" s="174" t="s">
        <v>643</v>
      </c>
      <c r="D164" s="142" t="s">
        <v>38</v>
      </c>
      <c r="E164" s="183"/>
      <c r="F164" s="175" t="s">
        <v>644</v>
      </c>
      <c r="G164" s="174">
        <v>9255452595</v>
      </c>
      <c r="H164" s="174" t="s">
        <v>210</v>
      </c>
      <c r="I164" s="173">
        <v>44706</v>
      </c>
      <c r="J164" s="174" t="s">
        <v>180</v>
      </c>
      <c r="K164" s="127" t="s">
        <v>111</v>
      </c>
      <c r="L164" s="133" t="str">
        <f>IFERROR(_xlfn.IFNA(VLOOKUP($K164,[45]коммент!$B:$C,2,0),""),"")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4" s="174" t="s">
        <v>133</v>
      </c>
      <c r="N164" s="174" t="s">
        <v>114</v>
      </c>
      <c r="O164" s="127"/>
      <c r="P164" s="127"/>
      <c r="Q164" s="186"/>
      <c r="R164" s="186"/>
    </row>
    <row r="165" spans="1:18" s="187" customFormat="1" ht="124.5" hidden="1" customHeight="1" x14ac:dyDescent="0.15">
      <c r="A165" s="174">
        <v>163</v>
      </c>
      <c r="B165" s="128">
        <v>44718</v>
      </c>
      <c r="C165" s="174" t="s">
        <v>643</v>
      </c>
      <c r="D165" s="142" t="s">
        <v>38</v>
      </c>
      <c r="E165" s="183"/>
      <c r="F165" s="175" t="s">
        <v>645</v>
      </c>
      <c r="G165" s="174">
        <v>9210324048</v>
      </c>
      <c r="H165" s="174" t="s">
        <v>579</v>
      </c>
      <c r="I165" s="173">
        <v>44716</v>
      </c>
      <c r="J165" s="174" t="s">
        <v>180</v>
      </c>
      <c r="K165" s="127" t="s">
        <v>32</v>
      </c>
      <c r="L165" s="133" t="str">
        <f>IFERROR(_xlfn.IFNA(VLOOKUP($K165,[45]коммент!$B:$C,2,0),""),"")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165" s="174"/>
      <c r="N165" s="176"/>
      <c r="O165" s="162"/>
      <c r="P165" s="162"/>
      <c r="Q165" s="186"/>
      <c r="R165" s="186"/>
    </row>
    <row r="166" spans="1:18" s="187" customFormat="1" ht="124.5" hidden="1" customHeight="1" x14ac:dyDescent="0.15">
      <c r="A166" s="127">
        <v>164</v>
      </c>
      <c r="B166" s="128">
        <v>44718</v>
      </c>
      <c r="C166" s="174" t="s">
        <v>660</v>
      </c>
      <c r="D166" s="142" t="s">
        <v>38</v>
      </c>
      <c r="E166" s="183"/>
      <c r="F166" s="175" t="s">
        <v>664</v>
      </c>
      <c r="G166" s="174" t="s">
        <v>665</v>
      </c>
      <c r="H166" s="174" t="s">
        <v>210</v>
      </c>
      <c r="I166" s="173">
        <v>44655</v>
      </c>
      <c r="J166" s="174" t="s">
        <v>180</v>
      </c>
      <c r="K166" s="127" t="s">
        <v>125</v>
      </c>
      <c r="L166" s="133" t="s">
        <v>162</v>
      </c>
      <c r="M166" s="174" t="s">
        <v>126</v>
      </c>
      <c r="N166" s="176" t="s">
        <v>114</v>
      </c>
      <c r="O166" s="162"/>
      <c r="P166" s="162"/>
      <c r="Q166" s="186"/>
      <c r="R166" s="186"/>
    </row>
    <row r="167" spans="1:18" s="204" customFormat="1" ht="124.5" hidden="1" customHeight="1" x14ac:dyDescent="0.15">
      <c r="A167" s="174">
        <v>165</v>
      </c>
      <c r="B167" s="147">
        <v>44718</v>
      </c>
      <c r="C167" s="174" t="s">
        <v>757</v>
      </c>
      <c r="D167" s="183" t="s">
        <v>38</v>
      </c>
      <c r="E167" s="183"/>
      <c r="F167" s="145" t="s">
        <v>765</v>
      </c>
      <c r="G167" s="174" t="s">
        <v>766</v>
      </c>
      <c r="H167" s="174" t="s">
        <v>767</v>
      </c>
      <c r="I167" s="173">
        <v>44707</v>
      </c>
      <c r="J167" s="174" t="s">
        <v>180</v>
      </c>
      <c r="K167" s="127" t="s">
        <v>125</v>
      </c>
      <c r="L167" s="133" t="s">
        <v>162</v>
      </c>
      <c r="M167" s="174" t="s">
        <v>128</v>
      </c>
      <c r="N167" s="176"/>
      <c r="O167" s="162"/>
      <c r="P167" s="162" t="s">
        <v>768</v>
      </c>
      <c r="Q167" s="186"/>
      <c r="R167" s="186"/>
    </row>
    <row r="168" spans="1:18" s="187" customFormat="1" ht="124.5" hidden="1" customHeight="1" x14ac:dyDescent="0.15">
      <c r="A168" s="127">
        <v>166</v>
      </c>
      <c r="B168" s="128">
        <v>44718</v>
      </c>
      <c r="C168" s="174" t="s">
        <v>774</v>
      </c>
      <c r="D168" s="183" t="s">
        <v>38</v>
      </c>
      <c r="E168" s="183"/>
      <c r="F168" s="145" t="s">
        <v>779</v>
      </c>
      <c r="G168" s="174">
        <v>89153502850</v>
      </c>
      <c r="H168" s="174" t="s">
        <v>780</v>
      </c>
      <c r="I168" s="173">
        <v>44714</v>
      </c>
      <c r="J168" s="174" t="s">
        <v>134</v>
      </c>
      <c r="K168" s="127" t="s">
        <v>125</v>
      </c>
      <c r="L168" s="133" t="s">
        <v>162</v>
      </c>
      <c r="M168" s="174" t="s">
        <v>189</v>
      </c>
      <c r="N168" s="176"/>
      <c r="O168" s="162"/>
      <c r="P168" s="162"/>
      <c r="Q168" s="186"/>
      <c r="R168" s="186"/>
    </row>
    <row r="169" spans="1:18" s="187" customFormat="1" ht="124.5" hidden="1" customHeight="1" x14ac:dyDescent="0.15">
      <c r="A169" s="174">
        <v>167</v>
      </c>
      <c r="B169" s="147">
        <v>44718</v>
      </c>
      <c r="C169" s="139" t="s">
        <v>876</v>
      </c>
      <c r="D169" s="183" t="s">
        <v>38</v>
      </c>
      <c r="E169" s="183"/>
      <c r="F169" s="175" t="s">
        <v>881</v>
      </c>
      <c r="G169" s="174">
        <v>89166568528</v>
      </c>
      <c r="H169" s="174" t="s">
        <v>882</v>
      </c>
      <c r="I169" s="173">
        <v>44715</v>
      </c>
      <c r="J169" s="174" t="s">
        <v>180</v>
      </c>
      <c r="K169" s="127" t="s">
        <v>1</v>
      </c>
      <c r="L169" s="133" t="str">
        <f>IFERROR(_xlfn.IFNA(VLOOKUP($K169,[28]коммент!$B:$C,2,0),""),"")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69" s="174" t="s">
        <v>154</v>
      </c>
      <c r="N169" s="176"/>
      <c r="O169" s="162"/>
      <c r="P169" s="162"/>
      <c r="Q169" s="186"/>
      <c r="R169" s="186"/>
    </row>
    <row r="170" spans="1:18" s="187" customFormat="1" ht="124.5" hidden="1" customHeight="1" x14ac:dyDescent="0.15">
      <c r="A170" s="127">
        <v>168</v>
      </c>
      <c r="B170" s="128">
        <v>44718</v>
      </c>
      <c r="C170" s="139" t="s">
        <v>876</v>
      </c>
      <c r="D170" s="183" t="s">
        <v>38</v>
      </c>
      <c r="E170" s="183"/>
      <c r="F170" s="175" t="s">
        <v>896</v>
      </c>
      <c r="G170" s="174">
        <v>89670766718</v>
      </c>
      <c r="H170" s="174"/>
      <c r="I170" s="173">
        <v>44714</v>
      </c>
      <c r="J170" s="174" t="s">
        <v>180</v>
      </c>
      <c r="K170" s="127" t="s">
        <v>125</v>
      </c>
      <c r="L170" s="133" t="str">
        <f>IFERROR(_xlfn.IFNA(VLOOKUP($K170,[28]коммент!$B:$C,2,0),""),"")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0" s="174" t="s">
        <v>189</v>
      </c>
      <c r="N170" s="176"/>
      <c r="O170" s="162"/>
      <c r="P170" s="162" t="s">
        <v>897</v>
      </c>
      <c r="Q170" s="186"/>
      <c r="R170" s="186"/>
    </row>
    <row r="171" spans="1:18" s="187" customFormat="1" ht="124.5" hidden="1" customHeight="1" x14ac:dyDescent="0.15">
      <c r="A171" s="174">
        <v>169</v>
      </c>
      <c r="B171" s="147">
        <v>44718</v>
      </c>
      <c r="C171" s="139" t="s">
        <v>876</v>
      </c>
      <c r="D171" s="183" t="s">
        <v>38</v>
      </c>
      <c r="E171" s="183"/>
      <c r="F171" s="175" t="s">
        <v>905</v>
      </c>
      <c r="G171" s="174">
        <v>89257409624</v>
      </c>
      <c r="H171" s="174"/>
      <c r="I171" s="174"/>
      <c r="J171" s="174" t="s">
        <v>180</v>
      </c>
      <c r="K171" s="127" t="s">
        <v>125</v>
      </c>
      <c r="L171" s="133" t="str">
        <f>IFERROR(_xlfn.IFNA(VLOOKUP($K171,[28]коммент!$B:$C,2,0),""),"")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1" s="174" t="s">
        <v>126</v>
      </c>
      <c r="N171" s="176"/>
      <c r="O171" s="162"/>
      <c r="P171" s="162"/>
      <c r="Q171" s="186"/>
      <c r="R171" s="186"/>
    </row>
    <row r="172" spans="1:18" s="187" customFormat="1" ht="124.5" hidden="1" customHeight="1" x14ac:dyDescent="0.15">
      <c r="A172" s="127">
        <v>170</v>
      </c>
      <c r="B172" s="128">
        <v>44718</v>
      </c>
      <c r="C172" s="127" t="s">
        <v>876</v>
      </c>
      <c r="D172" s="142" t="s">
        <v>38</v>
      </c>
      <c r="E172" s="142"/>
      <c r="F172" s="145" t="s">
        <v>906</v>
      </c>
      <c r="G172" s="127">
        <v>89151212654</v>
      </c>
      <c r="H172" s="127" t="s">
        <v>907</v>
      </c>
      <c r="I172" s="173">
        <v>44713</v>
      </c>
      <c r="J172" s="174" t="s">
        <v>180</v>
      </c>
      <c r="K172" s="127" t="s">
        <v>111</v>
      </c>
      <c r="L172" s="133" t="str">
        <f>IFERROR(_xlfn.IFNA(VLOOKUP($K172,[28]коммент!$B:$C,2,0),""),"")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2" s="174" t="s">
        <v>133</v>
      </c>
      <c r="N172" s="176" t="s">
        <v>114</v>
      </c>
      <c r="O172" s="162"/>
      <c r="P172" s="162"/>
      <c r="Q172" s="186"/>
      <c r="R172" s="186"/>
    </row>
    <row r="173" spans="1:18" s="187" customFormat="1" ht="124.5" hidden="1" customHeight="1" x14ac:dyDescent="0.15">
      <c r="A173" s="174">
        <v>171</v>
      </c>
      <c r="B173" s="128">
        <v>44718</v>
      </c>
      <c r="C173" s="127" t="s">
        <v>876</v>
      </c>
      <c r="D173" s="142" t="s">
        <v>38</v>
      </c>
      <c r="E173" s="142"/>
      <c r="F173" s="145" t="s">
        <v>906</v>
      </c>
      <c r="G173" s="127">
        <v>89151212654</v>
      </c>
      <c r="H173" s="127" t="s">
        <v>907</v>
      </c>
      <c r="I173" s="173">
        <v>44713</v>
      </c>
      <c r="J173" s="174" t="s">
        <v>180</v>
      </c>
      <c r="K173" s="127" t="s">
        <v>1</v>
      </c>
      <c r="L173" s="133" t="str">
        <f>IFERROR(_xlfn.IFNA(VLOOKUP($K173,[28]коммент!$B:$C,2,0),""),"")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3" s="174" t="s">
        <v>134</v>
      </c>
      <c r="N173" s="176"/>
      <c r="O173" s="162"/>
      <c r="P173" s="162"/>
      <c r="Q173" s="186"/>
      <c r="R173" s="186"/>
    </row>
    <row r="174" spans="1:18" s="187" customFormat="1" ht="124.5" hidden="1" customHeight="1" x14ac:dyDescent="0.15">
      <c r="A174" s="127">
        <v>172</v>
      </c>
      <c r="B174" s="147">
        <v>44718</v>
      </c>
      <c r="C174" s="174" t="s">
        <v>921</v>
      </c>
      <c r="D174" s="146" t="s">
        <v>38</v>
      </c>
      <c r="E174" s="146"/>
      <c r="F174" s="148" t="s">
        <v>923</v>
      </c>
      <c r="G174" s="139" t="s">
        <v>924</v>
      </c>
      <c r="H174" s="139" t="s">
        <v>633</v>
      </c>
      <c r="I174" s="147">
        <v>44713</v>
      </c>
      <c r="J174" s="139" t="s">
        <v>180</v>
      </c>
      <c r="K174" s="127" t="s">
        <v>125</v>
      </c>
      <c r="L174" s="133" t="str">
        <f>IFERROR(_xlfn.IFNA(VLOOKUP($K174,[46]коммент!$B:$C,2,0),""),"")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4" s="174" t="s">
        <v>128</v>
      </c>
      <c r="N174" s="176"/>
      <c r="O174" s="162"/>
      <c r="P174" s="162"/>
      <c r="Q174" s="186"/>
      <c r="R174" s="186"/>
    </row>
    <row r="175" spans="1:18" s="187" customFormat="1" ht="124.5" hidden="1" customHeight="1" x14ac:dyDescent="0.15">
      <c r="A175" s="174">
        <v>173</v>
      </c>
      <c r="B175" s="128">
        <v>44718</v>
      </c>
      <c r="C175" s="174" t="s">
        <v>921</v>
      </c>
      <c r="D175" s="142" t="s">
        <v>38</v>
      </c>
      <c r="E175" s="183"/>
      <c r="F175" s="175" t="s">
        <v>925</v>
      </c>
      <c r="G175" s="174">
        <v>9163517989</v>
      </c>
      <c r="H175" s="174" t="s">
        <v>210</v>
      </c>
      <c r="I175" s="173">
        <v>44715</v>
      </c>
      <c r="J175" s="174" t="s">
        <v>180</v>
      </c>
      <c r="K175" s="127" t="s">
        <v>1</v>
      </c>
      <c r="L175" s="133" t="str">
        <f>IFERROR(_xlfn.IFNA(VLOOKUP($K175,[46]коммент!$B:$C,2,0),""),"")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5" s="174" t="s">
        <v>134</v>
      </c>
      <c r="N175" s="176"/>
      <c r="O175" s="162"/>
      <c r="P175" s="162"/>
      <c r="Q175" s="186"/>
      <c r="R175" s="186"/>
    </row>
    <row r="176" spans="1:18" s="187" customFormat="1" ht="124.5" hidden="1" customHeight="1" x14ac:dyDescent="0.15">
      <c r="A176" s="127">
        <v>174</v>
      </c>
      <c r="B176" s="128">
        <v>44718</v>
      </c>
      <c r="C176" s="174" t="s">
        <v>921</v>
      </c>
      <c r="D176" s="142" t="s">
        <v>38</v>
      </c>
      <c r="E176" s="183"/>
      <c r="F176" s="175" t="s">
        <v>940</v>
      </c>
      <c r="G176" s="174">
        <v>4954153092</v>
      </c>
      <c r="H176" s="174" t="s">
        <v>941</v>
      </c>
      <c r="I176" s="173">
        <v>44700</v>
      </c>
      <c r="J176" s="174" t="s">
        <v>179</v>
      </c>
      <c r="K176" s="127" t="s">
        <v>125</v>
      </c>
      <c r="L176" s="133" t="str">
        <f>IFERROR(_xlfn.IFNA(VLOOKUP($K176,[46]коммент!$B:$C,2,0),""),"")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6" s="174" t="s">
        <v>128</v>
      </c>
      <c r="N176" s="176"/>
      <c r="O176" s="162"/>
      <c r="P176" s="162" t="s">
        <v>942</v>
      </c>
      <c r="Q176" s="186"/>
      <c r="R176" s="186"/>
    </row>
    <row r="177" spans="1:18" s="187" customFormat="1" ht="124.5" hidden="1" customHeight="1" x14ac:dyDescent="0.15">
      <c r="A177" s="174">
        <v>175</v>
      </c>
      <c r="B177" s="147">
        <v>44718</v>
      </c>
      <c r="C177" s="127" t="s">
        <v>1000</v>
      </c>
      <c r="D177" s="142" t="s">
        <v>38</v>
      </c>
      <c r="E177" s="142"/>
      <c r="F177" s="161" t="s">
        <v>1006</v>
      </c>
      <c r="G177" s="161" t="s">
        <v>1007</v>
      </c>
      <c r="H177" s="127" t="s">
        <v>633</v>
      </c>
      <c r="I177" s="128">
        <v>44714</v>
      </c>
      <c r="J177" s="127" t="s">
        <v>180</v>
      </c>
      <c r="K177" s="127" t="s">
        <v>111</v>
      </c>
      <c r="L177" s="133" t="str">
        <f>IFERROR(_xlfn.IFNA(VLOOKUP($K177,[47]коммент!$B:$C,2,0),""),"")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7" s="127" t="s">
        <v>154</v>
      </c>
      <c r="N177" s="162"/>
      <c r="O177" s="162"/>
      <c r="P177" s="162"/>
      <c r="Q177" s="135"/>
      <c r="R177" s="135"/>
    </row>
    <row r="178" spans="1:18" s="187" customFormat="1" ht="124.5" hidden="1" customHeight="1" x14ac:dyDescent="0.15">
      <c r="A178" s="127">
        <v>176</v>
      </c>
      <c r="B178" s="128">
        <v>44718</v>
      </c>
      <c r="C178" s="127" t="s">
        <v>1157</v>
      </c>
      <c r="D178" s="142" t="s">
        <v>38</v>
      </c>
      <c r="E178" s="142"/>
      <c r="F178" s="161" t="s">
        <v>1162</v>
      </c>
      <c r="G178" s="161" t="s">
        <v>1163</v>
      </c>
      <c r="H178" s="127" t="s">
        <v>1164</v>
      </c>
      <c r="I178" s="128">
        <v>44716</v>
      </c>
      <c r="J178" s="127" t="s">
        <v>180</v>
      </c>
      <c r="K178" s="150" t="s">
        <v>111</v>
      </c>
      <c r="L178" s="133" t="str">
        <f>IFERROR(_xlfn.IFNA(VLOOKUP($K178,[30]коммент!$B:$C,2,0),""),"")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8" s="127" t="s">
        <v>154</v>
      </c>
      <c r="N178" s="162"/>
      <c r="O178" s="162"/>
      <c r="P178" s="162" t="s">
        <v>1165</v>
      </c>
      <c r="Q178" s="135"/>
      <c r="R178" s="135"/>
    </row>
    <row r="179" spans="1:18" s="187" customFormat="1" ht="124.5" hidden="1" customHeight="1" x14ac:dyDescent="0.15">
      <c r="A179" s="174">
        <v>177</v>
      </c>
      <c r="B179" s="128">
        <v>44718</v>
      </c>
      <c r="C179" s="129" t="s">
        <v>208</v>
      </c>
      <c r="D179" s="130" t="s">
        <v>207</v>
      </c>
      <c r="E179" s="130" t="s">
        <v>202</v>
      </c>
      <c r="F179" s="132" t="s">
        <v>209</v>
      </c>
      <c r="G179" s="129">
        <v>9188201705</v>
      </c>
      <c r="H179" s="129" t="s">
        <v>210</v>
      </c>
      <c r="I179" s="131">
        <v>44694</v>
      </c>
      <c r="J179" s="129" t="s">
        <v>134</v>
      </c>
      <c r="K179" s="129" t="s">
        <v>125</v>
      </c>
      <c r="L179" s="133" t="str">
        <f>IFERROR(_xlfn.IFNA(VLOOKUP($K179,коммент!$B:$C,2,0),""),"")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9" s="129" t="s">
        <v>128</v>
      </c>
      <c r="N179" s="185"/>
      <c r="O179" s="185"/>
      <c r="P179" s="185" t="s">
        <v>211</v>
      </c>
      <c r="Q179" s="186"/>
      <c r="R179" s="186"/>
    </row>
    <row r="180" spans="1:18" s="187" customFormat="1" ht="124.5" hidden="1" customHeight="1" x14ac:dyDescent="0.15">
      <c r="A180" s="127">
        <v>178</v>
      </c>
      <c r="B180" s="147">
        <v>44718</v>
      </c>
      <c r="C180" s="174" t="s">
        <v>238</v>
      </c>
      <c r="D180" s="183" t="s">
        <v>207</v>
      </c>
      <c r="E180" s="183" t="s">
        <v>202</v>
      </c>
      <c r="F180" s="148" t="s">
        <v>239</v>
      </c>
      <c r="G180" s="139">
        <v>89153663673</v>
      </c>
      <c r="H180" s="139" t="s">
        <v>240</v>
      </c>
      <c r="I180" s="147">
        <v>44704</v>
      </c>
      <c r="J180" s="174" t="s">
        <v>134</v>
      </c>
      <c r="K180" s="165" t="s">
        <v>125</v>
      </c>
      <c r="L180" s="188" t="s">
        <v>162</v>
      </c>
      <c r="M180" s="174" t="s">
        <v>154</v>
      </c>
      <c r="N180" s="176" t="s">
        <v>114</v>
      </c>
      <c r="O180" s="162"/>
      <c r="P180" s="162"/>
      <c r="Q180" s="186"/>
      <c r="R180" s="186"/>
    </row>
    <row r="181" spans="1:18" s="187" customFormat="1" ht="124.5" hidden="1" customHeight="1" x14ac:dyDescent="0.15">
      <c r="A181" s="174">
        <v>179</v>
      </c>
      <c r="B181" s="128">
        <v>44718</v>
      </c>
      <c r="C181" s="174" t="s">
        <v>238</v>
      </c>
      <c r="D181" s="183" t="s">
        <v>207</v>
      </c>
      <c r="E181" s="183" t="s">
        <v>202</v>
      </c>
      <c r="F181" s="145" t="s">
        <v>241</v>
      </c>
      <c r="G181" s="127">
        <v>89163106689</v>
      </c>
      <c r="H181" s="127" t="s">
        <v>242</v>
      </c>
      <c r="I181" s="128">
        <v>44702</v>
      </c>
      <c r="J181" s="174" t="s">
        <v>179</v>
      </c>
      <c r="K181" s="165" t="s">
        <v>125</v>
      </c>
      <c r="L181" s="188" t="s">
        <v>162</v>
      </c>
      <c r="M181" s="174" t="s">
        <v>154</v>
      </c>
      <c r="N181" s="176" t="s">
        <v>114</v>
      </c>
      <c r="O181" s="162"/>
      <c r="P181" s="162"/>
      <c r="Q181" s="186"/>
      <c r="R181" s="186"/>
    </row>
    <row r="182" spans="1:18" s="187" customFormat="1" ht="124.5" hidden="1" customHeight="1" x14ac:dyDescent="0.15">
      <c r="A182" s="127">
        <v>180</v>
      </c>
      <c r="B182" s="128">
        <v>44718</v>
      </c>
      <c r="C182" s="174" t="s">
        <v>238</v>
      </c>
      <c r="D182" s="183" t="s">
        <v>207</v>
      </c>
      <c r="E182" s="183" t="s">
        <v>202</v>
      </c>
      <c r="F182" s="145" t="s">
        <v>245</v>
      </c>
      <c r="G182" s="127" t="s">
        <v>246</v>
      </c>
      <c r="H182" s="127"/>
      <c r="I182" s="128"/>
      <c r="J182" s="174" t="s">
        <v>179</v>
      </c>
      <c r="K182" s="150" t="s">
        <v>121</v>
      </c>
      <c r="L182" s="189" t="s">
        <v>146</v>
      </c>
      <c r="M182" s="174"/>
      <c r="N182" s="176"/>
      <c r="O182" s="162"/>
      <c r="P182" s="162"/>
      <c r="Q182" s="186"/>
      <c r="R182" s="186"/>
    </row>
    <row r="183" spans="1:18" s="187" customFormat="1" ht="124.5" hidden="1" customHeight="1" x14ac:dyDescent="0.15">
      <c r="A183" s="174">
        <v>181</v>
      </c>
      <c r="B183" s="147">
        <v>44718</v>
      </c>
      <c r="C183" s="174" t="s">
        <v>238</v>
      </c>
      <c r="D183" s="183" t="s">
        <v>207</v>
      </c>
      <c r="E183" s="183" t="s">
        <v>202</v>
      </c>
      <c r="F183" s="145" t="s">
        <v>247</v>
      </c>
      <c r="G183" s="127">
        <v>89032965297</v>
      </c>
      <c r="H183" s="127" t="s">
        <v>240</v>
      </c>
      <c r="I183" s="128">
        <v>44715</v>
      </c>
      <c r="J183" s="174" t="s">
        <v>180</v>
      </c>
      <c r="K183" s="150" t="s">
        <v>111</v>
      </c>
      <c r="L183" s="189" t="s">
        <v>165</v>
      </c>
      <c r="M183" s="174" t="s">
        <v>154</v>
      </c>
      <c r="N183" s="176" t="s">
        <v>114</v>
      </c>
      <c r="O183" s="162"/>
      <c r="P183" s="162"/>
      <c r="Q183" s="186"/>
      <c r="R183" s="186"/>
    </row>
    <row r="184" spans="1:18" s="187" customFormat="1" ht="124.5" hidden="1" customHeight="1" x14ac:dyDescent="0.15">
      <c r="A184" s="127">
        <v>182</v>
      </c>
      <c r="B184" s="128">
        <v>44718</v>
      </c>
      <c r="C184" s="127" t="s">
        <v>252</v>
      </c>
      <c r="D184" s="142" t="s">
        <v>207</v>
      </c>
      <c r="E184" s="142"/>
      <c r="F184" s="190" t="s">
        <v>253</v>
      </c>
      <c r="G184" s="127">
        <v>9167974886</v>
      </c>
      <c r="H184" s="191" t="s">
        <v>254</v>
      </c>
      <c r="I184" s="128">
        <v>44715</v>
      </c>
      <c r="J184" s="127" t="s">
        <v>180</v>
      </c>
      <c r="K184" s="127" t="s">
        <v>111</v>
      </c>
      <c r="L184" s="133" t="s">
        <v>165</v>
      </c>
      <c r="M184" s="174" t="s">
        <v>154</v>
      </c>
      <c r="N184" s="162"/>
      <c r="O184" s="162"/>
      <c r="P184" s="162"/>
      <c r="Q184" s="186"/>
      <c r="R184" s="186"/>
    </row>
    <row r="185" spans="1:18" s="187" customFormat="1" ht="124.5" hidden="1" customHeight="1" x14ac:dyDescent="0.15">
      <c r="A185" s="174">
        <v>183</v>
      </c>
      <c r="B185" s="128">
        <v>44718</v>
      </c>
      <c r="C185" s="127" t="s">
        <v>252</v>
      </c>
      <c r="D185" s="142" t="s">
        <v>207</v>
      </c>
      <c r="E185" s="142"/>
      <c r="F185" s="190" t="s">
        <v>255</v>
      </c>
      <c r="G185" s="127">
        <v>9015009027</v>
      </c>
      <c r="H185" s="191" t="s">
        <v>212</v>
      </c>
      <c r="I185" s="128">
        <v>44704</v>
      </c>
      <c r="J185" s="127" t="s">
        <v>180</v>
      </c>
      <c r="K185" s="127" t="s">
        <v>125</v>
      </c>
      <c r="L185" s="133" t="s">
        <v>162</v>
      </c>
      <c r="M185" s="174" t="s">
        <v>126</v>
      </c>
      <c r="N185" s="162"/>
      <c r="O185" s="162"/>
      <c r="P185" s="162"/>
      <c r="Q185" s="186"/>
      <c r="R185" s="186"/>
    </row>
    <row r="186" spans="1:18" s="187" customFormat="1" ht="124.5" hidden="1" customHeight="1" x14ac:dyDescent="0.15">
      <c r="A186" s="127">
        <v>184</v>
      </c>
      <c r="B186" s="128">
        <v>44718</v>
      </c>
      <c r="C186" s="127" t="s">
        <v>252</v>
      </c>
      <c r="D186" s="146" t="s">
        <v>207</v>
      </c>
      <c r="E186" s="183" t="s">
        <v>206</v>
      </c>
      <c r="F186" s="190" t="s">
        <v>258</v>
      </c>
      <c r="G186" s="127">
        <v>9057471948</v>
      </c>
      <c r="H186" s="127" t="s">
        <v>259</v>
      </c>
      <c r="I186" s="128">
        <v>44714</v>
      </c>
      <c r="J186" s="127" t="s">
        <v>180</v>
      </c>
      <c r="K186" s="127" t="s">
        <v>113</v>
      </c>
      <c r="L186" s="133" t="s">
        <v>143</v>
      </c>
      <c r="M186" s="174"/>
      <c r="N186" s="162"/>
      <c r="O186" s="162"/>
      <c r="P186" s="162" t="s">
        <v>260</v>
      </c>
      <c r="Q186" s="186"/>
      <c r="R186" s="186"/>
    </row>
    <row r="187" spans="1:18" s="187" customFormat="1" ht="124.5" hidden="1" customHeight="1" x14ac:dyDescent="0.15">
      <c r="A187" s="174">
        <v>185</v>
      </c>
      <c r="B187" s="147">
        <v>44718</v>
      </c>
      <c r="C187" s="127" t="s">
        <v>267</v>
      </c>
      <c r="D187" s="142" t="s">
        <v>207</v>
      </c>
      <c r="E187" s="142" t="s">
        <v>206</v>
      </c>
      <c r="F187" s="145" t="s">
        <v>278</v>
      </c>
      <c r="G187" s="127">
        <v>89261065587</v>
      </c>
      <c r="H187" s="127" t="s">
        <v>254</v>
      </c>
      <c r="I187" s="128">
        <v>44715</v>
      </c>
      <c r="J187" s="127" t="s">
        <v>134</v>
      </c>
      <c r="K187" s="127" t="s">
        <v>111</v>
      </c>
      <c r="L187" s="133" t="s">
        <v>165</v>
      </c>
      <c r="M187" s="127" t="s">
        <v>154</v>
      </c>
      <c r="N187" s="162" t="s">
        <v>114</v>
      </c>
      <c r="O187" s="162"/>
      <c r="P187" s="162"/>
      <c r="Q187" s="186"/>
      <c r="R187" s="186"/>
    </row>
    <row r="188" spans="1:18" s="187" customFormat="1" ht="124.5" hidden="1" customHeight="1" x14ac:dyDescent="0.15">
      <c r="A188" s="127">
        <v>186</v>
      </c>
      <c r="B188" s="128">
        <v>44718</v>
      </c>
      <c r="C188" s="127" t="s">
        <v>267</v>
      </c>
      <c r="D188" s="142" t="s">
        <v>207</v>
      </c>
      <c r="E188" s="142" t="s">
        <v>206</v>
      </c>
      <c r="F188" s="145" t="s">
        <v>282</v>
      </c>
      <c r="G188" s="127" t="s">
        <v>283</v>
      </c>
      <c r="H188" s="127" t="s">
        <v>210</v>
      </c>
      <c r="I188" s="128">
        <v>44698</v>
      </c>
      <c r="J188" s="127" t="s">
        <v>134</v>
      </c>
      <c r="K188" s="127" t="s">
        <v>125</v>
      </c>
      <c r="L188" s="133" t="s">
        <v>162</v>
      </c>
      <c r="M188" s="127" t="s">
        <v>128</v>
      </c>
      <c r="N188" s="162"/>
      <c r="O188" s="162"/>
      <c r="P188" s="162"/>
      <c r="Q188" s="186"/>
      <c r="R188" s="186"/>
    </row>
    <row r="189" spans="1:18" s="187" customFormat="1" ht="124.5" hidden="1" customHeight="1" x14ac:dyDescent="0.15">
      <c r="A189" s="174">
        <v>187</v>
      </c>
      <c r="B189" s="128">
        <v>44718</v>
      </c>
      <c r="C189" s="127" t="s">
        <v>267</v>
      </c>
      <c r="D189" s="142" t="s">
        <v>207</v>
      </c>
      <c r="E189" s="142" t="s">
        <v>205</v>
      </c>
      <c r="F189" s="145" t="s">
        <v>284</v>
      </c>
      <c r="G189" s="127" t="s">
        <v>285</v>
      </c>
      <c r="H189" s="127" t="s">
        <v>286</v>
      </c>
      <c r="I189" s="128">
        <v>44701</v>
      </c>
      <c r="J189" s="127" t="s">
        <v>180</v>
      </c>
      <c r="K189" s="127" t="s">
        <v>125</v>
      </c>
      <c r="L189" s="133" t="s">
        <v>162</v>
      </c>
      <c r="M189" s="127" t="s">
        <v>128</v>
      </c>
      <c r="N189" s="162"/>
      <c r="O189" s="162"/>
      <c r="P189" s="162"/>
      <c r="Q189" s="186"/>
      <c r="R189" s="186"/>
    </row>
    <row r="190" spans="1:18" s="187" customFormat="1" ht="124.5" hidden="1" customHeight="1" x14ac:dyDescent="0.15">
      <c r="A190" s="127">
        <v>188</v>
      </c>
      <c r="B190" s="128">
        <v>44718</v>
      </c>
      <c r="C190" s="127" t="s">
        <v>267</v>
      </c>
      <c r="D190" s="146" t="s">
        <v>207</v>
      </c>
      <c r="E190" s="146" t="s">
        <v>202</v>
      </c>
      <c r="F190" s="148" t="s">
        <v>295</v>
      </c>
      <c r="G190" s="139" t="s">
        <v>296</v>
      </c>
      <c r="H190" s="139" t="s">
        <v>297</v>
      </c>
      <c r="I190" s="147">
        <v>44708</v>
      </c>
      <c r="J190" s="139" t="s">
        <v>180</v>
      </c>
      <c r="K190" s="127" t="s">
        <v>125</v>
      </c>
      <c r="L190" s="133" t="s">
        <v>162</v>
      </c>
      <c r="M190" s="127" t="s">
        <v>128</v>
      </c>
      <c r="N190" s="162"/>
      <c r="O190" s="162"/>
      <c r="P190" s="162"/>
      <c r="Q190" s="186"/>
      <c r="R190" s="186"/>
    </row>
    <row r="191" spans="1:18" s="187" customFormat="1" ht="124.5" hidden="1" customHeight="1" x14ac:dyDescent="0.15">
      <c r="A191" s="174">
        <v>189</v>
      </c>
      <c r="B191" s="128">
        <v>44718</v>
      </c>
      <c r="C191" s="127" t="s">
        <v>267</v>
      </c>
      <c r="D191" s="142" t="s">
        <v>207</v>
      </c>
      <c r="E191" s="142" t="s">
        <v>205</v>
      </c>
      <c r="F191" s="145" t="s">
        <v>298</v>
      </c>
      <c r="G191" s="127" t="s">
        <v>299</v>
      </c>
      <c r="H191" s="127" t="s">
        <v>300</v>
      </c>
      <c r="I191" s="128">
        <v>44711</v>
      </c>
      <c r="J191" s="127" t="s">
        <v>134</v>
      </c>
      <c r="K191" s="127" t="s">
        <v>125</v>
      </c>
      <c r="L191" s="133" t="s">
        <v>162</v>
      </c>
      <c r="M191" s="127" t="s">
        <v>126</v>
      </c>
      <c r="N191" s="162"/>
      <c r="O191" s="162"/>
      <c r="P191" s="162"/>
      <c r="Q191" s="186"/>
      <c r="R191" s="186"/>
    </row>
    <row r="192" spans="1:18" s="187" customFormat="1" ht="124.5" hidden="1" customHeight="1" x14ac:dyDescent="0.15">
      <c r="A192" s="127">
        <v>190</v>
      </c>
      <c r="B192" s="147">
        <v>44718</v>
      </c>
      <c r="C192" s="127" t="s">
        <v>267</v>
      </c>
      <c r="D192" s="142" t="s">
        <v>207</v>
      </c>
      <c r="E192" s="142" t="s">
        <v>204</v>
      </c>
      <c r="F192" s="145" t="s">
        <v>301</v>
      </c>
      <c r="G192" s="127" t="s">
        <v>302</v>
      </c>
      <c r="H192" s="127" t="s">
        <v>303</v>
      </c>
      <c r="I192" s="128">
        <v>44697</v>
      </c>
      <c r="J192" s="127" t="s">
        <v>180</v>
      </c>
      <c r="K192" s="127" t="s">
        <v>125</v>
      </c>
      <c r="L192" s="133" t="s">
        <v>162</v>
      </c>
      <c r="M192" s="127" t="s">
        <v>126</v>
      </c>
      <c r="N192" s="162"/>
      <c r="O192" s="162"/>
      <c r="P192" s="162"/>
      <c r="Q192" s="186"/>
      <c r="R192" s="186"/>
    </row>
    <row r="193" spans="1:18" s="187" customFormat="1" ht="124.5" hidden="1" customHeight="1" x14ac:dyDescent="0.15">
      <c r="A193" s="174">
        <v>191</v>
      </c>
      <c r="B193" s="128">
        <v>44718</v>
      </c>
      <c r="C193" s="127" t="s">
        <v>343</v>
      </c>
      <c r="D193" s="146" t="s">
        <v>207</v>
      </c>
      <c r="E193" s="142" t="s">
        <v>204</v>
      </c>
      <c r="F193" s="148" t="s">
        <v>347</v>
      </c>
      <c r="G193" s="139" t="s">
        <v>348</v>
      </c>
      <c r="H193" s="140" t="s">
        <v>349</v>
      </c>
      <c r="I193" s="155">
        <v>44716</v>
      </c>
      <c r="J193" s="140" t="s">
        <v>134</v>
      </c>
      <c r="K193" s="140" t="s">
        <v>111</v>
      </c>
      <c r="L193" s="156" t="str">
        <f>IFERROR(_xlfn.IFNA(VLOOKUP($K193,[48]коммент!$B:$C,2,0),""),"")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3" s="150" t="s">
        <v>154</v>
      </c>
      <c r="N193" s="202" t="s">
        <v>114</v>
      </c>
      <c r="O193" s="202"/>
      <c r="P193" s="202"/>
      <c r="Q193" s="186"/>
      <c r="R193" s="186"/>
    </row>
    <row r="194" spans="1:18" s="187" customFormat="1" ht="124.5" hidden="1" customHeight="1" x14ac:dyDescent="0.15">
      <c r="A194" s="127">
        <v>192</v>
      </c>
      <c r="B194" s="128">
        <v>44718</v>
      </c>
      <c r="C194" s="127" t="s">
        <v>389</v>
      </c>
      <c r="D194" s="142" t="s">
        <v>207</v>
      </c>
      <c r="E194" s="142"/>
      <c r="F194" s="161" t="s">
        <v>393</v>
      </c>
      <c r="G194" s="161" t="s">
        <v>394</v>
      </c>
      <c r="H194" s="127"/>
      <c r="I194" s="127"/>
      <c r="J194" s="127" t="s">
        <v>180</v>
      </c>
      <c r="K194" s="127" t="s">
        <v>113</v>
      </c>
      <c r="L194" s="133" t="str">
        <f>IFERROR(_xlfn.IFNA(VLOOKUP($K194,[13]коммент!$B:$C,2,0),""),"")</f>
        <v>Формат уведомления. С целью проведения внутреннего контроля качества.</v>
      </c>
      <c r="M194" s="127"/>
      <c r="N194" s="162"/>
      <c r="O194" s="162"/>
      <c r="P194" s="162" t="s">
        <v>395</v>
      </c>
      <c r="Q194" s="135"/>
      <c r="R194" s="135"/>
    </row>
    <row r="195" spans="1:18" s="187" customFormat="1" ht="124.5" hidden="1" customHeight="1" x14ac:dyDescent="0.15">
      <c r="A195" s="174">
        <v>193</v>
      </c>
      <c r="B195" s="147">
        <v>44718</v>
      </c>
      <c r="C195" s="127" t="s">
        <v>403</v>
      </c>
      <c r="D195" s="142" t="s">
        <v>207</v>
      </c>
      <c r="E195" s="142" t="s">
        <v>202</v>
      </c>
      <c r="F195" s="145" t="s">
        <v>404</v>
      </c>
      <c r="G195" s="127">
        <v>9151232111</v>
      </c>
      <c r="H195" s="127" t="s">
        <v>405</v>
      </c>
      <c r="I195" s="128">
        <v>44715</v>
      </c>
      <c r="J195" s="127" t="s">
        <v>134</v>
      </c>
      <c r="K195" s="127" t="s">
        <v>111</v>
      </c>
      <c r="L195" s="133" t="str">
        <f>IFERROR(_xlfn.IFNA(VLOOKUP($K195,[33]коммент!$B:$C,2,0),""),"")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5" s="127" t="s">
        <v>154</v>
      </c>
      <c r="N195" s="162" t="s">
        <v>114</v>
      </c>
      <c r="O195" s="162"/>
      <c r="P195" s="162"/>
      <c r="Q195" s="135"/>
      <c r="R195" s="135"/>
    </row>
    <row r="196" spans="1:18" s="187" customFormat="1" ht="124.5" hidden="1" customHeight="1" x14ac:dyDescent="0.15">
      <c r="A196" s="127">
        <v>194</v>
      </c>
      <c r="B196" s="147">
        <v>44718</v>
      </c>
      <c r="C196" s="139" t="s">
        <v>410</v>
      </c>
      <c r="D196" s="146" t="s">
        <v>207</v>
      </c>
      <c r="E196" s="146"/>
      <c r="F196" s="148" t="s">
        <v>421</v>
      </c>
      <c r="G196" s="139" t="s">
        <v>422</v>
      </c>
      <c r="H196" s="139" t="s">
        <v>423</v>
      </c>
      <c r="I196" s="147">
        <v>44685</v>
      </c>
      <c r="J196" s="139" t="s">
        <v>179</v>
      </c>
      <c r="K196" s="139" t="s">
        <v>175</v>
      </c>
      <c r="L196" s="141" t="str">
        <f>IFERROR(_xlfn.IFNA(VLOOKUP($K196,[14]коммент!$B:$C,2,0),""),"")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96" s="139"/>
      <c r="N196" s="202" t="s">
        <v>114</v>
      </c>
      <c r="O196" s="202"/>
      <c r="P196" s="202" t="s">
        <v>424</v>
      </c>
      <c r="Q196" s="135"/>
      <c r="R196" s="135"/>
    </row>
    <row r="197" spans="1:18" s="187" customFormat="1" ht="124.5" hidden="1" customHeight="1" x14ac:dyDescent="0.15">
      <c r="A197" s="174">
        <v>195</v>
      </c>
      <c r="B197" s="147">
        <v>44718</v>
      </c>
      <c r="C197" s="139" t="s">
        <v>410</v>
      </c>
      <c r="D197" s="146" t="s">
        <v>207</v>
      </c>
      <c r="E197" s="146"/>
      <c r="F197" s="148" t="s">
        <v>433</v>
      </c>
      <c r="G197" s="139" t="s">
        <v>434</v>
      </c>
      <c r="H197" s="139" t="s">
        <v>435</v>
      </c>
      <c r="I197" s="147">
        <v>44707</v>
      </c>
      <c r="J197" s="139" t="s">
        <v>180</v>
      </c>
      <c r="K197" s="139" t="s">
        <v>113</v>
      </c>
      <c r="L197" s="141" t="s">
        <v>165</v>
      </c>
      <c r="M197" s="139"/>
      <c r="N197" s="202" t="s">
        <v>183</v>
      </c>
      <c r="O197" s="202" t="s">
        <v>207</v>
      </c>
      <c r="P197" s="202" t="s">
        <v>436</v>
      </c>
      <c r="Q197" s="135"/>
      <c r="R197" s="135"/>
    </row>
    <row r="198" spans="1:18" s="187" customFormat="1" ht="124.5" hidden="1" customHeight="1" x14ac:dyDescent="0.15">
      <c r="A198" s="127">
        <v>196</v>
      </c>
      <c r="B198" s="128">
        <v>44718</v>
      </c>
      <c r="C198" s="139" t="s">
        <v>410</v>
      </c>
      <c r="D198" s="146" t="s">
        <v>207</v>
      </c>
      <c r="E198" s="142"/>
      <c r="F198" s="145" t="s">
        <v>443</v>
      </c>
      <c r="G198" s="127" t="s">
        <v>444</v>
      </c>
      <c r="H198" s="127" t="s">
        <v>445</v>
      </c>
      <c r="I198" s="128">
        <v>44715</v>
      </c>
      <c r="J198" s="127" t="s">
        <v>180</v>
      </c>
      <c r="K198" s="127" t="s">
        <v>111</v>
      </c>
      <c r="L198" s="133" t="str">
        <f>IFERROR(_xlfn.IFNA(VLOOKUP($K198,[17]коммент!$B:$C,2,0),""),"")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8" s="127" t="s">
        <v>133</v>
      </c>
      <c r="N198" s="162" t="s">
        <v>183</v>
      </c>
      <c r="O198" s="162" t="s">
        <v>207</v>
      </c>
      <c r="P198" s="162"/>
      <c r="Q198" s="135"/>
      <c r="R198" s="135"/>
    </row>
    <row r="199" spans="1:18" s="187" customFormat="1" ht="124.5" hidden="1" customHeight="1" x14ac:dyDescent="0.15">
      <c r="A199" s="174">
        <v>197</v>
      </c>
      <c r="B199" s="128">
        <v>44718</v>
      </c>
      <c r="C199" s="127" t="s">
        <v>446</v>
      </c>
      <c r="D199" s="142" t="s">
        <v>207</v>
      </c>
      <c r="E199" s="142" t="s">
        <v>202</v>
      </c>
      <c r="F199" s="145" t="s">
        <v>450</v>
      </c>
      <c r="G199" s="127" t="s">
        <v>451</v>
      </c>
      <c r="H199" s="127" t="s">
        <v>452</v>
      </c>
      <c r="I199" s="128">
        <v>44699</v>
      </c>
      <c r="J199" s="127" t="s">
        <v>184</v>
      </c>
      <c r="K199" s="127" t="s">
        <v>111</v>
      </c>
      <c r="L199" s="133" t="str">
        <f>IFERROR(_xlfn.IFNA(VLOOKUP($K199,[24]коммент!$B:$C,2,0),""),"")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9" s="127" t="s">
        <v>133</v>
      </c>
      <c r="N199" s="162" t="s">
        <v>183</v>
      </c>
      <c r="O199" s="162" t="s">
        <v>207</v>
      </c>
      <c r="P199" s="162"/>
      <c r="Q199" s="135"/>
      <c r="R199" s="135"/>
    </row>
    <row r="200" spans="1:18" s="187" customFormat="1" ht="124.5" hidden="1" customHeight="1" x14ac:dyDescent="0.15">
      <c r="A200" s="127">
        <v>198</v>
      </c>
      <c r="B200" s="147">
        <v>44718</v>
      </c>
      <c r="C200" s="127" t="s">
        <v>446</v>
      </c>
      <c r="D200" s="142" t="s">
        <v>207</v>
      </c>
      <c r="E200" s="142" t="s">
        <v>202</v>
      </c>
      <c r="F200" s="145" t="s">
        <v>463</v>
      </c>
      <c r="G200" s="127" t="s">
        <v>464</v>
      </c>
      <c r="H200" s="127" t="s">
        <v>297</v>
      </c>
      <c r="I200" s="128">
        <v>44715</v>
      </c>
      <c r="J200" s="127" t="s">
        <v>134</v>
      </c>
      <c r="K200" s="127" t="s">
        <v>111</v>
      </c>
      <c r="L200" s="133" t="str">
        <f>IFERROR(_xlfn.IFNA(VLOOKUP($K200,[24]коммент!$B:$C,2,0),""),"")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0" s="127" t="s">
        <v>154</v>
      </c>
      <c r="N200" s="162" t="s">
        <v>114</v>
      </c>
      <c r="O200" s="162"/>
      <c r="P200" s="162"/>
      <c r="Q200" s="135"/>
      <c r="R200" s="135"/>
    </row>
    <row r="201" spans="1:18" s="187" customFormat="1" ht="124.5" hidden="1" customHeight="1" x14ac:dyDescent="0.15">
      <c r="A201" s="174">
        <v>199</v>
      </c>
      <c r="B201" s="128">
        <v>44718</v>
      </c>
      <c r="C201" s="127" t="s">
        <v>498</v>
      </c>
      <c r="D201" s="142" t="s">
        <v>207</v>
      </c>
      <c r="E201" s="142"/>
      <c r="F201" s="145" t="s">
        <v>512</v>
      </c>
      <c r="G201" s="127" t="s">
        <v>513</v>
      </c>
      <c r="H201" s="127" t="s">
        <v>514</v>
      </c>
      <c r="I201" s="128">
        <v>44715</v>
      </c>
      <c r="J201" s="127" t="s">
        <v>180</v>
      </c>
      <c r="K201" s="169" t="s">
        <v>125</v>
      </c>
      <c r="L201" s="170" t="str">
        <f>IFERROR(_xlfn.IFNA(VLOOKUP($K201,[18]коммент!$B:$C,2,0),""),"")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1" s="127" t="s">
        <v>188</v>
      </c>
      <c r="N201" s="212"/>
      <c r="O201" s="212"/>
      <c r="P201" s="212" t="s">
        <v>515</v>
      </c>
      <c r="Q201" s="135"/>
      <c r="R201" s="135"/>
    </row>
    <row r="202" spans="1:18" s="187" customFormat="1" ht="124.5" hidden="1" customHeight="1" x14ac:dyDescent="0.15">
      <c r="A202" s="127">
        <v>200</v>
      </c>
      <c r="B202" s="128">
        <v>44718</v>
      </c>
      <c r="C202" s="127" t="s">
        <v>498</v>
      </c>
      <c r="D202" s="142" t="s">
        <v>207</v>
      </c>
      <c r="E202" s="142"/>
      <c r="F202" s="145" t="s">
        <v>516</v>
      </c>
      <c r="G202" s="127" t="s">
        <v>517</v>
      </c>
      <c r="H202" s="127" t="s">
        <v>518</v>
      </c>
      <c r="I202" s="128">
        <v>44715</v>
      </c>
      <c r="J202" s="127" t="s">
        <v>180</v>
      </c>
      <c r="K202" s="169" t="s">
        <v>111</v>
      </c>
      <c r="L202" s="170" t="str">
        <f>IFERROR(_xlfn.IFNA(VLOOKUP($K202,[18]коммент!$B:$C,2,0),""),"")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2" s="127" t="s">
        <v>154</v>
      </c>
      <c r="N202" s="212"/>
      <c r="O202" s="212"/>
      <c r="P202" s="212"/>
      <c r="Q202" s="135"/>
      <c r="R202" s="135"/>
    </row>
    <row r="203" spans="1:18" s="187" customFormat="1" ht="124.5" hidden="1" customHeight="1" x14ac:dyDescent="0.15">
      <c r="A203" s="174">
        <v>201</v>
      </c>
      <c r="B203" s="147">
        <v>44718</v>
      </c>
      <c r="C203" s="174" t="s">
        <v>553</v>
      </c>
      <c r="D203" s="142" t="s">
        <v>207</v>
      </c>
      <c r="E203" s="183"/>
      <c r="F203" s="175" t="s">
        <v>554</v>
      </c>
      <c r="G203" s="127" t="s">
        <v>555</v>
      </c>
      <c r="H203" s="174" t="s">
        <v>556</v>
      </c>
      <c r="I203" s="173">
        <v>44715</v>
      </c>
      <c r="J203" s="174" t="s">
        <v>180</v>
      </c>
      <c r="K203" s="127" t="s">
        <v>111</v>
      </c>
      <c r="L203" s="133" t="str">
        <f>IFERROR(_xlfn.IFNA(VLOOKUP($K203,[42]коммент!$B:$C,2,0),""),"")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3" s="174" t="s">
        <v>133</v>
      </c>
      <c r="N203" s="176" t="s">
        <v>183</v>
      </c>
      <c r="O203" s="162" t="s">
        <v>207</v>
      </c>
      <c r="P203" s="162"/>
      <c r="Q203" s="186"/>
      <c r="R203" s="186"/>
    </row>
    <row r="204" spans="1:18" s="187" customFormat="1" ht="124.5" hidden="1" customHeight="1" x14ac:dyDescent="0.15">
      <c r="A204" s="127">
        <v>202</v>
      </c>
      <c r="B204" s="128">
        <v>44718</v>
      </c>
      <c r="C204" s="174" t="s">
        <v>553</v>
      </c>
      <c r="D204" s="142" t="s">
        <v>207</v>
      </c>
      <c r="E204" s="183"/>
      <c r="F204" s="175" t="s">
        <v>558</v>
      </c>
      <c r="G204" s="174">
        <v>9629908111</v>
      </c>
      <c r="H204" s="174" t="s">
        <v>559</v>
      </c>
      <c r="I204" s="173">
        <v>44712</v>
      </c>
      <c r="J204" s="174" t="s">
        <v>180</v>
      </c>
      <c r="K204" s="127" t="s">
        <v>111</v>
      </c>
      <c r="L204" s="133" t="str">
        <f>IFERROR(_xlfn.IFNA(VLOOKUP($K204,[42]коммент!$B:$C,2,0),""),"")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4" s="174" t="s">
        <v>133</v>
      </c>
      <c r="N204" s="176" t="s">
        <v>114</v>
      </c>
      <c r="O204" s="162"/>
      <c r="P204" s="162" t="s">
        <v>560</v>
      </c>
      <c r="Q204" s="186"/>
      <c r="R204" s="186"/>
    </row>
    <row r="205" spans="1:18" s="187" customFormat="1" ht="124.5" hidden="1" customHeight="1" x14ac:dyDescent="0.15">
      <c r="A205" s="174">
        <v>203</v>
      </c>
      <c r="B205" s="147">
        <v>44718</v>
      </c>
      <c r="C205" s="174" t="s">
        <v>553</v>
      </c>
      <c r="D205" s="142" t="s">
        <v>207</v>
      </c>
      <c r="E205" s="183"/>
      <c r="F205" s="175" t="s">
        <v>563</v>
      </c>
      <c r="G205" s="174">
        <v>9150447908</v>
      </c>
      <c r="H205" s="174" t="s">
        <v>564</v>
      </c>
      <c r="I205" s="173">
        <v>44685</v>
      </c>
      <c r="J205" s="174" t="s">
        <v>180</v>
      </c>
      <c r="K205" s="127" t="s">
        <v>111</v>
      </c>
      <c r="L205" s="133" t="str">
        <f>IFERROR(_xlfn.IFNA(VLOOKUP($K205,[42]коммент!$B:$C,2,0),""),"")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5" s="174" t="s">
        <v>133</v>
      </c>
      <c r="N205" s="176" t="s">
        <v>183</v>
      </c>
      <c r="O205" s="162" t="s">
        <v>207</v>
      </c>
      <c r="P205" s="162" t="s">
        <v>565</v>
      </c>
      <c r="Q205" s="186"/>
      <c r="R205" s="186"/>
    </row>
    <row r="206" spans="1:18" s="187" customFormat="1" ht="124.5" hidden="1" customHeight="1" x14ac:dyDescent="0.15">
      <c r="A206" s="127">
        <v>204</v>
      </c>
      <c r="B206" s="147">
        <v>44718</v>
      </c>
      <c r="C206" s="198" t="s">
        <v>709</v>
      </c>
      <c r="D206" s="200" t="s">
        <v>207</v>
      </c>
      <c r="E206" s="200"/>
      <c r="F206" s="148" t="s">
        <v>712</v>
      </c>
      <c r="G206" s="198" t="s">
        <v>713</v>
      </c>
      <c r="H206" s="198" t="s">
        <v>714</v>
      </c>
      <c r="I206" s="199">
        <v>44707</v>
      </c>
      <c r="J206" s="198" t="s">
        <v>180</v>
      </c>
      <c r="K206" s="139" t="s">
        <v>125</v>
      </c>
      <c r="L206" s="141" t="str">
        <f>IFERROR(_xlfn.IFNA(VLOOKUP($K206,[19]коммент!$B:$C,2,0),""),"")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6" s="198" t="s">
        <v>127</v>
      </c>
      <c r="N206" s="201"/>
      <c r="O206" s="202"/>
      <c r="P206" s="202" t="s">
        <v>715</v>
      </c>
      <c r="Q206" s="203"/>
      <c r="R206" s="203"/>
    </row>
    <row r="207" spans="1:18" s="187" customFormat="1" ht="124.5" hidden="1" customHeight="1" x14ac:dyDescent="0.15">
      <c r="A207" s="174">
        <v>205</v>
      </c>
      <c r="B207" s="128">
        <v>44718</v>
      </c>
      <c r="C207" s="174" t="s">
        <v>757</v>
      </c>
      <c r="D207" s="183" t="s">
        <v>207</v>
      </c>
      <c r="E207" s="183" t="s">
        <v>206</v>
      </c>
      <c r="F207" s="145" t="s">
        <v>758</v>
      </c>
      <c r="G207" s="174" t="s">
        <v>759</v>
      </c>
      <c r="H207" s="174" t="s">
        <v>760</v>
      </c>
      <c r="I207" s="173">
        <v>44704</v>
      </c>
      <c r="J207" s="174" t="s">
        <v>180</v>
      </c>
      <c r="K207" s="127" t="s">
        <v>111</v>
      </c>
      <c r="L207" s="133" t="s">
        <v>165</v>
      </c>
      <c r="M207" s="174" t="s">
        <v>133</v>
      </c>
      <c r="N207" s="176"/>
      <c r="O207" s="162"/>
      <c r="P207" s="162" t="s">
        <v>761</v>
      </c>
      <c r="Q207" s="186"/>
      <c r="R207" s="186"/>
    </row>
    <row r="208" spans="1:18" s="187" customFormat="1" ht="124.5" hidden="1" customHeight="1" x14ac:dyDescent="0.15">
      <c r="A208" s="127">
        <v>206</v>
      </c>
      <c r="B208" s="128">
        <v>44718</v>
      </c>
      <c r="C208" s="139" t="s">
        <v>876</v>
      </c>
      <c r="D208" s="146" t="s">
        <v>207</v>
      </c>
      <c r="E208" s="146"/>
      <c r="F208" s="148" t="s">
        <v>877</v>
      </c>
      <c r="G208" s="139">
        <v>89670376777</v>
      </c>
      <c r="H208" s="139" t="s">
        <v>878</v>
      </c>
      <c r="I208" s="147">
        <v>44711</v>
      </c>
      <c r="J208" s="139" t="s">
        <v>180</v>
      </c>
      <c r="K208" s="139" t="s">
        <v>111</v>
      </c>
      <c r="L208" s="141" t="str">
        <f>IFERROR(_xlfn.IFNA(VLOOKUP($K208,[49]коммент!$B:$C,2,0),""),"")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8" s="139" t="s">
        <v>133</v>
      </c>
      <c r="N208" s="202" t="s">
        <v>114</v>
      </c>
      <c r="O208" s="162"/>
      <c r="P208" s="162"/>
      <c r="Q208" s="186"/>
      <c r="R208" s="186"/>
    </row>
    <row r="209" spans="1:18" s="187" customFormat="1" ht="124.5" hidden="1" customHeight="1" x14ac:dyDescent="0.15">
      <c r="A209" s="174">
        <v>207</v>
      </c>
      <c r="B209" s="128">
        <v>44718</v>
      </c>
      <c r="C209" s="139" t="s">
        <v>876</v>
      </c>
      <c r="D209" s="183" t="s">
        <v>207</v>
      </c>
      <c r="E209" s="183"/>
      <c r="F209" s="175" t="s">
        <v>883</v>
      </c>
      <c r="G209" s="174">
        <v>89039687603</v>
      </c>
      <c r="H209" s="174"/>
      <c r="I209" s="174"/>
      <c r="J209" s="174" t="s">
        <v>180</v>
      </c>
      <c r="K209" s="127" t="s">
        <v>113</v>
      </c>
      <c r="L209" s="133" t="str">
        <f>IFERROR(_xlfn.IFNA(VLOOKUP($K209,[28]коммент!$B:$C,2,0),""),"")</f>
        <v>Формат уведомления. С целью проведения внутреннего контроля качества.</v>
      </c>
      <c r="M209" s="174"/>
      <c r="N209" s="176"/>
      <c r="O209" s="162"/>
      <c r="P209" s="162" t="s">
        <v>884</v>
      </c>
      <c r="Q209" s="186"/>
      <c r="R209" s="186"/>
    </row>
    <row r="210" spans="1:18" s="187" customFormat="1" ht="124.5" hidden="1" customHeight="1" x14ac:dyDescent="0.15">
      <c r="A210" s="127">
        <v>208</v>
      </c>
      <c r="B210" s="128">
        <v>44718</v>
      </c>
      <c r="C210" s="127" t="s">
        <v>916</v>
      </c>
      <c r="D210" s="142" t="s">
        <v>207</v>
      </c>
      <c r="E210" s="142" t="s">
        <v>202</v>
      </c>
      <c r="F210" s="145" t="s">
        <v>917</v>
      </c>
      <c r="G210" s="145" t="s">
        <v>918</v>
      </c>
      <c r="H210" s="127" t="s">
        <v>919</v>
      </c>
      <c r="I210" s="128">
        <v>44716</v>
      </c>
      <c r="J210" s="127" t="s">
        <v>180</v>
      </c>
      <c r="K210" s="127" t="s">
        <v>1</v>
      </c>
      <c r="L210" s="133" t="str">
        <f>IFERROR(_xlfn.IFNA(VLOOKUP($K210,[50]коммент!$B:$C,2,0),""),"")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0" s="127" t="s">
        <v>153</v>
      </c>
      <c r="N210" s="162"/>
      <c r="O210" s="162"/>
      <c r="P210" s="162" t="s">
        <v>920</v>
      </c>
      <c r="Q210" s="186"/>
      <c r="R210" s="186"/>
    </row>
    <row r="211" spans="1:18" s="187" customFormat="1" ht="124.5" hidden="1" customHeight="1" x14ac:dyDescent="0.15">
      <c r="A211" s="174">
        <v>209</v>
      </c>
      <c r="B211" s="147">
        <v>44718</v>
      </c>
      <c r="C211" s="174" t="s">
        <v>921</v>
      </c>
      <c r="D211" s="142" t="s">
        <v>207</v>
      </c>
      <c r="E211" s="183"/>
      <c r="F211" s="175" t="s">
        <v>927</v>
      </c>
      <c r="G211" s="174">
        <v>9096690820</v>
      </c>
      <c r="H211" s="174" t="s">
        <v>928</v>
      </c>
      <c r="I211" s="173">
        <v>44715</v>
      </c>
      <c r="J211" s="174" t="s">
        <v>180</v>
      </c>
      <c r="K211" s="127" t="s">
        <v>1</v>
      </c>
      <c r="L211" s="133" t="str">
        <f>IFERROR(_xlfn.IFNA(VLOOKUP($K211,[46]коммент!$B:$C,2,0),""),"")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1" s="174" t="s">
        <v>152</v>
      </c>
      <c r="N211" s="176"/>
      <c r="O211" s="162"/>
      <c r="P211" s="162"/>
      <c r="Q211" s="186"/>
      <c r="R211" s="186"/>
    </row>
    <row r="212" spans="1:18" s="187" customFormat="1" ht="124.5" hidden="1" customHeight="1" x14ac:dyDescent="0.15">
      <c r="A212" s="127">
        <v>210</v>
      </c>
      <c r="B212" s="128">
        <v>44718</v>
      </c>
      <c r="C212" s="174" t="s">
        <v>921</v>
      </c>
      <c r="D212" s="142" t="s">
        <v>207</v>
      </c>
      <c r="E212" s="183"/>
      <c r="F212" s="175" t="s">
        <v>930</v>
      </c>
      <c r="G212" s="127" t="s">
        <v>931</v>
      </c>
      <c r="H212" s="174" t="s">
        <v>922</v>
      </c>
      <c r="I212" s="173">
        <v>44641</v>
      </c>
      <c r="J212" s="174" t="s">
        <v>179</v>
      </c>
      <c r="K212" s="127" t="s">
        <v>85</v>
      </c>
      <c r="L212" s="133" t="str">
        <f>IFERROR(_xlfn.IFNA(VLOOKUP($K212,[46]коммент!$B:$C,2,0),""),"")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12" s="174" t="s">
        <v>129</v>
      </c>
      <c r="N212" s="176"/>
      <c r="O212" s="162"/>
      <c r="P212" s="162" t="s">
        <v>932</v>
      </c>
      <c r="Q212" s="186"/>
      <c r="R212" s="186"/>
    </row>
    <row r="213" spans="1:18" s="187" customFormat="1" ht="124.5" hidden="1" customHeight="1" x14ac:dyDescent="0.15">
      <c r="A213" s="174">
        <v>211</v>
      </c>
      <c r="B213" s="128">
        <v>44718</v>
      </c>
      <c r="C213" s="174" t="s">
        <v>921</v>
      </c>
      <c r="D213" s="142" t="s">
        <v>207</v>
      </c>
      <c r="E213" s="183"/>
      <c r="F213" s="175" t="s">
        <v>933</v>
      </c>
      <c r="G213" s="127" t="s">
        <v>934</v>
      </c>
      <c r="H213" s="174" t="s">
        <v>521</v>
      </c>
      <c r="I213" s="173">
        <v>44718</v>
      </c>
      <c r="J213" s="174" t="s">
        <v>180</v>
      </c>
      <c r="K213" s="127" t="s">
        <v>1</v>
      </c>
      <c r="L213" s="133" t="str">
        <f>IFERROR(_xlfn.IFNA(VLOOKUP($K213,[46]коммент!$B:$C,2,0),""),"")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3" s="174" t="s">
        <v>152</v>
      </c>
      <c r="N213" s="176"/>
      <c r="O213" s="162"/>
      <c r="P213" s="162"/>
      <c r="Q213" s="186"/>
      <c r="R213" s="186"/>
    </row>
    <row r="214" spans="1:18" s="187" customFormat="1" ht="124.5" hidden="1" customHeight="1" x14ac:dyDescent="0.15">
      <c r="A214" s="127">
        <v>212</v>
      </c>
      <c r="B214" s="128">
        <v>44718</v>
      </c>
      <c r="C214" s="139" t="s">
        <v>944</v>
      </c>
      <c r="D214" s="142" t="s">
        <v>207</v>
      </c>
      <c r="E214" s="183"/>
      <c r="F214" s="175" t="s">
        <v>945</v>
      </c>
      <c r="G214" s="174">
        <v>9262499041</v>
      </c>
      <c r="H214" s="174" t="s">
        <v>946</v>
      </c>
      <c r="I214" s="173">
        <v>44717</v>
      </c>
      <c r="J214" s="139" t="s">
        <v>134</v>
      </c>
      <c r="K214" s="127" t="s">
        <v>111</v>
      </c>
      <c r="L214" s="133" t="str">
        <f>IFERROR(_xlfn.IFNA(VLOOKUP($K214,[5]коммент!$B:$C,2,0),""),"")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4" s="174" t="s">
        <v>154</v>
      </c>
      <c r="N214" s="176" t="s">
        <v>114</v>
      </c>
      <c r="O214" s="162"/>
      <c r="P214" s="162"/>
      <c r="Q214" s="186"/>
      <c r="R214" s="186"/>
    </row>
    <row r="215" spans="1:18" s="187" customFormat="1" ht="124.5" hidden="1" customHeight="1" x14ac:dyDescent="0.15">
      <c r="A215" s="174">
        <v>213</v>
      </c>
      <c r="B215" s="147">
        <v>44718</v>
      </c>
      <c r="C215" s="139" t="s">
        <v>944</v>
      </c>
      <c r="D215" s="142" t="s">
        <v>207</v>
      </c>
      <c r="E215" s="183"/>
      <c r="F215" s="175" t="s">
        <v>949</v>
      </c>
      <c r="G215" s="174" t="s">
        <v>950</v>
      </c>
      <c r="H215" s="174" t="s">
        <v>514</v>
      </c>
      <c r="I215" s="173">
        <v>44715</v>
      </c>
      <c r="J215" s="174" t="s">
        <v>179</v>
      </c>
      <c r="K215" s="127" t="s">
        <v>125</v>
      </c>
      <c r="L215" s="133" t="str">
        <f>IFERROR(_xlfn.IFNA(VLOOKUP($K215,[5]коммент!$B:$C,2,0),""),"")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15" s="174" t="s">
        <v>188</v>
      </c>
      <c r="N215" s="176"/>
      <c r="O215" s="162"/>
      <c r="P215" s="162"/>
      <c r="Q215" s="186"/>
      <c r="R215" s="186"/>
    </row>
    <row r="216" spans="1:18" s="187" customFormat="1" ht="124.5" hidden="1" customHeight="1" x14ac:dyDescent="0.15">
      <c r="A216" s="127">
        <v>214</v>
      </c>
      <c r="B216" s="128">
        <v>44718</v>
      </c>
      <c r="C216" s="127" t="s">
        <v>944</v>
      </c>
      <c r="D216" s="142" t="s">
        <v>207</v>
      </c>
      <c r="E216" s="142" t="s">
        <v>202</v>
      </c>
      <c r="F216" s="145" t="s">
        <v>956</v>
      </c>
      <c r="G216" s="127" t="s">
        <v>957</v>
      </c>
      <c r="H216" s="127" t="s">
        <v>958</v>
      </c>
      <c r="I216" s="128">
        <v>44715</v>
      </c>
      <c r="J216" s="127" t="s">
        <v>134</v>
      </c>
      <c r="K216" s="127" t="s">
        <v>111</v>
      </c>
      <c r="L216" s="133" t="str">
        <f>IFERROR(_xlfn.IFNA(VLOOKUP($K216,[5]коммент!$B:$C,2,0),""),"")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6" s="174" t="s">
        <v>154</v>
      </c>
      <c r="N216" s="176" t="s">
        <v>114</v>
      </c>
      <c r="O216" s="162"/>
      <c r="P216" s="162"/>
      <c r="Q216" s="186"/>
      <c r="R216" s="186"/>
    </row>
    <row r="217" spans="1:18" s="187" customFormat="1" ht="124.5" hidden="1" customHeight="1" x14ac:dyDescent="0.15">
      <c r="A217" s="174">
        <v>215</v>
      </c>
      <c r="B217" s="147">
        <v>44718</v>
      </c>
      <c r="C217" s="174" t="s">
        <v>969</v>
      </c>
      <c r="D217" s="146" t="s">
        <v>207</v>
      </c>
      <c r="E217" s="146" t="s">
        <v>206</v>
      </c>
      <c r="F217" s="152" t="s">
        <v>974</v>
      </c>
      <c r="G217" s="139">
        <v>9037805960</v>
      </c>
      <c r="H217" s="147" t="s">
        <v>259</v>
      </c>
      <c r="I217" s="147">
        <v>44707</v>
      </c>
      <c r="J217" s="139" t="s">
        <v>180</v>
      </c>
      <c r="K217" s="139" t="s">
        <v>111</v>
      </c>
      <c r="L217" s="141" t="s">
        <v>165</v>
      </c>
      <c r="M217" s="139" t="s">
        <v>133</v>
      </c>
      <c r="N217" s="202" t="s">
        <v>183</v>
      </c>
      <c r="O217" s="202"/>
      <c r="P217" s="202" t="s">
        <v>975</v>
      </c>
      <c r="Q217" s="186"/>
      <c r="R217" s="186"/>
    </row>
    <row r="218" spans="1:18" s="187" customFormat="1" ht="124.5" hidden="1" customHeight="1" x14ac:dyDescent="0.15">
      <c r="A218" s="127">
        <v>216</v>
      </c>
      <c r="B218" s="128">
        <v>44718</v>
      </c>
      <c r="C218" s="174" t="s">
        <v>969</v>
      </c>
      <c r="D218" s="183" t="s">
        <v>207</v>
      </c>
      <c r="E218" s="183"/>
      <c r="F218" s="190" t="s">
        <v>976</v>
      </c>
      <c r="G218" s="139">
        <v>9167554053</v>
      </c>
      <c r="H218" s="127"/>
      <c r="I218" s="128">
        <v>44736</v>
      </c>
      <c r="J218" s="174" t="s">
        <v>180</v>
      </c>
      <c r="K218" s="127" t="s">
        <v>1</v>
      </c>
      <c r="L218" s="133" t="str">
        <f>IFERROR(_xlfn.IFNA(VLOOKUP($K218,[29]коммент!$B:$C,2,0),""),"")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8" s="174" t="s">
        <v>133</v>
      </c>
      <c r="N218" s="176"/>
      <c r="O218" s="162"/>
      <c r="P218" s="162"/>
      <c r="Q218" s="186"/>
      <c r="R218" s="186"/>
    </row>
    <row r="219" spans="1:18" s="187" customFormat="1" ht="124.5" hidden="1" customHeight="1" x14ac:dyDescent="0.15">
      <c r="A219" s="174">
        <v>217</v>
      </c>
      <c r="B219" s="128">
        <v>44718</v>
      </c>
      <c r="C219" s="174" t="s">
        <v>969</v>
      </c>
      <c r="D219" s="183" t="s">
        <v>207</v>
      </c>
      <c r="E219" s="183" t="s">
        <v>204</v>
      </c>
      <c r="F219" s="190" t="s">
        <v>977</v>
      </c>
      <c r="G219" s="139">
        <v>9268421222</v>
      </c>
      <c r="H219" s="128" t="s">
        <v>978</v>
      </c>
      <c r="I219" s="128">
        <v>44716</v>
      </c>
      <c r="J219" s="174" t="s">
        <v>180</v>
      </c>
      <c r="K219" s="127" t="s">
        <v>111</v>
      </c>
      <c r="L219" s="133" t="str">
        <f>IFERROR(_xlfn.IFNA(VLOOKUP($K219,[29]коммент!$B:$C,2,0),""),"")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9" s="174" t="s">
        <v>154</v>
      </c>
      <c r="N219" s="176" t="s">
        <v>114</v>
      </c>
      <c r="O219" s="162"/>
      <c r="P219" s="162"/>
      <c r="Q219" s="186"/>
      <c r="R219" s="186"/>
    </row>
    <row r="220" spans="1:18" s="187" customFormat="1" ht="124.5" hidden="1" customHeight="1" x14ac:dyDescent="0.15">
      <c r="A220" s="127">
        <v>218</v>
      </c>
      <c r="B220" s="147">
        <v>44718</v>
      </c>
      <c r="C220" s="174" t="s">
        <v>969</v>
      </c>
      <c r="D220" s="142" t="s">
        <v>207</v>
      </c>
      <c r="E220" s="183" t="s">
        <v>204</v>
      </c>
      <c r="F220" s="190" t="s">
        <v>979</v>
      </c>
      <c r="G220" s="127">
        <v>9067399927</v>
      </c>
      <c r="H220" s="127"/>
      <c r="I220" s="128">
        <v>44713</v>
      </c>
      <c r="J220" s="127" t="s">
        <v>180</v>
      </c>
      <c r="K220" s="127" t="s">
        <v>125</v>
      </c>
      <c r="L220" s="133" t="str">
        <f>IFERROR(_xlfn.IFNA(VLOOKUP($K220,[51]коммент!$B:$C,2,0),""),"")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0" s="174" t="s">
        <v>128</v>
      </c>
      <c r="N220" s="162"/>
      <c r="O220" s="162"/>
      <c r="P220" s="162"/>
      <c r="Q220" s="186"/>
      <c r="R220" s="186"/>
    </row>
    <row r="221" spans="1:18" s="187" customFormat="1" ht="124.5" hidden="1" customHeight="1" x14ac:dyDescent="0.15">
      <c r="A221" s="174">
        <v>219</v>
      </c>
      <c r="B221" s="128">
        <v>44718</v>
      </c>
      <c r="C221" s="174" t="s">
        <v>969</v>
      </c>
      <c r="D221" s="146" t="s">
        <v>207</v>
      </c>
      <c r="E221" s="183" t="s">
        <v>204</v>
      </c>
      <c r="F221" s="190" t="s">
        <v>980</v>
      </c>
      <c r="G221" s="139" t="s">
        <v>981</v>
      </c>
      <c r="H221" s="174" t="s">
        <v>303</v>
      </c>
      <c r="I221" s="173">
        <v>44715</v>
      </c>
      <c r="J221" s="174" t="s">
        <v>179</v>
      </c>
      <c r="K221" s="127" t="s">
        <v>36</v>
      </c>
      <c r="L221" s="133" t="str">
        <f>IFERROR(_xlfn.IFNA(VLOOKUP($K221,[29]коммент!$B:$C,2,0),""),"")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21" s="174"/>
      <c r="N221" s="176"/>
      <c r="O221" s="162"/>
      <c r="P221" s="162" t="s">
        <v>982</v>
      </c>
      <c r="Q221" s="186"/>
      <c r="R221" s="186"/>
    </row>
    <row r="222" spans="1:18" s="187" customFormat="1" ht="124.5" hidden="1" customHeight="1" x14ac:dyDescent="0.15">
      <c r="A222" s="127">
        <v>220</v>
      </c>
      <c r="B222" s="128">
        <v>44718</v>
      </c>
      <c r="C222" s="174" t="s">
        <v>969</v>
      </c>
      <c r="D222" s="146" t="s">
        <v>207</v>
      </c>
      <c r="E222" s="183" t="s">
        <v>204</v>
      </c>
      <c r="F222" s="190" t="s">
        <v>983</v>
      </c>
      <c r="G222" s="127" t="s">
        <v>984</v>
      </c>
      <c r="H222" s="127" t="s">
        <v>349</v>
      </c>
      <c r="I222" s="128">
        <v>44716</v>
      </c>
      <c r="J222" s="127" t="s">
        <v>180</v>
      </c>
      <c r="K222" s="127" t="s">
        <v>125</v>
      </c>
      <c r="L222" s="133" t="str">
        <f>IFERROR(_xlfn.IFNA(VLOOKUP($K222,[29]коммент!$B:$C,2,0),""),"")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2" s="174" t="s">
        <v>188</v>
      </c>
      <c r="N222" s="176"/>
      <c r="O222" s="162"/>
      <c r="P222" s="162"/>
      <c r="Q222" s="186"/>
      <c r="R222" s="186"/>
    </row>
    <row r="223" spans="1:18" s="187" customFormat="1" ht="124.5" hidden="1" customHeight="1" x14ac:dyDescent="0.15">
      <c r="A223" s="174">
        <v>221</v>
      </c>
      <c r="B223" s="147">
        <v>44718</v>
      </c>
      <c r="C223" s="174" t="s">
        <v>969</v>
      </c>
      <c r="D223" s="142" t="s">
        <v>207</v>
      </c>
      <c r="E223" s="183" t="s">
        <v>204</v>
      </c>
      <c r="F223" s="190" t="s">
        <v>985</v>
      </c>
      <c r="G223" s="127" t="s">
        <v>986</v>
      </c>
      <c r="H223" s="174"/>
      <c r="I223" s="173"/>
      <c r="J223" s="174" t="s">
        <v>180</v>
      </c>
      <c r="K223" s="127" t="s">
        <v>85</v>
      </c>
      <c r="L223" s="133" t="str">
        <f>IFERROR(_xlfn.IFNA(VLOOKUP($K223,[29]коммент!$B:$C,2,0),""),"")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23" s="174" t="s">
        <v>129</v>
      </c>
      <c r="N223" s="176"/>
      <c r="O223" s="162"/>
      <c r="P223" s="162"/>
      <c r="Q223" s="186"/>
      <c r="R223" s="186"/>
    </row>
    <row r="224" spans="1:18" s="187" customFormat="1" ht="124.5" hidden="1" customHeight="1" x14ac:dyDescent="0.15">
      <c r="A224" s="127">
        <v>222</v>
      </c>
      <c r="B224" s="128">
        <v>44718</v>
      </c>
      <c r="C224" s="174" t="s">
        <v>969</v>
      </c>
      <c r="D224" s="146" t="s">
        <v>207</v>
      </c>
      <c r="E224" s="183"/>
      <c r="F224" s="190" t="s">
        <v>987</v>
      </c>
      <c r="G224" s="127" t="s">
        <v>988</v>
      </c>
      <c r="H224" s="139" t="s">
        <v>514</v>
      </c>
      <c r="I224" s="147">
        <v>44716</v>
      </c>
      <c r="J224" s="139" t="s">
        <v>180</v>
      </c>
      <c r="K224" s="127" t="s">
        <v>111</v>
      </c>
      <c r="L224" s="133" t="str">
        <f>IFERROR(_xlfn.IFNA(VLOOKUP($K224,[51]коммент!$B:$C,2,0),""),"")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4" s="174" t="s">
        <v>154</v>
      </c>
      <c r="N224" s="202" t="s">
        <v>114</v>
      </c>
      <c r="O224" s="202"/>
      <c r="P224" s="202"/>
      <c r="Q224" s="186"/>
      <c r="R224" s="186"/>
    </row>
    <row r="225" spans="1:18" s="187" customFormat="1" ht="124.5" hidden="1" customHeight="1" x14ac:dyDescent="0.15">
      <c r="A225" s="174">
        <v>223</v>
      </c>
      <c r="B225" s="128">
        <v>44718</v>
      </c>
      <c r="C225" s="174" t="s">
        <v>969</v>
      </c>
      <c r="D225" s="183" t="s">
        <v>207</v>
      </c>
      <c r="E225" s="183" t="s">
        <v>205</v>
      </c>
      <c r="F225" s="190" t="s">
        <v>989</v>
      </c>
      <c r="G225" s="139">
        <v>9161583786</v>
      </c>
      <c r="H225" s="128"/>
      <c r="I225" s="128"/>
      <c r="J225" s="174" t="s">
        <v>134</v>
      </c>
      <c r="K225" s="127" t="s">
        <v>122</v>
      </c>
      <c r="L225" s="133" t="str">
        <f>IFERROR(_xlfn.IFNA(VLOOKUP($K225,[29]коммент!$B:$C,2,0),""),"")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225" s="174"/>
      <c r="N225" s="176"/>
      <c r="O225" s="162"/>
      <c r="P225" s="162"/>
      <c r="Q225" s="186"/>
      <c r="R225" s="186"/>
    </row>
    <row r="226" spans="1:18" s="187" customFormat="1" ht="124.5" hidden="1" customHeight="1" x14ac:dyDescent="0.15">
      <c r="A226" s="127">
        <v>224</v>
      </c>
      <c r="B226" s="128">
        <v>44718</v>
      </c>
      <c r="C226" s="127" t="s">
        <v>995</v>
      </c>
      <c r="D226" s="142" t="s">
        <v>207</v>
      </c>
      <c r="E226" s="142" t="s">
        <v>202</v>
      </c>
      <c r="F226" s="161" t="s">
        <v>996</v>
      </c>
      <c r="G226" s="161" t="s">
        <v>997</v>
      </c>
      <c r="H226" s="127" t="s">
        <v>405</v>
      </c>
      <c r="I226" s="128">
        <v>44715</v>
      </c>
      <c r="J226" s="127" t="s">
        <v>180</v>
      </c>
      <c r="K226" s="127" t="s">
        <v>111</v>
      </c>
      <c r="L226" s="133" t="str">
        <f>IFERROR(_xlfn.IFNA(VLOOKUP($K226,[47]коммент!$B:$C,2,0),""),"")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6" s="127" t="s">
        <v>154</v>
      </c>
      <c r="N226" s="162" t="s">
        <v>114</v>
      </c>
      <c r="O226" s="162"/>
      <c r="P226" s="162"/>
      <c r="Q226" s="135"/>
      <c r="R226" s="135"/>
    </row>
    <row r="227" spans="1:18" s="187" customFormat="1" ht="124.5" hidden="1" customHeight="1" x14ac:dyDescent="0.15">
      <c r="A227" s="174">
        <v>225</v>
      </c>
      <c r="B227" s="128">
        <v>44718</v>
      </c>
      <c r="C227" s="127" t="s">
        <v>995</v>
      </c>
      <c r="D227" s="142" t="s">
        <v>207</v>
      </c>
      <c r="E227" s="142"/>
      <c r="F227" s="161" t="s">
        <v>998</v>
      </c>
      <c r="G227" s="161" t="s">
        <v>999</v>
      </c>
      <c r="H227" s="127"/>
      <c r="I227" s="128"/>
      <c r="J227" s="127" t="s">
        <v>180</v>
      </c>
      <c r="K227" s="127" t="s">
        <v>1</v>
      </c>
      <c r="L227" s="133" t="str">
        <f>IFERROR(_xlfn.IFNA(VLOOKUP($K227,[47]коммент!$B:$C,2,0),""),"")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27" s="127" t="s">
        <v>153</v>
      </c>
      <c r="N227" s="162"/>
      <c r="O227" s="162"/>
      <c r="P227" s="162" t="s">
        <v>234</v>
      </c>
      <c r="Q227" s="135"/>
      <c r="R227" s="135"/>
    </row>
    <row r="228" spans="1:18" s="187" customFormat="1" ht="124.5" hidden="1" customHeight="1" x14ac:dyDescent="0.15">
      <c r="A228" s="127">
        <v>226</v>
      </c>
      <c r="B228" s="147">
        <v>44718</v>
      </c>
      <c r="C228" s="127" t="s">
        <v>1000</v>
      </c>
      <c r="D228" s="142" t="s">
        <v>207</v>
      </c>
      <c r="E228" s="142" t="s">
        <v>202</v>
      </c>
      <c r="F228" s="161" t="s">
        <v>1001</v>
      </c>
      <c r="G228" s="161" t="s">
        <v>1002</v>
      </c>
      <c r="H228" s="127" t="s">
        <v>1003</v>
      </c>
      <c r="I228" s="128">
        <v>44715</v>
      </c>
      <c r="J228" s="127" t="s">
        <v>180</v>
      </c>
      <c r="K228" s="127" t="s">
        <v>111</v>
      </c>
      <c r="L228" s="133" t="str">
        <f>IFERROR(_xlfn.IFNA(VLOOKUP($K228,[47]коммент!$B:$C,2,0),""),"")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8" s="127" t="s">
        <v>154</v>
      </c>
      <c r="N228" s="162"/>
      <c r="O228" s="162"/>
      <c r="P228" s="162"/>
      <c r="Q228" s="135"/>
      <c r="R228" s="135"/>
    </row>
    <row r="229" spans="1:18" s="187" customFormat="1" ht="124.5" hidden="1" customHeight="1" x14ac:dyDescent="0.15">
      <c r="A229" s="174">
        <v>227</v>
      </c>
      <c r="B229" s="128">
        <v>44718</v>
      </c>
      <c r="C229" s="127" t="s">
        <v>1000</v>
      </c>
      <c r="D229" s="142" t="s">
        <v>207</v>
      </c>
      <c r="E229" s="142" t="s">
        <v>202</v>
      </c>
      <c r="F229" s="161" t="s">
        <v>1004</v>
      </c>
      <c r="G229" s="161" t="s">
        <v>1005</v>
      </c>
      <c r="H229" s="127" t="s">
        <v>240</v>
      </c>
      <c r="I229" s="128">
        <v>44715</v>
      </c>
      <c r="J229" s="127" t="s">
        <v>180</v>
      </c>
      <c r="K229" s="127" t="s">
        <v>111</v>
      </c>
      <c r="L229" s="133" t="str">
        <f>IFERROR(_xlfn.IFNA(VLOOKUP($K229,[47]коммент!$B:$C,2,0),""),"")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9" s="127" t="s">
        <v>154</v>
      </c>
      <c r="N229" s="162"/>
      <c r="O229" s="162"/>
      <c r="P229" s="162"/>
      <c r="Q229" s="135"/>
      <c r="R229" s="135"/>
    </row>
    <row r="230" spans="1:18" s="187" customFormat="1" ht="124.5" hidden="1" customHeight="1" x14ac:dyDescent="0.15">
      <c r="A230" s="127">
        <v>228</v>
      </c>
      <c r="B230" s="128">
        <v>44718</v>
      </c>
      <c r="C230" s="127" t="s">
        <v>1020</v>
      </c>
      <c r="D230" s="142" t="s">
        <v>207</v>
      </c>
      <c r="E230" s="142" t="s">
        <v>206</v>
      </c>
      <c r="F230" s="145" t="s">
        <v>1027</v>
      </c>
      <c r="G230" s="127">
        <v>9175638746</v>
      </c>
      <c r="H230" s="127" t="s">
        <v>1028</v>
      </c>
      <c r="I230" s="128">
        <v>44716</v>
      </c>
      <c r="J230" s="127" t="s">
        <v>180</v>
      </c>
      <c r="K230" s="127" t="s">
        <v>111</v>
      </c>
      <c r="L230" s="133" t="str">
        <f>IFERROR(_xlfn.IFNA(VLOOKUP($K230,[21]коммент!$B:$C,2,0),""),"")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0" s="127" t="s">
        <v>154</v>
      </c>
      <c r="N230" s="162"/>
      <c r="O230" s="162"/>
      <c r="P230" s="162"/>
      <c r="Q230" s="135"/>
      <c r="R230" s="135"/>
    </row>
    <row r="231" spans="1:18" s="187" customFormat="1" ht="124.5" hidden="1" customHeight="1" x14ac:dyDescent="0.15">
      <c r="A231" s="174">
        <v>229</v>
      </c>
      <c r="B231" s="147">
        <v>44718</v>
      </c>
      <c r="C231" s="127" t="s">
        <v>1020</v>
      </c>
      <c r="D231" s="142" t="s">
        <v>207</v>
      </c>
      <c r="E231" s="142" t="s">
        <v>206</v>
      </c>
      <c r="F231" s="145" t="s">
        <v>1032</v>
      </c>
      <c r="G231" s="127">
        <v>9999296634</v>
      </c>
      <c r="H231" s="127" t="s">
        <v>970</v>
      </c>
      <c r="I231" s="128">
        <v>44687</v>
      </c>
      <c r="J231" s="127" t="s">
        <v>180</v>
      </c>
      <c r="K231" s="127" t="s">
        <v>111</v>
      </c>
      <c r="L231" s="133" t="str">
        <f>IFERROR(_xlfn.IFNA(VLOOKUP($K231,[21]коммент!$B:$C,2,0),""),"")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1" s="127" t="s">
        <v>133</v>
      </c>
      <c r="N231" s="162"/>
      <c r="O231" s="162"/>
      <c r="P231" s="162"/>
      <c r="Q231" s="135"/>
      <c r="R231" s="135"/>
    </row>
    <row r="232" spans="1:18" s="187" customFormat="1" ht="124.5" hidden="1" customHeight="1" x14ac:dyDescent="0.15">
      <c r="A232" s="127">
        <v>230</v>
      </c>
      <c r="B232" s="128">
        <v>44718</v>
      </c>
      <c r="C232" s="127" t="s">
        <v>1020</v>
      </c>
      <c r="D232" s="142" t="s">
        <v>207</v>
      </c>
      <c r="E232" s="142" t="s">
        <v>206</v>
      </c>
      <c r="F232" s="145" t="s">
        <v>1033</v>
      </c>
      <c r="G232" s="127">
        <v>9163939580</v>
      </c>
      <c r="H232" s="127" t="s">
        <v>970</v>
      </c>
      <c r="I232" s="128">
        <v>44697</v>
      </c>
      <c r="J232" s="127" t="s">
        <v>180</v>
      </c>
      <c r="K232" s="127" t="s">
        <v>111</v>
      </c>
      <c r="L232" s="133" t="str">
        <f>IFERROR(_xlfn.IFNA(VLOOKUP($K232,[21]коммент!$B:$C,2,0),""),"")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2" s="127" t="s">
        <v>133</v>
      </c>
      <c r="N232" s="162"/>
      <c r="O232" s="162"/>
      <c r="P232" s="162"/>
      <c r="Q232" s="135"/>
      <c r="R232" s="135"/>
    </row>
    <row r="233" spans="1:18" s="187" customFormat="1" ht="124.5" hidden="1" customHeight="1" x14ac:dyDescent="0.15">
      <c r="A233" s="174">
        <v>231</v>
      </c>
      <c r="B233" s="128">
        <v>44718</v>
      </c>
      <c r="C233" s="127" t="s">
        <v>1038</v>
      </c>
      <c r="D233" s="142" t="s">
        <v>207</v>
      </c>
      <c r="E233" s="142" t="s">
        <v>205</v>
      </c>
      <c r="F233" s="145" t="s">
        <v>1043</v>
      </c>
      <c r="G233" s="127">
        <v>89032639742</v>
      </c>
      <c r="H233" s="127" t="s">
        <v>286</v>
      </c>
      <c r="I233" s="128">
        <v>44715</v>
      </c>
      <c r="J233" s="127" t="s">
        <v>180</v>
      </c>
      <c r="K233" s="127" t="s">
        <v>1</v>
      </c>
      <c r="L233" s="133" t="str">
        <f>IFERROR(_xlfn.IFNA(VLOOKUP($K233,[7]коммент!$B:$C,2,0),""),"")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33" s="127" t="s">
        <v>153</v>
      </c>
      <c r="N233" s="162"/>
      <c r="O233" s="162"/>
      <c r="P233" s="162" t="s">
        <v>1044</v>
      </c>
      <c r="Q233" s="135"/>
      <c r="R233" s="135"/>
    </row>
    <row r="234" spans="1:18" s="187" customFormat="1" ht="124.5" hidden="1" customHeight="1" x14ac:dyDescent="0.15">
      <c r="A234" s="127">
        <v>232</v>
      </c>
      <c r="B234" s="128">
        <v>44718</v>
      </c>
      <c r="C234" s="127" t="s">
        <v>1093</v>
      </c>
      <c r="D234" s="142" t="s">
        <v>207</v>
      </c>
      <c r="E234" s="142"/>
      <c r="F234" s="137" t="s">
        <v>1094</v>
      </c>
      <c r="G234" s="127">
        <v>9032549278</v>
      </c>
      <c r="H234" s="127" t="s">
        <v>521</v>
      </c>
      <c r="I234" s="173">
        <v>44715</v>
      </c>
      <c r="J234" s="127" t="s">
        <v>180</v>
      </c>
      <c r="K234" s="127" t="s">
        <v>36</v>
      </c>
      <c r="L234" s="133" t="str">
        <f>IFERROR(_xlfn.IFNA(VLOOKUP($K234,[52]коммент!$B:$C,2,0),""),"")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4" s="127"/>
      <c r="N234" s="162"/>
      <c r="O234" s="162"/>
      <c r="P234" s="162" t="s">
        <v>1095</v>
      </c>
      <c r="Q234" s="135"/>
      <c r="R234" s="135"/>
    </row>
    <row r="235" spans="1:18" s="187" customFormat="1" ht="124.5" hidden="1" customHeight="1" x14ac:dyDescent="0.15">
      <c r="A235" s="174">
        <v>233</v>
      </c>
      <c r="B235" s="128">
        <v>44718</v>
      </c>
      <c r="C235" s="127" t="s">
        <v>1093</v>
      </c>
      <c r="D235" s="142" t="s">
        <v>207</v>
      </c>
      <c r="E235" s="142" t="s">
        <v>202</v>
      </c>
      <c r="F235" s="137" t="s">
        <v>1096</v>
      </c>
      <c r="G235" s="127">
        <v>9104300201</v>
      </c>
      <c r="H235" s="127" t="s">
        <v>405</v>
      </c>
      <c r="I235" s="173">
        <v>44715</v>
      </c>
      <c r="J235" s="127" t="s">
        <v>180</v>
      </c>
      <c r="K235" s="127" t="s">
        <v>36</v>
      </c>
      <c r="L235" s="133" t="str">
        <f>IFERROR(_xlfn.IFNA(VLOOKUP($K235,[52]коммент!$B:$C,2,0),""),"")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5" s="127"/>
      <c r="N235" s="162"/>
      <c r="O235" s="162"/>
      <c r="P235" s="162" t="s">
        <v>1097</v>
      </c>
      <c r="Q235" s="135"/>
      <c r="R235" s="135"/>
    </row>
    <row r="236" spans="1:18" s="187" customFormat="1" ht="124.5" hidden="1" customHeight="1" x14ac:dyDescent="0.15">
      <c r="A236" s="127">
        <v>234</v>
      </c>
      <c r="B236" s="147">
        <v>44718</v>
      </c>
      <c r="C236" s="127" t="s">
        <v>1093</v>
      </c>
      <c r="D236" s="142" t="s">
        <v>207</v>
      </c>
      <c r="E236" s="142" t="s">
        <v>205</v>
      </c>
      <c r="F236" s="137" t="s">
        <v>1098</v>
      </c>
      <c r="G236" s="127">
        <v>9852336879</v>
      </c>
      <c r="H236" s="127" t="s">
        <v>1099</v>
      </c>
      <c r="I236" s="173">
        <v>44715</v>
      </c>
      <c r="J236" s="127" t="s">
        <v>134</v>
      </c>
      <c r="K236" s="127" t="s">
        <v>125</v>
      </c>
      <c r="L236" s="133" t="str">
        <f>IFERROR(_xlfn.IFNA(VLOOKUP($K236,[52]коммент!$B:$C,2,0),""),"")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6" s="127" t="s">
        <v>188</v>
      </c>
      <c r="N236" s="162"/>
      <c r="O236" s="162"/>
      <c r="P236" s="162"/>
      <c r="Q236" s="135"/>
      <c r="R236" s="135"/>
    </row>
    <row r="237" spans="1:18" s="187" customFormat="1" ht="124.5" hidden="1" customHeight="1" x14ac:dyDescent="0.15">
      <c r="A237" s="174">
        <v>235</v>
      </c>
      <c r="B237" s="128">
        <v>44718</v>
      </c>
      <c r="C237" s="127" t="s">
        <v>1093</v>
      </c>
      <c r="D237" s="142" t="s">
        <v>207</v>
      </c>
      <c r="E237" s="142" t="s">
        <v>204</v>
      </c>
      <c r="F237" s="137" t="s">
        <v>1107</v>
      </c>
      <c r="G237" s="127">
        <v>9272801761</v>
      </c>
      <c r="H237" s="127" t="s">
        <v>1108</v>
      </c>
      <c r="I237" s="210">
        <v>44715</v>
      </c>
      <c r="J237" s="127" t="s">
        <v>180</v>
      </c>
      <c r="K237" s="127" t="s">
        <v>125</v>
      </c>
      <c r="L237" s="133" t="str">
        <f>IFERROR(_xlfn.IFNA(VLOOKUP($K237,[52]коммент!$B:$C,2,0),""),"")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7" s="127" t="s">
        <v>188</v>
      </c>
      <c r="N237" s="162"/>
      <c r="O237" s="162"/>
      <c r="P237" s="162"/>
      <c r="Q237" s="135"/>
      <c r="R237" s="135"/>
    </row>
    <row r="238" spans="1:18" s="187" customFormat="1" ht="124.5" hidden="1" customHeight="1" x14ac:dyDescent="0.15">
      <c r="A238" s="127">
        <v>236</v>
      </c>
      <c r="B238" s="147">
        <v>44718</v>
      </c>
      <c r="C238" s="127" t="s">
        <v>1129</v>
      </c>
      <c r="D238" s="142" t="s">
        <v>207</v>
      </c>
      <c r="E238" s="142" t="s">
        <v>202</v>
      </c>
      <c r="F238" s="145" t="s">
        <v>1132</v>
      </c>
      <c r="G238" s="127">
        <v>9856459609</v>
      </c>
      <c r="H238" s="127" t="s">
        <v>1133</v>
      </c>
      <c r="I238" s="128">
        <v>44714</v>
      </c>
      <c r="J238" s="127" t="s">
        <v>180</v>
      </c>
      <c r="K238" s="127" t="s">
        <v>125</v>
      </c>
      <c r="L238" s="133" t="str">
        <f>IFERROR(_xlfn.IFNA(VLOOKUP($K238,[53]коммент!$B:$C,2,0),""),"")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8" s="127" t="s">
        <v>188</v>
      </c>
      <c r="N238" s="162"/>
      <c r="O238" s="162"/>
      <c r="P238" s="162"/>
      <c r="Q238" s="135"/>
      <c r="R238" s="135"/>
    </row>
    <row r="239" spans="1:18" s="187" customFormat="1" ht="124.5" hidden="1" customHeight="1" x14ac:dyDescent="0.15">
      <c r="A239" s="174">
        <v>237</v>
      </c>
      <c r="B239" s="128">
        <v>44718</v>
      </c>
      <c r="C239" s="127" t="s">
        <v>1129</v>
      </c>
      <c r="D239" s="142" t="s">
        <v>207</v>
      </c>
      <c r="E239" s="142"/>
      <c r="F239" s="145" t="s">
        <v>1134</v>
      </c>
      <c r="G239" s="127">
        <v>9853594316</v>
      </c>
      <c r="H239" s="127" t="s">
        <v>1131</v>
      </c>
      <c r="I239" s="128">
        <v>44717</v>
      </c>
      <c r="J239" s="127" t="s">
        <v>180</v>
      </c>
      <c r="K239" s="127" t="s">
        <v>111</v>
      </c>
      <c r="L239" s="133" t="str">
        <f>IFERROR(_xlfn.IFNA(VLOOKUP($K239,[53]коммент!$B:$C,2,0),""),"")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9" s="127" t="s">
        <v>154</v>
      </c>
      <c r="N239" s="162"/>
      <c r="O239" s="162"/>
      <c r="P239" s="162"/>
      <c r="Q239" s="135"/>
      <c r="R239" s="135"/>
    </row>
    <row r="240" spans="1:18" s="187" customFormat="1" ht="124.5" hidden="1" customHeight="1" x14ac:dyDescent="0.15">
      <c r="A240" s="127">
        <v>238</v>
      </c>
      <c r="B240" s="147">
        <v>44718</v>
      </c>
      <c r="C240" s="127" t="s">
        <v>1149</v>
      </c>
      <c r="D240" s="142" t="s">
        <v>207</v>
      </c>
      <c r="E240" s="142" t="s">
        <v>205</v>
      </c>
      <c r="F240" s="145" t="s">
        <v>1153</v>
      </c>
      <c r="G240" s="127" t="s">
        <v>1154</v>
      </c>
      <c r="H240" s="127" t="s">
        <v>474</v>
      </c>
      <c r="I240" s="128">
        <v>44714</v>
      </c>
      <c r="J240" s="127" t="s">
        <v>180</v>
      </c>
      <c r="K240" s="127" t="s">
        <v>111</v>
      </c>
      <c r="L240" s="133" t="str">
        <f>IFERROR(_xlfn.IFNA(VLOOKUP($K240,[54]коммент!$B:$C,2,0),""),"")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0" s="127" t="s">
        <v>133</v>
      </c>
      <c r="N240" s="162" t="s">
        <v>183</v>
      </c>
      <c r="O240" s="162" t="s">
        <v>207</v>
      </c>
      <c r="P240" s="205" t="s">
        <v>152</v>
      </c>
      <c r="Q240" s="135"/>
      <c r="R240" s="135"/>
    </row>
    <row r="241" spans="1:18" s="187" customFormat="1" ht="124.5" hidden="1" customHeight="1" x14ac:dyDescent="0.15">
      <c r="A241" s="174">
        <v>239</v>
      </c>
      <c r="B241" s="128">
        <v>44718</v>
      </c>
      <c r="C241" s="127" t="s">
        <v>1149</v>
      </c>
      <c r="D241" s="142" t="s">
        <v>207</v>
      </c>
      <c r="E241" s="142" t="s">
        <v>202</v>
      </c>
      <c r="F241" s="145" t="s">
        <v>1155</v>
      </c>
      <c r="G241" s="127">
        <v>9153285641</v>
      </c>
      <c r="H241" s="127" t="s">
        <v>1156</v>
      </c>
      <c r="I241" s="128">
        <v>44707</v>
      </c>
      <c r="J241" s="127" t="s">
        <v>180</v>
      </c>
      <c r="K241" s="127" t="s">
        <v>111</v>
      </c>
      <c r="L241" s="133" t="str">
        <f>IFERROR(_xlfn.IFNA(VLOOKUP($K241,[54]коммент!$B:$C,2,0),""),"")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1" s="127" t="s">
        <v>154</v>
      </c>
      <c r="N241" s="162" t="s">
        <v>114</v>
      </c>
      <c r="O241" s="162"/>
      <c r="P241" s="162"/>
      <c r="Q241" s="135"/>
      <c r="R241" s="135"/>
    </row>
    <row r="242" spans="1:18" s="187" customFormat="1" ht="124.5" hidden="1" customHeight="1" x14ac:dyDescent="0.15">
      <c r="A242" s="127">
        <v>240</v>
      </c>
      <c r="B242" s="128">
        <v>44718</v>
      </c>
      <c r="C242" s="127" t="s">
        <v>1157</v>
      </c>
      <c r="D242" s="142" t="s">
        <v>207</v>
      </c>
      <c r="E242" s="142" t="s">
        <v>206</v>
      </c>
      <c r="F242" s="161" t="s">
        <v>1158</v>
      </c>
      <c r="G242" s="161" t="s">
        <v>1159</v>
      </c>
      <c r="H242" s="127" t="s">
        <v>1160</v>
      </c>
      <c r="I242" s="128">
        <v>44715</v>
      </c>
      <c r="J242" s="127" t="s">
        <v>179</v>
      </c>
      <c r="K242" s="150" t="s">
        <v>111</v>
      </c>
      <c r="L242" s="133" t="str">
        <f>IFERROR(_xlfn.IFNA(VLOOKUP($K242,[30]коммент!$B:$C,2,0),""),"")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2" s="127" t="s">
        <v>154</v>
      </c>
      <c r="N242" s="162"/>
      <c r="O242" s="162"/>
      <c r="P242" s="162" t="s">
        <v>1161</v>
      </c>
      <c r="Q242" s="135"/>
      <c r="R242" s="135"/>
    </row>
    <row r="243" spans="1:18" s="187" customFormat="1" ht="124.5" hidden="1" customHeight="1" x14ac:dyDescent="0.15">
      <c r="A243" s="174">
        <v>241</v>
      </c>
      <c r="B243" s="128">
        <v>44718</v>
      </c>
      <c r="C243" s="127" t="s">
        <v>1157</v>
      </c>
      <c r="D243" s="142" t="s">
        <v>207</v>
      </c>
      <c r="E243" s="142" t="s">
        <v>202</v>
      </c>
      <c r="F243" s="161" t="s">
        <v>1172</v>
      </c>
      <c r="G243" s="161" t="s">
        <v>1173</v>
      </c>
      <c r="H243" s="127" t="s">
        <v>1174</v>
      </c>
      <c r="I243" s="128">
        <v>44715</v>
      </c>
      <c r="J243" s="127" t="s">
        <v>179</v>
      </c>
      <c r="K243" s="150" t="s">
        <v>125</v>
      </c>
      <c r="L243" s="133" t="str">
        <f>IFERROR(_xlfn.IFNA(VLOOKUP($K243,[30]коммент!$B:$C,2,0),""),"")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3" s="127" t="s">
        <v>188</v>
      </c>
      <c r="N243" s="162"/>
      <c r="O243" s="162"/>
      <c r="P243" s="162" t="s">
        <v>1175</v>
      </c>
      <c r="Q243" s="135"/>
      <c r="R243" s="135"/>
    </row>
    <row r="244" spans="1:18" s="187" customFormat="1" ht="124.5" hidden="1" customHeight="1" x14ac:dyDescent="0.15">
      <c r="A244" s="127">
        <v>242</v>
      </c>
      <c r="B244" s="147">
        <v>44718</v>
      </c>
      <c r="C244" s="127" t="s">
        <v>1157</v>
      </c>
      <c r="D244" s="142" t="s">
        <v>207</v>
      </c>
      <c r="E244" s="142"/>
      <c r="F244" s="152" t="s">
        <v>1190</v>
      </c>
      <c r="G244" s="152" t="s">
        <v>1191</v>
      </c>
      <c r="H244" s="139" t="s">
        <v>1192</v>
      </c>
      <c r="I244" s="147">
        <v>44705</v>
      </c>
      <c r="J244" s="127" t="s">
        <v>179</v>
      </c>
      <c r="K244" s="150" t="s">
        <v>36</v>
      </c>
      <c r="L244" s="133" t="str">
        <f>IFERROR(_xlfn.IFNA(VLOOKUP($K244,[30]коммент!$B:$C,2,0),""),"")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44" s="127"/>
      <c r="N244" s="162"/>
      <c r="O244" s="162"/>
      <c r="P244" s="162" t="s">
        <v>1193</v>
      </c>
      <c r="Q244" s="135"/>
      <c r="R244" s="135"/>
    </row>
    <row r="245" spans="1:18" s="187" customFormat="1" ht="124.5" hidden="1" customHeight="1" x14ac:dyDescent="0.15">
      <c r="A245" s="174">
        <v>243</v>
      </c>
      <c r="B245" s="128">
        <v>44718</v>
      </c>
      <c r="C245" s="174" t="s">
        <v>646</v>
      </c>
      <c r="D245" s="142" t="s">
        <v>96</v>
      </c>
      <c r="E245" s="142"/>
      <c r="F245" s="175" t="s">
        <v>649</v>
      </c>
      <c r="G245" s="174">
        <v>9508818835</v>
      </c>
      <c r="H245" s="174" t="s">
        <v>452</v>
      </c>
      <c r="I245" s="173">
        <v>44712</v>
      </c>
      <c r="J245" s="174" t="s">
        <v>180</v>
      </c>
      <c r="K245" s="127" t="s">
        <v>6</v>
      </c>
      <c r="L245" s="133" t="str">
        <f>IFERROR(_xlfn.IFNA(VLOOKUP($K245,[55]коммент!$B:$C,2,0),""),"")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5" s="174" t="s">
        <v>188</v>
      </c>
      <c r="N245" s="176"/>
      <c r="O245" s="162"/>
      <c r="P245" s="162" t="s">
        <v>648</v>
      </c>
      <c r="Q245" s="186"/>
      <c r="R245" s="186"/>
    </row>
    <row r="246" spans="1:18" s="187" customFormat="1" ht="124.5" hidden="1" customHeight="1" x14ac:dyDescent="0.15">
      <c r="A246" s="127">
        <v>244</v>
      </c>
      <c r="B246" s="147">
        <v>44718</v>
      </c>
      <c r="C246" s="174" t="s">
        <v>646</v>
      </c>
      <c r="D246" s="183" t="s">
        <v>96</v>
      </c>
      <c r="E246" s="183"/>
      <c r="F246" s="175" t="s">
        <v>651</v>
      </c>
      <c r="G246" s="174">
        <v>9261581699</v>
      </c>
      <c r="H246" s="174"/>
      <c r="I246" s="173"/>
      <c r="J246" s="174" t="s">
        <v>180</v>
      </c>
      <c r="K246" s="127" t="s">
        <v>149</v>
      </c>
      <c r="L246" s="133"/>
      <c r="M246" s="174"/>
      <c r="N246" s="176"/>
      <c r="O246" s="162"/>
      <c r="P246" s="162"/>
      <c r="Q246" s="186"/>
      <c r="R246" s="186"/>
    </row>
    <row r="247" spans="1:18" s="187" customFormat="1" ht="124.5" hidden="1" customHeight="1" x14ac:dyDescent="0.15">
      <c r="A247" s="174">
        <v>245</v>
      </c>
      <c r="B247" s="128">
        <v>44718</v>
      </c>
      <c r="C247" s="127" t="s">
        <v>446</v>
      </c>
      <c r="D247" s="142" t="s">
        <v>97</v>
      </c>
      <c r="E247" s="142"/>
      <c r="F247" s="145" t="s">
        <v>447</v>
      </c>
      <c r="G247" s="127" t="s">
        <v>448</v>
      </c>
      <c r="H247" s="127"/>
      <c r="I247" s="127"/>
      <c r="J247" s="127" t="s">
        <v>180</v>
      </c>
      <c r="K247" s="127" t="s">
        <v>6</v>
      </c>
      <c r="L247" s="133" t="str">
        <f>IFERROR(_xlfn.IFNA(VLOOKUP($K247,[24]коммент!$B:$C,2,0),""),"")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7" s="127"/>
      <c r="N247" s="162"/>
      <c r="O247" s="162"/>
      <c r="P247" s="162" t="s">
        <v>449</v>
      </c>
      <c r="Q247" s="135"/>
      <c r="R247" s="135"/>
    </row>
    <row r="248" spans="1:18" s="187" customFormat="1" ht="124.5" hidden="1" customHeight="1" x14ac:dyDescent="0.15">
      <c r="A248" s="127">
        <v>246</v>
      </c>
      <c r="B248" s="128">
        <v>44718</v>
      </c>
      <c r="C248" s="127" t="s">
        <v>446</v>
      </c>
      <c r="D248" s="142" t="s">
        <v>97</v>
      </c>
      <c r="E248" s="142"/>
      <c r="F248" s="145" t="s">
        <v>453</v>
      </c>
      <c r="G248" s="127" t="s">
        <v>454</v>
      </c>
      <c r="H248" s="127"/>
      <c r="I248" s="127"/>
      <c r="J248" s="127" t="s">
        <v>180</v>
      </c>
      <c r="K248" s="127" t="s">
        <v>149</v>
      </c>
      <c r="L248" s="133" t="str">
        <f>IFERROR(_xlfn.IFNA(VLOOKUP($K248,[24]коммент!$B:$C,2,0),""),"")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248" s="127"/>
      <c r="N248" s="162"/>
      <c r="O248" s="162"/>
      <c r="P248" s="162" t="s">
        <v>455</v>
      </c>
      <c r="Q248" s="135"/>
      <c r="R248" s="135"/>
    </row>
    <row r="249" spans="1:18" s="187" customFormat="1" ht="124.5" hidden="1" customHeight="1" x14ac:dyDescent="0.15">
      <c r="A249" s="174">
        <v>247</v>
      </c>
      <c r="B249" s="147">
        <v>44718</v>
      </c>
      <c r="C249" s="127" t="s">
        <v>944</v>
      </c>
      <c r="D249" s="142" t="s">
        <v>97</v>
      </c>
      <c r="E249" s="142"/>
      <c r="F249" s="145" t="s">
        <v>959</v>
      </c>
      <c r="G249" s="127" t="s">
        <v>960</v>
      </c>
      <c r="H249" s="127"/>
      <c r="I249" s="127"/>
      <c r="J249" s="127" t="s">
        <v>179</v>
      </c>
      <c r="K249" s="127" t="s">
        <v>85</v>
      </c>
      <c r="L249" s="133" t="s">
        <v>148</v>
      </c>
      <c r="M249" s="174" t="s">
        <v>129</v>
      </c>
      <c r="N249" s="176"/>
      <c r="O249" s="162"/>
      <c r="P249" s="162"/>
      <c r="Q249" s="186"/>
      <c r="R249" s="186"/>
    </row>
    <row r="250" spans="1:18" s="187" customFormat="1" ht="124.5" hidden="1" customHeight="1" x14ac:dyDescent="0.15">
      <c r="A250" s="127">
        <v>248</v>
      </c>
      <c r="B250" s="128">
        <v>44718</v>
      </c>
      <c r="C250" s="174" t="s">
        <v>646</v>
      </c>
      <c r="D250" s="183" t="s">
        <v>94</v>
      </c>
      <c r="E250" s="183"/>
      <c r="F250" s="175" t="s">
        <v>650</v>
      </c>
      <c r="G250" s="174">
        <v>9175795949</v>
      </c>
      <c r="H250" s="174"/>
      <c r="I250" s="173"/>
      <c r="J250" s="174" t="s">
        <v>180</v>
      </c>
      <c r="K250" s="127" t="s">
        <v>6</v>
      </c>
      <c r="L250" s="133" t="str">
        <f>IFERROR(_xlfn.IFNA(VLOOKUP($K250,[55]коммент!$B:$C,2,0),""),"")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0" s="174" t="s">
        <v>188</v>
      </c>
      <c r="N250" s="176"/>
      <c r="O250" s="162"/>
      <c r="P250" s="162" t="s">
        <v>648</v>
      </c>
      <c r="Q250" s="186"/>
      <c r="R250" s="186"/>
    </row>
    <row r="251" spans="1:18" s="187" customFormat="1" ht="124.5" hidden="1" customHeight="1" x14ac:dyDescent="0.15">
      <c r="A251" s="174">
        <v>249</v>
      </c>
      <c r="B251" s="128">
        <v>44718</v>
      </c>
      <c r="C251" s="174" t="s">
        <v>325</v>
      </c>
      <c r="D251" s="142" t="s">
        <v>185</v>
      </c>
      <c r="E251" s="183"/>
      <c r="F251" s="175" t="s">
        <v>326</v>
      </c>
      <c r="G251" s="174" t="s">
        <v>327</v>
      </c>
      <c r="H251" s="174"/>
      <c r="I251" s="174"/>
      <c r="J251" s="174" t="s">
        <v>180</v>
      </c>
      <c r="K251" s="127" t="s">
        <v>125</v>
      </c>
      <c r="L251" s="133" t="str">
        <f>IFERROR(_xlfn.IFNA(VLOOKUP($K251,[56]коммент!$B:$C,2,0),""),"")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1" s="174" t="s">
        <v>189</v>
      </c>
      <c r="N251" s="176"/>
      <c r="O251" s="162"/>
      <c r="P251" s="162"/>
      <c r="Q251" s="186"/>
      <c r="R251" s="186"/>
    </row>
    <row r="252" spans="1:18" s="187" customFormat="1" ht="124.5" hidden="1" customHeight="1" x14ac:dyDescent="0.15">
      <c r="A252" s="127">
        <v>250</v>
      </c>
      <c r="B252" s="147">
        <v>44718</v>
      </c>
      <c r="C252" s="174" t="s">
        <v>325</v>
      </c>
      <c r="D252" s="142" t="s">
        <v>185</v>
      </c>
      <c r="E252" s="183"/>
      <c r="F252" s="175" t="s">
        <v>328</v>
      </c>
      <c r="G252" s="174" t="s">
        <v>329</v>
      </c>
      <c r="H252" s="174"/>
      <c r="I252" s="174"/>
      <c r="J252" s="174" t="s">
        <v>184</v>
      </c>
      <c r="K252" s="127" t="s">
        <v>125</v>
      </c>
      <c r="L252" s="133" t="str">
        <f>IFERROR(_xlfn.IFNA(VLOOKUP($K252,[40]коммент!$B:$C,2,0),""),"")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2" s="174" t="s">
        <v>189</v>
      </c>
      <c r="N252" s="176"/>
      <c r="O252" s="162"/>
      <c r="P252" s="162"/>
      <c r="Q252" s="186"/>
      <c r="R252" s="186"/>
    </row>
    <row r="253" spans="1:18" s="187" customFormat="1" ht="124.5" hidden="1" customHeight="1" x14ac:dyDescent="0.15">
      <c r="A253" s="174">
        <v>251</v>
      </c>
      <c r="B253" s="128">
        <v>44718</v>
      </c>
      <c r="C253" s="174" t="s">
        <v>325</v>
      </c>
      <c r="D253" s="183" t="s">
        <v>185</v>
      </c>
      <c r="E253" s="183"/>
      <c r="F253" s="175" t="s">
        <v>330</v>
      </c>
      <c r="G253" s="127" t="s">
        <v>331</v>
      </c>
      <c r="H253" s="174"/>
      <c r="I253" s="174"/>
      <c r="J253" s="174" t="s">
        <v>184</v>
      </c>
      <c r="K253" s="127" t="s">
        <v>125</v>
      </c>
      <c r="L253" s="133" t="str">
        <f>IFERROR(_xlfn.IFNA(VLOOKUP($K253,[40]коммент!$B:$C,2,0),""),"")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3" s="174" t="s">
        <v>189</v>
      </c>
      <c r="N253" s="176"/>
      <c r="O253" s="162"/>
      <c r="P253" s="162"/>
      <c r="Q253" s="186"/>
      <c r="R253" s="186"/>
    </row>
    <row r="254" spans="1:18" s="187" customFormat="1" ht="124.5" hidden="1" customHeight="1" x14ac:dyDescent="0.15">
      <c r="A254" s="127">
        <v>252</v>
      </c>
      <c r="B254" s="128">
        <v>44718</v>
      </c>
      <c r="C254" s="174" t="s">
        <v>709</v>
      </c>
      <c r="D254" s="183" t="s">
        <v>185</v>
      </c>
      <c r="E254" s="183"/>
      <c r="F254" s="145" t="s">
        <v>727</v>
      </c>
      <c r="G254" s="127" t="s">
        <v>728</v>
      </c>
      <c r="H254" s="174" t="s">
        <v>729</v>
      </c>
      <c r="I254" s="173"/>
      <c r="J254" s="174" t="s">
        <v>184</v>
      </c>
      <c r="K254" s="127" t="s">
        <v>125</v>
      </c>
      <c r="L254" s="133" t="str">
        <f>IFERROR(_xlfn.IFNA(VLOOKUP($K254,[19]коммент!$B:$C,2,0),""),"")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4" s="174" t="s">
        <v>188</v>
      </c>
      <c r="N254" s="176"/>
      <c r="O254" s="162"/>
      <c r="P254" s="162" t="s">
        <v>730</v>
      </c>
      <c r="Q254" s="186"/>
      <c r="R254" s="186"/>
    </row>
    <row r="255" spans="1:18" s="187" customFormat="1" ht="124.5" hidden="1" customHeight="1" x14ac:dyDescent="0.15">
      <c r="A255" s="174">
        <v>253</v>
      </c>
      <c r="B255" s="147">
        <v>44718</v>
      </c>
      <c r="C255" s="139" t="s">
        <v>1073</v>
      </c>
      <c r="D255" s="146" t="s">
        <v>185</v>
      </c>
      <c r="E255" s="146"/>
      <c r="F255" s="148" t="s">
        <v>1076</v>
      </c>
      <c r="G255" s="139" t="s">
        <v>1077</v>
      </c>
      <c r="H255" s="139" t="s">
        <v>1078</v>
      </c>
      <c r="I255" s="139" t="s">
        <v>1079</v>
      </c>
      <c r="J255" s="139" t="s">
        <v>184</v>
      </c>
      <c r="K255" s="153" t="s">
        <v>125</v>
      </c>
      <c r="L255" s="154" t="s">
        <v>162</v>
      </c>
      <c r="M255" s="139" t="s">
        <v>188</v>
      </c>
      <c r="N255" s="162"/>
      <c r="O255" s="162"/>
      <c r="P255" s="162"/>
      <c r="Q255" s="135"/>
      <c r="R255" s="135"/>
    </row>
    <row r="256" spans="1:18" s="187" customFormat="1" ht="124.5" hidden="1" customHeight="1" x14ac:dyDescent="0.15">
      <c r="A256" s="127">
        <v>254</v>
      </c>
      <c r="B256" s="128">
        <v>44718</v>
      </c>
      <c r="C256" s="127" t="s">
        <v>1223</v>
      </c>
      <c r="D256" s="142" t="s">
        <v>185</v>
      </c>
      <c r="E256" s="142"/>
      <c r="F256" s="137" t="s">
        <v>1226</v>
      </c>
      <c r="G256" s="127">
        <v>9160388828</v>
      </c>
      <c r="H256" s="127" t="s">
        <v>1227</v>
      </c>
      <c r="I256" s="128">
        <v>44707</v>
      </c>
      <c r="J256" s="127" t="s">
        <v>184</v>
      </c>
      <c r="K256" s="127" t="s">
        <v>186</v>
      </c>
      <c r="L256" s="133" t="str">
        <f>IFERROR(_xlfn.IFNA(VLOOKUP($K256,[9]коммент!$B:$C,2,0),""),"")</f>
        <v>Прошу Вас предоставить информацию на текущий запрос</v>
      </c>
      <c r="M256" s="127"/>
      <c r="N256" s="162"/>
      <c r="O256" s="162"/>
      <c r="P256" s="162" t="s">
        <v>1228</v>
      </c>
      <c r="Q256" s="135"/>
      <c r="R256" s="135"/>
    </row>
    <row r="257" spans="1:18" s="187" customFormat="1" ht="124.5" hidden="1" customHeight="1" x14ac:dyDescent="0.15">
      <c r="A257" s="174">
        <v>255</v>
      </c>
      <c r="B257" s="128">
        <v>44718</v>
      </c>
      <c r="C257" s="174" t="s">
        <v>789</v>
      </c>
      <c r="D257" s="183" t="s">
        <v>82</v>
      </c>
      <c r="E257" s="183"/>
      <c r="F257" s="145" t="s">
        <v>791</v>
      </c>
      <c r="G257" s="174" t="s">
        <v>792</v>
      </c>
      <c r="H257" s="174"/>
      <c r="I257" s="173"/>
      <c r="J257" s="174" t="s">
        <v>179</v>
      </c>
      <c r="K257" s="127" t="s">
        <v>6</v>
      </c>
      <c r="L257" s="133" t="s">
        <v>147</v>
      </c>
      <c r="M257" s="174"/>
      <c r="N257" s="176"/>
      <c r="O257" s="162"/>
      <c r="P257" s="162"/>
      <c r="Q257" s="186"/>
      <c r="R257" s="186"/>
    </row>
    <row r="258" spans="1:18" s="187" customFormat="1" ht="124.5" hidden="1" customHeight="1" x14ac:dyDescent="0.15">
      <c r="A258" s="127">
        <v>256</v>
      </c>
      <c r="B258" s="147">
        <v>44718</v>
      </c>
      <c r="C258" s="174" t="s">
        <v>810</v>
      </c>
      <c r="D258" s="183" t="s">
        <v>82</v>
      </c>
      <c r="E258" s="183"/>
      <c r="F258" s="145" t="s">
        <v>839</v>
      </c>
      <c r="G258" s="174" t="s">
        <v>840</v>
      </c>
      <c r="H258" s="174"/>
      <c r="I258" s="173"/>
      <c r="J258" s="174" t="s">
        <v>180</v>
      </c>
      <c r="K258" s="127" t="s">
        <v>6</v>
      </c>
      <c r="L258" s="133" t="s">
        <v>147</v>
      </c>
      <c r="M258" s="174"/>
      <c r="N258" s="176"/>
      <c r="O258" s="162"/>
      <c r="P258" s="162"/>
      <c r="Q258" s="186"/>
      <c r="R258" s="186"/>
    </row>
    <row r="259" spans="1:18" s="187" customFormat="1" ht="124.5" hidden="1" customHeight="1" x14ac:dyDescent="0.15">
      <c r="A259" s="174">
        <v>257</v>
      </c>
      <c r="B259" s="128">
        <v>44718</v>
      </c>
      <c r="C259" s="127" t="s">
        <v>481</v>
      </c>
      <c r="D259" s="142" t="s">
        <v>55</v>
      </c>
      <c r="E259" s="142"/>
      <c r="F259" s="137" t="s">
        <v>497</v>
      </c>
      <c r="G259" s="127">
        <v>89663764994</v>
      </c>
      <c r="H259" s="127"/>
      <c r="I259" s="127"/>
      <c r="J259" s="127" t="s">
        <v>134</v>
      </c>
      <c r="K259" s="127" t="s">
        <v>6</v>
      </c>
      <c r="L259" s="133" t="str">
        <f>IFERROR(_xlfn.IFNA(VLOOKUP($K259,[57]коммент!$B:$C,2,0),""),"")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9" s="174"/>
      <c r="N259" s="174"/>
      <c r="O259" s="127"/>
      <c r="P259" s="127"/>
      <c r="Q259" s="186"/>
      <c r="R259" s="186"/>
    </row>
    <row r="260" spans="1:18" s="187" customFormat="1" ht="124.5" hidden="1" customHeight="1" x14ac:dyDescent="0.15">
      <c r="A260" s="127">
        <v>258</v>
      </c>
      <c r="B260" s="128">
        <v>44718</v>
      </c>
      <c r="C260" s="139" t="s">
        <v>465</v>
      </c>
      <c r="D260" s="142" t="s">
        <v>65</v>
      </c>
      <c r="E260" s="142"/>
      <c r="F260" s="145" t="s">
        <v>466</v>
      </c>
      <c r="G260" s="127">
        <v>9161525346</v>
      </c>
      <c r="H260" s="127" t="s">
        <v>467</v>
      </c>
      <c r="I260" s="128">
        <v>44550</v>
      </c>
      <c r="J260" s="127" t="s">
        <v>184</v>
      </c>
      <c r="K260" s="127" t="s">
        <v>175</v>
      </c>
      <c r="L260" s="133" t="str">
        <f>IFERROR(_xlfn.IFNA(VLOOKUP($K260,[58]коммент!$B:$C,2,0),""),"")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0" s="127"/>
      <c r="N260" s="162"/>
      <c r="O260" s="162"/>
      <c r="P260" s="162" t="s">
        <v>468</v>
      </c>
      <c r="Q260" s="135"/>
      <c r="R260" s="135"/>
    </row>
    <row r="261" spans="1:18" s="187" customFormat="1" ht="124.5" hidden="1" customHeight="1" x14ac:dyDescent="0.15">
      <c r="A261" s="174">
        <v>259</v>
      </c>
      <c r="B261" s="147">
        <v>44718</v>
      </c>
      <c r="C261" s="139" t="s">
        <v>465</v>
      </c>
      <c r="D261" s="142" t="s">
        <v>65</v>
      </c>
      <c r="E261" s="142"/>
      <c r="F261" s="145" t="s">
        <v>479</v>
      </c>
      <c r="G261" s="127">
        <v>4991692181</v>
      </c>
      <c r="H261" s="127"/>
      <c r="I261" s="127"/>
      <c r="J261" s="127" t="s">
        <v>179</v>
      </c>
      <c r="K261" s="127" t="s">
        <v>6</v>
      </c>
      <c r="L261" s="133" t="str">
        <f>IFERROR(_xlfn.IFNA(VLOOKUP($K261,[58]коммент!$B:$C,2,0),""),"")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1" s="127"/>
      <c r="N261" s="162"/>
      <c r="O261" s="162"/>
      <c r="P261" s="162"/>
      <c r="Q261" s="135"/>
      <c r="R261" s="135"/>
    </row>
    <row r="262" spans="1:18" s="187" customFormat="1" ht="124.5" hidden="1" customHeight="1" x14ac:dyDescent="0.15">
      <c r="A262" s="127">
        <v>260</v>
      </c>
      <c r="B262" s="128">
        <v>44718</v>
      </c>
      <c r="C262" s="174" t="s">
        <v>267</v>
      </c>
      <c r="D262" s="142" t="s">
        <v>46</v>
      </c>
      <c r="E262" s="142"/>
      <c r="F262" s="145" t="s">
        <v>268</v>
      </c>
      <c r="G262" s="127">
        <v>89990036067</v>
      </c>
      <c r="H262" s="127" t="s">
        <v>269</v>
      </c>
      <c r="I262" s="128">
        <v>44442</v>
      </c>
      <c r="J262" s="127" t="s">
        <v>180</v>
      </c>
      <c r="K262" s="127" t="s">
        <v>6</v>
      </c>
      <c r="L262" s="133" t="s">
        <v>147</v>
      </c>
      <c r="M262" s="127"/>
      <c r="N262" s="127"/>
      <c r="O262" s="127"/>
      <c r="P262" s="127"/>
      <c r="Q262" s="186"/>
      <c r="R262" s="186"/>
    </row>
    <row r="263" spans="1:18" s="187" customFormat="1" ht="124.5" hidden="1" customHeight="1" x14ac:dyDescent="0.15">
      <c r="A263" s="174">
        <v>261</v>
      </c>
      <c r="B263" s="128">
        <v>44718</v>
      </c>
      <c r="C263" s="127" t="s">
        <v>343</v>
      </c>
      <c r="D263" s="146" t="s">
        <v>46</v>
      </c>
      <c r="E263" s="142"/>
      <c r="F263" s="145" t="s">
        <v>350</v>
      </c>
      <c r="G263" s="150">
        <v>9261766254</v>
      </c>
      <c r="H263" s="150"/>
      <c r="I263" s="158"/>
      <c r="J263" s="150" t="s">
        <v>179</v>
      </c>
      <c r="K263" s="150" t="s">
        <v>85</v>
      </c>
      <c r="L263" s="189" t="str">
        <f>IFERROR(_xlfn.IFNA(VLOOKUP($K263,[12]коммент!$B:$C,2,0),""),"")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63" s="150" t="s">
        <v>129</v>
      </c>
      <c r="N263" s="127"/>
      <c r="O263" s="127"/>
      <c r="P263" s="127" t="s">
        <v>351</v>
      </c>
      <c r="Q263" s="186"/>
      <c r="R263" s="186"/>
    </row>
    <row r="264" spans="1:18" s="187" customFormat="1" ht="124.5" hidden="1" customHeight="1" x14ac:dyDescent="0.15">
      <c r="A264" s="127">
        <v>262</v>
      </c>
      <c r="B264" s="147">
        <v>44718</v>
      </c>
      <c r="C264" s="127" t="s">
        <v>403</v>
      </c>
      <c r="D264" s="142" t="s">
        <v>46</v>
      </c>
      <c r="E264" s="142"/>
      <c r="F264" s="145" t="s">
        <v>406</v>
      </c>
      <c r="G264" s="127">
        <v>9651445969</v>
      </c>
      <c r="H264" s="127"/>
      <c r="I264" s="127"/>
      <c r="J264" s="127" t="s">
        <v>134</v>
      </c>
      <c r="K264" s="127" t="s">
        <v>121</v>
      </c>
      <c r="L264" s="133" t="str">
        <f>IFERROR(_xlfn.IFNA(VLOOKUP($K264,[33]коммент!$B:$C,2,0),""),"")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64" s="127"/>
      <c r="N264" s="162"/>
      <c r="O264" s="162"/>
      <c r="P264" s="162" t="s">
        <v>407</v>
      </c>
      <c r="Q264" s="135"/>
      <c r="R264" s="135"/>
    </row>
    <row r="265" spans="1:18" s="187" customFormat="1" ht="124.5" hidden="1" customHeight="1" x14ac:dyDescent="0.15">
      <c r="A265" s="174">
        <v>263</v>
      </c>
      <c r="B265" s="128">
        <v>44718</v>
      </c>
      <c r="C265" s="127" t="s">
        <v>1093</v>
      </c>
      <c r="D265" s="142" t="s">
        <v>46</v>
      </c>
      <c r="E265" s="142"/>
      <c r="F265" s="137" t="s">
        <v>1101</v>
      </c>
      <c r="G265" s="127">
        <v>9777319688</v>
      </c>
      <c r="H265" s="127"/>
      <c r="I265" s="173"/>
      <c r="J265" s="127" t="s">
        <v>134</v>
      </c>
      <c r="K265" s="165" t="s">
        <v>6</v>
      </c>
      <c r="L265" s="188" t="str">
        <f>IFERROR(_xlfn.IFNA(VLOOKUP($K265,[52]коммент!$B:$C,2,0),""),"")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5" s="127"/>
      <c r="N265" s="162"/>
      <c r="O265" s="162"/>
      <c r="P265" s="127"/>
      <c r="Q265" s="135"/>
      <c r="R265" s="135"/>
    </row>
    <row r="266" spans="1:18" s="187" customFormat="1" ht="124.5" hidden="1" customHeight="1" x14ac:dyDescent="0.15">
      <c r="A266" s="127">
        <v>264</v>
      </c>
      <c r="B266" s="128">
        <v>44718</v>
      </c>
      <c r="C266" s="127" t="s">
        <v>1093</v>
      </c>
      <c r="D266" s="142" t="s">
        <v>46</v>
      </c>
      <c r="E266" s="142"/>
      <c r="F266" s="137" t="s">
        <v>1102</v>
      </c>
      <c r="G266" s="127">
        <v>9295536301</v>
      </c>
      <c r="H266" s="127"/>
      <c r="I266" s="173"/>
      <c r="J266" s="127" t="s">
        <v>180</v>
      </c>
      <c r="K266" s="127" t="s">
        <v>32</v>
      </c>
      <c r="L266" s="133" t="str">
        <f>IFERROR(_xlfn.IFNA(VLOOKUP($K266,[52]коммент!$B:$C,2,0),""),"")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266" s="127"/>
      <c r="N266" s="162"/>
      <c r="O266" s="162"/>
      <c r="P266" s="162"/>
      <c r="Q266" s="135"/>
      <c r="R266" s="135"/>
    </row>
    <row r="267" spans="1:18" s="187" customFormat="1" ht="124.5" hidden="1" customHeight="1" x14ac:dyDescent="0.15">
      <c r="A267" s="174">
        <v>265</v>
      </c>
      <c r="B267" s="147">
        <v>44718</v>
      </c>
      <c r="C267" s="127" t="s">
        <v>1093</v>
      </c>
      <c r="D267" s="142" t="s">
        <v>46</v>
      </c>
      <c r="E267" s="142"/>
      <c r="F267" s="137" t="s">
        <v>1102</v>
      </c>
      <c r="G267" s="127">
        <v>9295536301</v>
      </c>
      <c r="H267" s="127"/>
      <c r="I267" s="173"/>
      <c r="J267" s="127" t="s">
        <v>180</v>
      </c>
      <c r="K267" s="127" t="s">
        <v>113</v>
      </c>
      <c r="L267" s="133" t="str">
        <f>IFERROR(_xlfn.IFNA(VLOOKUP($K267,[52]коммент!$B:$C,2,0),""),"")</f>
        <v>Формат уведомления. С целью проведения внутреннего контроля качества.</v>
      </c>
      <c r="M267" s="127"/>
      <c r="N267" s="162"/>
      <c r="O267" s="162"/>
      <c r="P267" s="162" t="s">
        <v>1103</v>
      </c>
      <c r="Q267" s="135"/>
      <c r="R267" s="135"/>
    </row>
    <row r="268" spans="1:18" s="187" customFormat="1" ht="124.5" hidden="1" customHeight="1" x14ac:dyDescent="0.15">
      <c r="A268" s="127">
        <v>266</v>
      </c>
      <c r="B268" s="128">
        <v>44718</v>
      </c>
      <c r="C268" s="127" t="s">
        <v>1093</v>
      </c>
      <c r="D268" s="142" t="s">
        <v>46</v>
      </c>
      <c r="E268" s="142"/>
      <c r="F268" s="137" t="s">
        <v>1104</v>
      </c>
      <c r="G268" s="127">
        <v>9165971340</v>
      </c>
      <c r="H268" s="127" t="s">
        <v>405</v>
      </c>
      <c r="I268" s="173">
        <v>44596</v>
      </c>
      <c r="J268" s="127" t="s">
        <v>179</v>
      </c>
      <c r="K268" s="127" t="s">
        <v>175</v>
      </c>
      <c r="L268" s="133" t="str">
        <f>IFERROR(_xlfn.IFNA(VLOOKUP($K268,[52]коммент!$B:$C,2,0),""),"")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8" s="127"/>
      <c r="N268" s="162" t="s">
        <v>114</v>
      </c>
      <c r="O268" s="162"/>
      <c r="P268" s="162" t="s">
        <v>1105</v>
      </c>
      <c r="Q268" s="135"/>
      <c r="R268" s="135"/>
    </row>
    <row r="269" spans="1:18" s="187" customFormat="1" ht="124.5" hidden="1" customHeight="1" x14ac:dyDescent="0.15">
      <c r="A269" s="174">
        <v>267</v>
      </c>
      <c r="B269" s="128">
        <v>44718</v>
      </c>
      <c r="C269" s="127" t="s">
        <v>1093</v>
      </c>
      <c r="D269" s="142" t="s">
        <v>46</v>
      </c>
      <c r="E269" s="142"/>
      <c r="F269" s="137" t="s">
        <v>1104</v>
      </c>
      <c r="G269" s="127">
        <v>9165971340</v>
      </c>
      <c r="H269" s="127" t="s">
        <v>405</v>
      </c>
      <c r="I269" s="173">
        <v>44596</v>
      </c>
      <c r="J269" s="127" t="s">
        <v>179</v>
      </c>
      <c r="K269" s="127" t="s">
        <v>175</v>
      </c>
      <c r="L269" s="133" t="str">
        <f>IFERROR(_xlfn.IFNA(VLOOKUP($K269,[52]коммент!$B:$C,2,0),""),"")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9" s="127"/>
      <c r="N269" s="127" t="s">
        <v>183</v>
      </c>
      <c r="O269" s="127" t="s">
        <v>46</v>
      </c>
      <c r="P269" s="127" t="s">
        <v>1106</v>
      </c>
      <c r="Q269" s="135"/>
      <c r="R269" s="135"/>
    </row>
    <row r="270" spans="1:18" s="187" customFormat="1" ht="124.5" hidden="1" customHeight="1" x14ac:dyDescent="0.15">
      <c r="A270" s="127">
        <v>268</v>
      </c>
      <c r="B270" s="147">
        <v>44718</v>
      </c>
      <c r="C270" s="127" t="s">
        <v>1157</v>
      </c>
      <c r="D270" s="142" t="s">
        <v>46</v>
      </c>
      <c r="E270" s="142"/>
      <c r="F270" s="161" t="s">
        <v>1198</v>
      </c>
      <c r="G270" s="161" t="s">
        <v>1199</v>
      </c>
      <c r="H270" s="127"/>
      <c r="I270" s="128"/>
      <c r="J270" s="127" t="s">
        <v>180</v>
      </c>
      <c r="K270" s="150" t="s">
        <v>6</v>
      </c>
      <c r="L270" s="133" t="str">
        <f>IFERROR(_xlfn.IFNA(VLOOKUP($K270,[30]коммент!$B:$C,2,0),""),"")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0" s="127"/>
      <c r="N270" s="162"/>
      <c r="O270" s="162"/>
      <c r="P270" s="162" t="s">
        <v>1200</v>
      </c>
      <c r="Q270" s="135"/>
      <c r="R270" s="135"/>
    </row>
    <row r="271" spans="1:18" s="187" customFormat="1" ht="124.5" hidden="1" customHeight="1" x14ac:dyDescent="0.15">
      <c r="A271" s="174">
        <v>269</v>
      </c>
      <c r="B271" s="128">
        <v>44718</v>
      </c>
      <c r="C271" s="127" t="s">
        <v>1149</v>
      </c>
      <c r="D271" s="142" t="s">
        <v>90</v>
      </c>
      <c r="E271" s="142"/>
      <c r="F271" s="145" t="s">
        <v>1150</v>
      </c>
      <c r="G271" s="127">
        <v>9099120410</v>
      </c>
      <c r="H271" s="127" t="s">
        <v>1151</v>
      </c>
      <c r="I271" s="128">
        <v>44554</v>
      </c>
      <c r="J271" s="127" t="s">
        <v>184</v>
      </c>
      <c r="K271" s="127" t="s">
        <v>175</v>
      </c>
      <c r="L271" s="133" t="str">
        <f>IFERROR(_xlfn.IFNA(VLOOKUP($K271,[54]коммент!$B:$C,2,0),""),"")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1" s="127"/>
      <c r="N271" s="162"/>
      <c r="O271" s="162"/>
      <c r="P271" s="162" t="s">
        <v>1152</v>
      </c>
      <c r="Q271" s="135"/>
      <c r="R271" s="135"/>
    </row>
    <row r="272" spans="1:18" s="187" customFormat="1" ht="124.5" hidden="1" customHeight="1" x14ac:dyDescent="0.15">
      <c r="A272" s="127">
        <v>270</v>
      </c>
      <c r="B272" s="128">
        <v>44718</v>
      </c>
      <c r="C272" s="127" t="s">
        <v>498</v>
      </c>
      <c r="D272" s="142" t="s">
        <v>30</v>
      </c>
      <c r="E272" s="142"/>
      <c r="F272" s="145" t="s">
        <v>499</v>
      </c>
      <c r="G272" s="127" t="s">
        <v>500</v>
      </c>
      <c r="H272" s="127"/>
      <c r="I272" s="128"/>
      <c r="J272" s="127" t="s">
        <v>180</v>
      </c>
      <c r="K272" s="169" t="s">
        <v>85</v>
      </c>
      <c r="L272" s="170" t="str">
        <f>IFERROR(_xlfn.IFNA(VLOOKUP($K272,[18]коммент!$B:$C,2,0),""),"")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2" s="127" t="s">
        <v>129</v>
      </c>
      <c r="N272" s="162"/>
      <c r="O272" s="162"/>
      <c r="P272" s="162" t="s">
        <v>501</v>
      </c>
      <c r="Q272" s="135"/>
      <c r="R272" s="135"/>
    </row>
    <row r="273" spans="1:18" s="187" customFormat="1" ht="124.5" hidden="1" customHeight="1" x14ac:dyDescent="0.15">
      <c r="A273" s="174">
        <v>271</v>
      </c>
      <c r="B273" s="147">
        <v>44718</v>
      </c>
      <c r="C273" s="174" t="s">
        <v>680</v>
      </c>
      <c r="D273" s="183" t="s">
        <v>30</v>
      </c>
      <c r="E273" s="183"/>
      <c r="F273" s="190" t="s">
        <v>691</v>
      </c>
      <c r="G273" s="174">
        <v>9688161152</v>
      </c>
      <c r="H273" s="174"/>
      <c r="I273" s="174"/>
      <c r="J273" s="174" t="s">
        <v>180</v>
      </c>
      <c r="K273" s="127" t="s">
        <v>6</v>
      </c>
      <c r="L273" s="133" t="s">
        <v>147</v>
      </c>
      <c r="M273" s="174"/>
      <c r="N273" s="176"/>
      <c r="O273" s="162"/>
      <c r="P273" s="162"/>
      <c r="Q273" s="186"/>
      <c r="R273" s="186"/>
    </row>
    <row r="274" spans="1:18" s="187" customFormat="1" ht="124.5" hidden="1" customHeight="1" x14ac:dyDescent="0.15">
      <c r="A274" s="127">
        <v>272</v>
      </c>
      <c r="B274" s="128">
        <v>44718</v>
      </c>
      <c r="C274" s="139" t="s">
        <v>876</v>
      </c>
      <c r="D274" s="146" t="s">
        <v>45</v>
      </c>
      <c r="E274" s="146"/>
      <c r="F274" s="148" t="s">
        <v>901</v>
      </c>
      <c r="G274" s="139">
        <v>89778210349</v>
      </c>
      <c r="H274" s="139" t="s">
        <v>902</v>
      </c>
      <c r="I274" s="147">
        <v>44635</v>
      </c>
      <c r="J274" s="139" t="s">
        <v>179</v>
      </c>
      <c r="K274" s="181" t="s">
        <v>175</v>
      </c>
      <c r="L274" s="182" t="str">
        <f>IFERROR(_xlfn.IFNA(VLOOKUP($K274,[59]коммент!$B:$C,2,0),""),"")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4" s="174"/>
      <c r="N274" s="176"/>
      <c r="O274" s="162"/>
      <c r="P274" s="162" t="s">
        <v>903</v>
      </c>
      <c r="Q274" s="186"/>
      <c r="R274" s="186"/>
    </row>
    <row r="275" spans="1:18" s="187" customFormat="1" ht="124.5" hidden="1" customHeight="1" x14ac:dyDescent="0.15">
      <c r="A275" s="174">
        <v>273</v>
      </c>
      <c r="B275" s="128">
        <v>44718</v>
      </c>
      <c r="C275" s="174" t="s">
        <v>969</v>
      </c>
      <c r="D275" s="142" t="s">
        <v>45</v>
      </c>
      <c r="E275" s="142"/>
      <c r="F275" s="190" t="s">
        <v>985</v>
      </c>
      <c r="G275" s="127" t="s">
        <v>986</v>
      </c>
      <c r="H275" s="127"/>
      <c r="I275" s="128"/>
      <c r="J275" s="127" t="s">
        <v>180</v>
      </c>
      <c r="K275" s="127" t="s">
        <v>85</v>
      </c>
      <c r="L275" s="133" t="str">
        <f>IFERROR(_xlfn.IFNA(VLOOKUP($K275,[51]коммент!$B:$C,2,0),""),"")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5" s="174" t="s">
        <v>129</v>
      </c>
      <c r="N275" s="176"/>
      <c r="O275" s="162"/>
      <c r="P275" s="162"/>
      <c r="Q275" s="186"/>
      <c r="R275" s="186"/>
    </row>
    <row r="276" spans="1:18" s="187" customFormat="1" ht="124.5" hidden="1" customHeight="1" x14ac:dyDescent="0.15">
      <c r="A276" s="127">
        <v>274</v>
      </c>
      <c r="B276" s="147">
        <v>44718</v>
      </c>
      <c r="C276" s="127" t="s">
        <v>1038</v>
      </c>
      <c r="D276" s="142" t="s">
        <v>45</v>
      </c>
      <c r="E276" s="142"/>
      <c r="F276" s="145" t="s">
        <v>1051</v>
      </c>
      <c r="G276" s="127">
        <v>89194105791</v>
      </c>
      <c r="H276" s="127"/>
      <c r="I276" s="128"/>
      <c r="J276" s="127" t="s">
        <v>180</v>
      </c>
      <c r="K276" s="127" t="s">
        <v>6</v>
      </c>
      <c r="L276" s="133" t="str">
        <f>IFERROR(_xlfn.IFNA(VLOOKUP($K276,[7]коммент!$B:$C,2,0),""),"")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6" s="127"/>
      <c r="N276" s="162"/>
      <c r="O276" s="162"/>
      <c r="P276" s="127"/>
      <c r="Q276" s="135"/>
      <c r="R276" s="135"/>
    </row>
    <row r="277" spans="1:18" s="187" customFormat="1" ht="124.5" hidden="1" customHeight="1" x14ac:dyDescent="0.15">
      <c r="A277" s="174">
        <v>275</v>
      </c>
      <c r="B277" s="128">
        <v>44718</v>
      </c>
      <c r="C277" s="127" t="s">
        <v>1093</v>
      </c>
      <c r="D277" s="142" t="s">
        <v>45</v>
      </c>
      <c r="E277" s="142"/>
      <c r="F277" s="137" t="s">
        <v>1111</v>
      </c>
      <c r="G277" s="127">
        <v>9152101112</v>
      </c>
      <c r="H277" s="127" t="s">
        <v>1112</v>
      </c>
      <c r="I277" s="173">
        <v>44533</v>
      </c>
      <c r="J277" s="127" t="s">
        <v>184</v>
      </c>
      <c r="K277" s="165" t="s">
        <v>175</v>
      </c>
      <c r="L277" s="188" t="str">
        <f>IFERROR(_xlfn.IFNA(VLOOKUP($K277,[60]коммент!$B:$C,2,0),""),"")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7" s="127"/>
      <c r="N277" s="162" t="s">
        <v>114</v>
      </c>
      <c r="O277" s="162"/>
      <c r="P277" s="162" t="s">
        <v>1113</v>
      </c>
      <c r="Q277" s="135"/>
      <c r="R277" s="135"/>
    </row>
    <row r="278" spans="1:18" s="187" customFormat="1" ht="124.5" hidden="1" customHeight="1" x14ac:dyDescent="0.15">
      <c r="A278" s="127">
        <v>276</v>
      </c>
      <c r="B278" s="128">
        <v>44718</v>
      </c>
      <c r="C278" s="127" t="s">
        <v>1157</v>
      </c>
      <c r="D278" s="142" t="s">
        <v>45</v>
      </c>
      <c r="E278" s="142"/>
      <c r="F278" s="161" t="s">
        <v>1201</v>
      </c>
      <c r="G278" s="161" t="s">
        <v>1202</v>
      </c>
      <c r="H278" s="127" t="s">
        <v>1203</v>
      </c>
      <c r="I278" s="128">
        <v>44551</v>
      </c>
      <c r="J278" s="127" t="s">
        <v>180</v>
      </c>
      <c r="K278" s="150" t="s">
        <v>175</v>
      </c>
      <c r="L278" s="133" t="str">
        <f>IFERROR(_xlfn.IFNA(VLOOKUP($K278,[30]коммент!$B:$C,2,0),""),"")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8" s="127"/>
      <c r="N278" s="162"/>
      <c r="O278" s="162"/>
      <c r="P278" s="162" t="s">
        <v>1204</v>
      </c>
      <c r="Q278" s="135"/>
      <c r="R278" s="135"/>
    </row>
    <row r="279" spans="1:18" s="187" customFormat="1" ht="124.5" hidden="1" customHeight="1" x14ac:dyDescent="0.15">
      <c r="A279" s="174">
        <v>277</v>
      </c>
      <c r="B279" s="147">
        <v>44718</v>
      </c>
      <c r="C279" s="127" t="s">
        <v>343</v>
      </c>
      <c r="D279" s="146" t="s">
        <v>81</v>
      </c>
      <c r="E279" s="146"/>
      <c r="F279" s="148" t="s">
        <v>352</v>
      </c>
      <c r="G279" s="140">
        <v>9267804939</v>
      </c>
      <c r="H279" s="140" t="s">
        <v>353</v>
      </c>
      <c r="I279" s="155">
        <v>44714</v>
      </c>
      <c r="J279" s="140" t="s">
        <v>180</v>
      </c>
      <c r="K279" s="150" t="s">
        <v>111</v>
      </c>
      <c r="L279" s="189" t="str">
        <f>IFERROR(_xlfn.IFNA(VLOOKUP($K279,[12]коммент!$B:$C,2,0),""),"")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79" s="150" t="s">
        <v>130</v>
      </c>
      <c r="N279" s="162" t="s">
        <v>183</v>
      </c>
      <c r="O279" s="162" t="s">
        <v>50</v>
      </c>
      <c r="P279" s="202" t="s">
        <v>354</v>
      </c>
      <c r="Q279" s="186"/>
      <c r="R279" s="186"/>
    </row>
    <row r="280" spans="1:18" s="187" customFormat="1" ht="124.5" hidden="1" customHeight="1" x14ac:dyDescent="0.15">
      <c r="A280" s="127">
        <v>278</v>
      </c>
      <c r="B280" s="128">
        <v>44718</v>
      </c>
      <c r="C280" s="174" t="s">
        <v>863</v>
      </c>
      <c r="D280" s="183" t="s">
        <v>81</v>
      </c>
      <c r="E280" s="183"/>
      <c r="F280" s="145" t="s">
        <v>864</v>
      </c>
      <c r="G280" s="174">
        <v>9055513153</v>
      </c>
      <c r="H280" s="174"/>
      <c r="I280" s="173"/>
      <c r="J280" s="174" t="s">
        <v>184</v>
      </c>
      <c r="K280" s="127" t="s">
        <v>6</v>
      </c>
      <c r="L280" s="133" t="s">
        <v>147</v>
      </c>
      <c r="M280" s="174"/>
      <c r="N280" s="176"/>
      <c r="O280" s="162"/>
      <c r="P280" s="162"/>
      <c r="Q280" s="186"/>
      <c r="R280" s="186"/>
    </row>
    <row r="281" spans="1:18" s="187" customFormat="1" ht="124.5" hidden="1" customHeight="1" x14ac:dyDescent="0.15">
      <c r="A281" s="174">
        <v>279</v>
      </c>
      <c r="B281" s="128">
        <v>44718</v>
      </c>
      <c r="C281" s="139" t="s">
        <v>304</v>
      </c>
      <c r="D281" s="146" t="s">
        <v>80</v>
      </c>
      <c r="E281" s="146"/>
      <c r="F281" s="190" t="s">
        <v>310</v>
      </c>
      <c r="G281" s="174" t="s">
        <v>311</v>
      </c>
      <c r="H281" s="174" t="s">
        <v>312</v>
      </c>
      <c r="I281" s="173">
        <v>44610</v>
      </c>
      <c r="J281" s="174" t="s">
        <v>184</v>
      </c>
      <c r="K281" s="127" t="s">
        <v>175</v>
      </c>
      <c r="L281" s="133" t="str">
        <f>IFERROR(_xlfn.IFNA(VLOOKUP($K281,[1]коммент!$B:$C,2,0),""),"")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81" s="174"/>
      <c r="N281" s="176"/>
      <c r="O281" s="162"/>
      <c r="P281" s="162" t="s">
        <v>313</v>
      </c>
      <c r="Q281" s="186"/>
      <c r="R281" s="186"/>
    </row>
    <row r="282" spans="1:18" s="187" customFormat="1" ht="124.5" hidden="1" customHeight="1" x14ac:dyDescent="0.15">
      <c r="A282" s="127">
        <v>280</v>
      </c>
      <c r="B282" s="147">
        <v>44718</v>
      </c>
      <c r="C282" s="174" t="s">
        <v>709</v>
      </c>
      <c r="D282" s="183" t="s">
        <v>79</v>
      </c>
      <c r="E282" s="183"/>
      <c r="F282" s="145" t="s">
        <v>739</v>
      </c>
      <c r="G282" s="174" t="s">
        <v>740</v>
      </c>
      <c r="H282" s="174" t="s">
        <v>741</v>
      </c>
      <c r="I282" s="173">
        <v>44706</v>
      </c>
      <c r="J282" s="174" t="s">
        <v>134</v>
      </c>
      <c r="K282" s="127" t="s">
        <v>113</v>
      </c>
      <c r="L282" s="133" t="str">
        <f>IFERROR(_xlfn.IFNA(VLOOKUP($K282,[19]коммент!$B:$C,2,0),""),"")</f>
        <v>Формат уведомления. С целью проведения внутреннего контроля качества.</v>
      </c>
      <c r="M282" s="174"/>
      <c r="N282" s="176"/>
      <c r="O282" s="162"/>
      <c r="P282" s="162" t="s">
        <v>742</v>
      </c>
      <c r="Q282" s="186"/>
      <c r="R282" s="186"/>
    </row>
    <row r="283" spans="1:18" s="187" customFormat="1" ht="124.5" hidden="1" customHeight="1" x14ac:dyDescent="0.15">
      <c r="A283" s="174">
        <v>281</v>
      </c>
      <c r="B283" s="128">
        <v>44718</v>
      </c>
      <c r="C283" s="139" t="s">
        <v>304</v>
      </c>
      <c r="D283" s="146" t="s">
        <v>78</v>
      </c>
      <c r="E283" s="146"/>
      <c r="F283" s="151" t="s">
        <v>308</v>
      </c>
      <c r="G283" s="139" t="s">
        <v>309</v>
      </c>
      <c r="H283" s="174"/>
      <c r="I283" s="174"/>
      <c r="J283" s="174" t="s">
        <v>179</v>
      </c>
      <c r="K283" s="127" t="s">
        <v>6</v>
      </c>
      <c r="L283" s="133" t="str">
        <f>IFERROR(_xlfn.IFNA(VLOOKUP($K283,[1]коммент!$B:$C,2,0),""),"")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83" s="174"/>
      <c r="N283" s="176"/>
      <c r="O283" s="162"/>
      <c r="P283" s="162"/>
      <c r="Q283" s="186"/>
      <c r="R283" s="186"/>
    </row>
    <row r="284" spans="1:18" s="187" customFormat="1" ht="124.5" hidden="1" customHeight="1" x14ac:dyDescent="0.15">
      <c r="A284" s="127">
        <v>282</v>
      </c>
      <c r="B284" s="128">
        <v>44718</v>
      </c>
      <c r="C284" s="127" t="s">
        <v>381</v>
      </c>
      <c r="D284" s="142" t="s">
        <v>78</v>
      </c>
      <c r="E284" s="142"/>
      <c r="F284" s="145" t="s">
        <v>382</v>
      </c>
      <c r="G284" s="127">
        <v>9039607784</v>
      </c>
      <c r="H284" s="127"/>
      <c r="I284" s="128"/>
      <c r="J284" s="127"/>
      <c r="K284" s="127" t="s">
        <v>32</v>
      </c>
      <c r="L284" s="133" t="str">
        <f>IFERROR(_xlfn.IFNA(VLOOKUP($K284,[41]коммент!$B:$C,2,0),""),"")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284" s="127"/>
      <c r="N284" s="127"/>
      <c r="O284" s="127"/>
      <c r="P284" s="127"/>
      <c r="Q284" s="135"/>
      <c r="R284" s="135"/>
    </row>
    <row r="285" spans="1:18" s="187" customFormat="1" ht="124.5" hidden="1" customHeight="1" x14ac:dyDescent="0.15">
      <c r="A285" s="174">
        <v>283</v>
      </c>
      <c r="B285" s="147">
        <v>44718</v>
      </c>
      <c r="C285" s="174" t="s">
        <v>553</v>
      </c>
      <c r="D285" s="183" t="s">
        <v>78</v>
      </c>
      <c r="E285" s="183"/>
      <c r="F285" s="175" t="s">
        <v>572</v>
      </c>
      <c r="G285" s="174">
        <v>9161987686</v>
      </c>
      <c r="H285" s="174" t="s">
        <v>345</v>
      </c>
      <c r="I285" s="173">
        <v>44710</v>
      </c>
      <c r="J285" s="174" t="s">
        <v>180</v>
      </c>
      <c r="K285" s="127" t="s">
        <v>111</v>
      </c>
      <c r="L285" s="133" t="str">
        <f>IFERROR(_xlfn.IFNA(VLOOKUP($K285,[42]коммент!$B:$C,2,0),""),"")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85" s="174" t="s">
        <v>130</v>
      </c>
      <c r="N285" s="176" t="s">
        <v>183</v>
      </c>
      <c r="O285" s="162" t="s">
        <v>78</v>
      </c>
      <c r="P285" s="162" t="s">
        <v>573</v>
      </c>
      <c r="Q285" s="186"/>
      <c r="R285" s="186"/>
    </row>
    <row r="286" spans="1:18" s="187" customFormat="1" ht="124.5" hidden="1" customHeight="1" x14ac:dyDescent="0.15">
      <c r="A286" s="127">
        <v>284</v>
      </c>
      <c r="B286" s="128">
        <v>44718</v>
      </c>
      <c r="C286" s="174" t="s">
        <v>863</v>
      </c>
      <c r="D286" s="183" t="s">
        <v>78</v>
      </c>
      <c r="E286" s="183"/>
      <c r="F286" s="145" t="s">
        <v>866</v>
      </c>
      <c r="G286" s="174">
        <v>9209828430</v>
      </c>
      <c r="H286" s="174" t="s">
        <v>213</v>
      </c>
      <c r="I286" s="173">
        <v>44704</v>
      </c>
      <c r="J286" s="174" t="s">
        <v>180</v>
      </c>
      <c r="K286" s="127" t="s">
        <v>111</v>
      </c>
      <c r="L286" s="133" t="s">
        <v>165</v>
      </c>
      <c r="M286" s="174" t="s">
        <v>130</v>
      </c>
      <c r="N286" s="176" t="s">
        <v>183</v>
      </c>
      <c r="O286" s="162" t="s">
        <v>78</v>
      </c>
      <c r="P286" s="162" t="s">
        <v>867</v>
      </c>
      <c r="Q286" s="186"/>
      <c r="R286" s="186"/>
    </row>
    <row r="287" spans="1:18" s="187" customFormat="1" ht="124.5" hidden="1" customHeight="1" x14ac:dyDescent="0.15">
      <c r="A287" s="174">
        <v>285</v>
      </c>
      <c r="B287" s="128">
        <v>44718</v>
      </c>
      <c r="C287" s="174" t="s">
        <v>863</v>
      </c>
      <c r="D287" s="183" t="s">
        <v>78</v>
      </c>
      <c r="E287" s="183"/>
      <c r="F287" s="145" t="s">
        <v>870</v>
      </c>
      <c r="G287" s="174">
        <v>9160600218</v>
      </c>
      <c r="H287" s="174" t="s">
        <v>874</v>
      </c>
      <c r="I287" s="173">
        <v>44718</v>
      </c>
      <c r="J287" s="174" t="s">
        <v>180</v>
      </c>
      <c r="K287" s="127" t="s">
        <v>111</v>
      </c>
      <c r="L287" s="133" t="s">
        <v>165</v>
      </c>
      <c r="M287" s="174" t="s">
        <v>130</v>
      </c>
      <c r="N287" s="174" t="s">
        <v>114</v>
      </c>
      <c r="O287" s="127"/>
      <c r="P287" s="127" t="s">
        <v>875</v>
      </c>
      <c r="Q287" s="186"/>
      <c r="R287" s="186"/>
    </row>
    <row r="288" spans="1:18" s="187" customFormat="1" ht="124.5" hidden="1" customHeight="1" x14ac:dyDescent="0.15">
      <c r="A288" s="127">
        <v>286</v>
      </c>
      <c r="B288" s="147">
        <v>44718</v>
      </c>
      <c r="C288" s="174" t="s">
        <v>542</v>
      </c>
      <c r="D288" s="183" t="s">
        <v>91</v>
      </c>
      <c r="E288" s="183"/>
      <c r="F288" s="175" t="s">
        <v>549</v>
      </c>
      <c r="G288" s="174">
        <v>89153601132</v>
      </c>
      <c r="H288" s="174"/>
      <c r="I288" s="174"/>
      <c r="J288" s="174" t="s">
        <v>180</v>
      </c>
      <c r="K288" s="127" t="s">
        <v>121</v>
      </c>
      <c r="L288" s="133" t="str">
        <f>IFERROR(_xlfn.IFNA(VLOOKUP($K288,[4]коммент!$B:$C,2,0),""),"")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8" s="174"/>
      <c r="N288" s="176"/>
      <c r="O288" s="162"/>
      <c r="P288" s="162"/>
      <c r="Q288" s="186"/>
      <c r="R288" s="186"/>
    </row>
    <row r="289" spans="1:18" s="187" customFormat="1" ht="124.5" hidden="1" customHeight="1" x14ac:dyDescent="0.15">
      <c r="A289" s="174">
        <v>287</v>
      </c>
      <c r="B289" s="128">
        <v>44718</v>
      </c>
      <c r="C289" s="174" t="s">
        <v>542</v>
      </c>
      <c r="D289" s="183" t="s">
        <v>91</v>
      </c>
      <c r="E289" s="183"/>
      <c r="F289" s="175" t="s">
        <v>550</v>
      </c>
      <c r="G289" s="174">
        <v>89999177943</v>
      </c>
      <c r="H289" s="174"/>
      <c r="I289" s="174"/>
      <c r="J289" s="174" t="s">
        <v>134</v>
      </c>
      <c r="K289" s="127" t="s">
        <v>121</v>
      </c>
      <c r="L289" s="133" t="str">
        <f>IFERROR(_xlfn.IFNA(VLOOKUP($K289,[4]коммент!$B:$C,2,0),""),"")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9" s="174"/>
      <c r="N289" s="176"/>
      <c r="O289" s="162"/>
      <c r="P289" s="162"/>
      <c r="Q289" s="186"/>
      <c r="R289" s="186"/>
    </row>
    <row r="290" spans="1:18" s="187" customFormat="1" ht="124.5" hidden="1" customHeight="1" x14ac:dyDescent="0.15">
      <c r="A290" s="127">
        <v>288</v>
      </c>
      <c r="B290" s="128">
        <v>44718</v>
      </c>
      <c r="C290" s="127" t="s">
        <v>1118</v>
      </c>
      <c r="D290" s="142" t="s">
        <v>91</v>
      </c>
      <c r="E290" s="142"/>
      <c r="F290" s="137" t="s">
        <v>1127</v>
      </c>
      <c r="G290" s="127">
        <v>9150447949</v>
      </c>
      <c r="H290" s="127"/>
      <c r="I290" s="173"/>
      <c r="J290" s="127" t="s">
        <v>180</v>
      </c>
      <c r="K290" s="127" t="s">
        <v>6</v>
      </c>
      <c r="L290" s="133" t="s">
        <v>147</v>
      </c>
      <c r="M290" s="174"/>
      <c r="N290" s="176"/>
      <c r="O290" s="162"/>
      <c r="P290" s="162"/>
      <c r="Q290" s="186"/>
      <c r="R290" s="186"/>
    </row>
    <row r="291" spans="1:18" s="187" customFormat="1" ht="124.5" hidden="1" customHeight="1" x14ac:dyDescent="0.15">
      <c r="A291" s="174">
        <v>289</v>
      </c>
      <c r="B291" s="147">
        <v>44718</v>
      </c>
      <c r="C291" s="174" t="s">
        <v>367</v>
      </c>
      <c r="D291" s="183" t="s">
        <v>89</v>
      </c>
      <c r="E291" s="183"/>
      <c r="F291" s="193" t="s">
        <v>370</v>
      </c>
      <c r="G291" s="174" t="s">
        <v>371</v>
      </c>
      <c r="H291" s="174" t="s">
        <v>372</v>
      </c>
      <c r="I291" s="173">
        <v>44552</v>
      </c>
      <c r="J291" s="174" t="s">
        <v>180</v>
      </c>
      <c r="K291" s="127" t="s">
        <v>113</v>
      </c>
      <c r="L291" s="133" t="str">
        <f>IFERROR(_xlfn.IFNA(VLOOKUP($K291,[23]коммент!$B:$C,2,0),""),"")</f>
        <v>Формат уведомления. С целью проведения внутреннего контроля качества.</v>
      </c>
      <c r="M291" s="174"/>
      <c r="N291" s="176"/>
      <c r="O291" s="162"/>
      <c r="P291" s="162" t="s">
        <v>373</v>
      </c>
      <c r="Q291" s="186"/>
      <c r="R291" s="186"/>
    </row>
    <row r="292" spans="1:18" s="187" customFormat="1" ht="124.5" hidden="1" customHeight="1" x14ac:dyDescent="0.15">
      <c r="A292" s="127">
        <v>290</v>
      </c>
      <c r="B292" s="128">
        <v>44718</v>
      </c>
      <c r="C292" s="174" t="s">
        <v>367</v>
      </c>
      <c r="D292" s="183" t="s">
        <v>89</v>
      </c>
      <c r="E292" s="183"/>
      <c r="F292" s="193" t="s">
        <v>374</v>
      </c>
      <c r="G292" s="174" t="s">
        <v>375</v>
      </c>
      <c r="H292" s="174"/>
      <c r="I292" s="174"/>
      <c r="J292" s="174" t="s">
        <v>180</v>
      </c>
      <c r="K292" s="127" t="s">
        <v>85</v>
      </c>
      <c r="L292" s="133" t="str">
        <f>IFERROR(_xlfn.IFNA(VLOOKUP($K292,[23]коммент!$B:$C,2,0),""),"")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92" s="174" t="s">
        <v>129</v>
      </c>
      <c r="N292" s="174"/>
      <c r="O292" s="127"/>
      <c r="P292" s="127"/>
      <c r="Q292" s="186"/>
      <c r="R292" s="186"/>
    </row>
    <row r="293" spans="1:18" s="187" customFormat="1" ht="124.5" hidden="1" customHeight="1" x14ac:dyDescent="0.15">
      <c r="A293" s="174">
        <v>291</v>
      </c>
      <c r="B293" s="128">
        <v>44718</v>
      </c>
      <c r="C293" s="174" t="s">
        <v>367</v>
      </c>
      <c r="D293" s="183" t="s">
        <v>89</v>
      </c>
      <c r="E293" s="183"/>
      <c r="F293" s="190" t="s">
        <v>376</v>
      </c>
      <c r="G293" s="174" t="s">
        <v>377</v>
      </c>
      <c r="H293" s="174"/>
      <c r="I293" s="174"/>
      <c r="J293" s="174" t="s">
        <v>180</v>
      </c>
      <c r="K293" s="127" t="s">
        <v>6</v>
      </c>
      <c r="L293" s="133" t="str">
        <f>IFERROR(_xlfn.IFNA(VLOOKUP($K293,[23]коммент!$B:$C,2,0),""),"")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3" s="174"/>
      <c r="N293" s="176"/>
      <c r="O293" s="162"/>
      <c r="P293" s="162"/>
      <c r="Q293" s="186"/>
      <c r="R293" s="186"/>
    </row>
    <row r="294" spans="1:18" s="187" customFormat="1" ht="124.5" hidden="1" customHeight="1" x14ac:dyDescent="0.15">
      <c r="A294" s="127">
        <v>292</v>
      </c>
      <c r="B294" s="147">
        <v>44718</v>
      </c>
      <c r="C294" s="174" t="s">
        <v>325</v>
      </c>
      <c r="D294" s="183" t="s">
        <v>76</v>
      </c>
      <c r="E294" s="183"/>
      <c r="F294" s="175" t="s">
        <v>333</v>
      </c>
      <c r="G294" s="174" t="s">
        <v>334</v>
      </c>
      <c r="H294" s="174"/>
      <c r="I294" s="174"/>
      <c r="J294" s="174" t="s">
        <v>180</v>
      </c>
      <c r="K294" s="127" t="s">
        <v>6</v>
      </c>
      <c r="L294" s="133" t="str">
        <f>IFERROR(_xlfn.IFNA(VLOOKUP($K294,[40]коммент!$B:$C,2,0),""),"")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4" s="174"/>
      <c r="N294" s="174"/>
      <c r="O294" s="127"/>
      <c r="P294" s="127"/>
      <c r="Q294" s="186"/>
      <c r="R294" s="186"/>
    </row>
    <row r="295" spans="1:18" s="187" customFormat="1" ht="124.5" hidden="1" customHeight="1" x14ac:dyDescent="0.15">
      <c r="A295" s="174">
        <v>293</v>
      </c>
      <c r="B295" s="128">
        <v>44718</v>
      </c>
      <c r="C295" s="127" t="s">
        <v>343</v>
      </c>
      <c r="D295" s="146" t="s">
        <v>76</v>
      </c>
      <c r="E295" s="142"/>
      <c r="F295" s="159" t="s">
        <v>362</v>
      </c>
      <c r="G295" s="150" t="s">
        <v>363</v>
      </c>
      <c r="H295" s="158"/>
      <c r="I295" s="158"/>
      <c r="J295" s="150" t="s">
        <v>134</v>
      </c>
      <c r="K295" s="150" t="s">
        <v>6</v>
      </c>
      <c r="L295" s="189" t="str">
        <f>IFERROR(_xlfn.IFNA(VLOOKUP($K295,[12]коммент!$B:$C,2,0),""),"")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5" s="150"/>
      <c r="N295" s="127"/>
      <c r="O295" s="127"/>
      <c r="P295" s="127"/>
      <c r="Q295" s="186"/>
      <c r="R295" s="186"/>
    </row>
    <row r="296" spans="1:18" s="187" customFormat="1" ht="124.5" hidden="1" customHeight="1" x14ac:dyDescent="0.15">
      <c r="A296" s="127">
        <v>294</v>
      </c>
      <c r="B296" s="128">
        <v>44718</v>
      </c>
      <c r="C296" s="180" t="s">
        <v>695</v>
      </c>
      <c r="D296" s="183" t="s">
        <v>76</v>
      </c>
      <c r="E296" s="183"/>
      <c r="F296" s="190" t="s">
        <v>696</v>
      </c>
      <c r="G296" s="169" t="s">
        <v>697</v>
      </c>
      <c r="H296" s="180" t="s">
        <v>698</v>
      </c>
      <c r="I296" s="179">
        <v>44671</v>
      </c>
      <c r="J296" s="180" t="s">
        <v>184</v>
      </c>
      <c r="K296" s="169" t="s">
        <v>175</v>
      </c>
      <c r="L296" s="170" t="s">
        <v>176</v>
      </c>
      <c r="M296" s="174"/>
      <c r="N296" s="176"/>
      <c r="O296" s="162"/>
      <c r="P296" s="162" t="s">
        <v>699</v>
      </c>
      <c r="Q296" s="186"/>
      <c r="R296" s="186"/>
    </row>
    <row r="297" spans="1:18" s="187" customFormat="1" ht="124.5" hidden="1" customHeight="1" x14ac:dyDescent="0.15">
      <c r="A297" s="174">
        <v>295</v>
      </c>
      <c r="B297" s="147">
        <v>44718</v>
      </c>
      <c r="C297" s="174" t="s">
        <v>789</v>
      </c>
      <c r="D297" s="183" t="s">
        <v>76</v>
      </c>
      <c r="E297" s="183"/>
      <c r="F297" s="145" t="s">
        <v>790</v>
      </c>
      <c r="G297" s="174">
        <v>9629666160</v>
      </c>
      <c r="H297" s="174"/>
      <c r="I297" s="173"/>
      <c r="J297" s="174" t="s">
        <v>180</v>
      </c>
      <c r="K297" s="127" t="s">
        <v>6</v>
      </c>
      <c r="L297" s="133" t="s">
        <v>147</v>
      </c>
      <c r="M297" s="174"/>
      <c r="N297" s="176"/>
      <c r="O297" s="162"/>
      <c r="P297" s="127"/>
      <c r="Q297" s="186"/>
      <c r="R297" s="186"/>
    </row>
    <row r="298" spans="1:18" s="187" customFormat="1" ht="124.5" hidden="1" customHeight="1" x14ac:dyDescent="0.15">
      <c r="A298" s="127">
        <v>296</v>
      </c>
      <c r="B298" s="128">
        <v>44718</v>
      </c>
      <c r="C298" s="174" t="s">
        <v>804</v>
      </c>
      <c r="D298" s="183" t="s">
        <v>76</v>
      </c>
      <c r="E298" s="183"/>
      <c r="F298" s="145" t="s">
        <v>805</v>
      </c>
      <c r="G298" s="174">
        <v>9164502097</v>
      </c>
      <c r="H298" s="174" t="s">
        <v>681</v>
      </c>
      <c r="I298" s="173">
        <v>44715</v>
      </c>
      <c r="J298" s="174" t="s">
        <v>179</v>
      </c>
      <c r="K298" s="127" t="s">
        <v>111</v>
      </c>
      <c r="L298" s="133" t="s">
        <v>165</v>
      </c>
      <c r="M298" s="174" t="s">
        <v>130</v>
      </c>
      <c r="N298" s="176" t="s">
        <v>114</v>
      </c>
      <c r="O298" s="162"/>
      <c r="P298" s="162" t="s">
        <v>806</v>
      </c>
      <c r="Q298" s="186"/>
      <c r="R298" s="186"/>
    </row>
    <row r="299" spans="1:18" s="187" customFormat="1" ht="124.5" hidden="1" customHeight="1" x14ac:dyDescent="0.15">
      <c r="A299" s="174">
        <v>297</v>
      </c>
      <c r="B299" s="128">
        <v>44718</v>
      </c>
      <c r="C299" s="174" t="s">
        <v>810</v>
      </c>
      <c r="D299" s="183" t="s">
        <v>76</v>
      </c>
      <c r="E299" s="183"/>
      <c r="F299" s="145" t="s">
        <v>836</v>
      </c>
      <c r="G299" s="174" t="s">
        <v>837</v>
      </c>
      <c r="H299" s="174"/>
      <c r="I299" s="173"/>
      <c r="J299" s="174" t="s">
        <v>184</v>
      </c>
      <c r="K299" s="165" t="s">
        <v>36</v>
      </c>
      <c r="L299" s="188" t="s">
        <v>157</v>
      </c>
      <c r="M299" s="174"/>
      <c r="N299" s="176"/>
      <c r="O299" s="162"/>
      <c r="P299" s="162" t="s">
        <v>838</v>
      </c>
      <c r="Q299" s="186"/>
      <c r="R299" s="186"/>
    </row>
    <row r="300" spans="1:18" s="187" customFormat="1" ht="124.5" hidden="1" customHeight="1" x14ac:dyDescent="0.15">
      <c r="A300" s="127">
        <v>298</v>
      </c>
      <c r="B300" s="147">
        <v>44718</v>
      </c>
      <c r="C300" s="174" t="s">
        <v>842</v>
      </c>
      <c r="D300" s="183" t="s">
        <v>76</v>
      </c>
      <c r="E300" s="183"/>
      <c r="F300" s="145" t="s">
        <v>843</v>
      </c>
      <c r="G300" s="174">
        <v>9858782242</v>
      </c>
      <c r="H300" s="174" t="s">
        <v>681</v>
      </c>
      <c r="I300" s="173">
        <v>44701</v>
      </c>
      <c r="J300" s="174" t="s">
        <v>180</v>
      </c>
      <c r="K300" s="165" t="s">
        <v>111</v>
      </c>
      <c r="L300" s="188" t="s">
        <v>165</v>
      </c>
      <c r="M300" s="174" t="s">
        <v>130</v>
      </c>
      <c r="N300" s="176" t="s">
        <v>114</v>
      </c>
      <c r="O300" s="162"/>
      <c r="P300" s="127" t="s">
        <v>844</v>
      </c>
      <c r="Q300" s="186"/>
      <c r="R300" s="186"/>
    </row>
    <row r="301" spans="1:18" s="187" customFormat="1" ht="124.5" hidden="1" customHeight="1" x14ac:dyDescent="0.15">
      <c r="A301" s="174">
        <v>299</v>
      </c>
      <c r="B301" s="128">
        <v>44718</v>
      </c>
      <c r="C301" s="174" t="s">
        <v>842</v>
      </c>
      <c r="D301" s="183" t="s">
        <v>76</v>
      </c>
      <c r="E301" s="183"/>
      <c r="F301" s="145" t="s">
        <v>845</v>
      </c>
      <c r="G301" s="174">
        <v>4991927705</v>
      </c>
      <c r="H301" s="174" t="s">
        <v>846</v>
      </c>
      <c r="I301" s="173">
        <v>44713</v>
      </c>
      <c r="J301" s="174" t="s">
        <v>179</v>
      </c>
      <c r="K301" s="165" t="s">
        <v>111</v>
      </c>
      <c r="L301" s="188" t="s">
        <v>165</v>
      </c>
      <c r="M301" s="174" t="s">
        <v>130</v>
      </c>
      <c r="N301" s="176" t="s">
        <v>114</v>
      </c>
      <c r="O301" s="162"/>
      <c r="P301" s="127" t="s">
        <v>847</v>
      </c>
      <c r="Q301" s="186"/>
      <c r="R301" s="186"/>
    </row>
    <row r="302" spans="1:18" s="187" customFormat="1" ht="124.5" hidden="1" customHeight="1" x14ac:dyDescent="0.15">
      <c r="A302" s="127">
        <v>300</v>
      </c>
      <c r="B302" s="128">
        <v>44718</v>
      </c>
      <c r="C302" s="174" t="s">
        <v>842</v>
      </c>
      <c r="D302" s="183" t="s">
        <v>76</v>
      </c>
      <c r="E302" s="183"/>
      <c r="F302" s="145" t="s">
        <v>858</v>
      </c>
      <c r="G302" s="174">
        <v>4994971308</v>
      </c>
      <c r="H302" s="174" t="s">
        <v>379</v>
      </c>
      <c r="I302" s="173">
        <v>44707</v>
      </c>
      <c r="J302" s="174" t="s">
        <v>179</v>
      </c>
      <c r="K302" s="127" t="s">
        <v>111</v>
      </c>
      <c r="L302" s="133" t="s">
        <v>165</v>
      </c>
      <c r="M302" s="174" t="s">
        <v>130</v>
      </c>
      <c r="N302" s="176" t="s">
        <v>114</v>
      </c>
      <c r="O302" s="162"/>
      <c r="P302" s="162" t="s">
        <v>859</v>
      </c>
      <c r="Q302" s="186"/>
      <c r="R302" s="186"/>
    </row>
    <row r="303" spans="1:18" s="187" customFormat="1" ht="124.5" hidden="1" customHeight="1" x14ac:dyDescent="0.15">
      <c r="A303" s="174">
        <v>301</v>
      </c>
      <c r="B303" s="147">
        <v>44718</v>
      </c>
      <c r="C303" s="174" t="s">
        <v>863</v>
      </c>
      <c r="D303" s="183" t="s">
        <v>76</v>
      </c>
      <c r="E303" s="183"/>
      <c r="F303" s="145" t="s">
        <v>865</v>
      </c>
      <c r="G303" s="174">
        <v>9660718101</v>
      </c>
      <c r="H303" s="174"/>
      <c r="I303" s="173"/>
      <c r="J303" s="174" t="s">
        <v>184</v>
      </c>
      <c r="K303" s="127" t="s">
        <v>6</v>
      </c>
      <c r="L303" s="133" t="s">
        <v>147</v>
      </c>
      <c r="M303" s="174"/>
      <c r="N303" s="176"/>
      <c r="O303" s="162"/>
      <c r="P303" s="162"/>
      <c r="Q303" s="186"/>
      <c r="R303" s="186"/>
    </row>
    <row r="304" spans="1:18" s="187" customFormat="1" ht="124.5" hidden="1" customHeight="1" x14ac:dyDescent="0.15">
      <c r="A304" s="127">
        <v>302</v>
      </c>
      <c r="B304" s="128">
        <v>44718</v>
      </c>
      <c r="C304" s="127" t="s">
        <v>944</v>
      </c>
      <c r="D304" s="183" t="s">
        <v>88</v>
      </c>
      <c r="E304" s="183"/>
      <c r="F304" s="175" t="s">
        <v>961</v>
      </c>
      <c r="G304" s="174">
        <v>9162388347</v>
      </c>
      <c r="H304" s="174" t="s">
        <v>928</v>
      </c>
      <c r="I304" s="173">
        <v>44536</v>
      </c>
      <c r="J304" s="127" t="s">
        <v>179</v>
      </c>
      <c r="K304" s="127" t="s">
        <v>85</v>
      </c>
      <c r="L304" s="133" t="str">
        <f>IFERROR(_xlfn.IFNA(VLOOKUP($K304,[5]коммент!$B:$C,2,0),""),"")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04" s="174" t="s">
        <v>129</v>
      </c>
      <c r="N304" s="176"/>
      <c r="O304" s="162"/>
      <c r="P304" s="162"/>
      <c r="Q304" s="186"/>
      <c r="R304" s="186"/>
    </row>
    <row r="305" spans="1:18" s="187" customFormat="1" ht="124.5" hidden="1" customHeight="1" x14ac:dyDescent="0.15">
      <c r="A305" s="174">
        <v>303</v>
      </c>
      <c r="B305" s="128">
        <v>44718</v>
      </c>
      <c r="C305" s="150" t="s">
        <v>1055</v>
      </c>
      <c r="D305" s="142" t="s">
        <v>88</v>
      </c>
      <c r="E305" s="142"/>
      <c r="F305" s="161" t="s">
        <v>1063</v>
      </c>
      <c r="G305" s="127">
        <v>89031549184</v>
      </c>
      <c r="H305" s="127"/>
      <c r="I305" s="127"/>
      <c r="J305" s="127" t="s">
        <v>180</v>
      </c>
      <c r="K305" s="127" t="s">
        <v>85</v>
      </c>
      <c r="L305" s="133" t="str">
        <f>IFERROR(_xlfn.IFNA(VLOOKUP($K305,[8]коммент!$B:$C,2,0),""),"")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05" s="127" t="s">
        <v>129</v>
      </c>
      <c r="N305" s="162"/>
      <c r="O305" s="162"/>
      <c r="P305" s="162"/>
      <c r="Q305" s="135"/>
      <c r="R305" s="135"/>
    </row>
    <row r="306" spans="1:18" s="187" customFormat="1" ht="124.5" hidden="1" customHeight="1" x14ac:dyDescent="0.15">
      <c r="A306" s="127">
        <v>304</v>
      </c>
      <c r="B306" s="147">
        <v>44718</v>
      </c>
      <c r="C306" s="150" t="s">
        <v>1055</v>
      </c>
      <c r="D306" s="142" t="s">
        <v>88</v>
      </c>
      <c r="E306" s="142"/>
      <c r="F306" s="137" t="s">
        <v>1065</v>
      </c>
      <c r="G306" s="127">
        <v>89037271103</v>
      </c>
      <c r="H306" s="127" t="s">
        <v>1066</v>
      </c>
      <c r="I306" s="128">
        <v>44715</v>
      </c>
      <c r="J306" s="127" t="s">
        <v>179</v>
      </c>
      <c r="K306" s="127" t="s">
        <v>111</v>
      </c>
      <c r="L306" s="133" t="str">
        <f>IFERROR(_xlfn.IFNA(VLOOKUP($K306,[8]коммент!$B:$C,2,0),""),"")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06" s="127" t="s">
        <v>130</v>
      </c>
      <c r="N306" s="162" t="s">
        <v>114</v>
      </c>
      <c r="O306" s="162"/>
      <c r="P306" s="162" t="s">
        <v>1067</v>
      </c>
      <c r="Q306" s="135"/>
      <c r="R306" s="135"/>
    </row>
    <row r="307" spans="1:18" s="187" customFormat="1" ht="124.5" hidden="1" customHeight="1" x14ac:dyDescent="0.15">
      <c r="A307" s="174">
        <v>305</v>
      </c>
      <c r="B307" s="128">
        <v>44718</v>
      </c>
      <c r="C307" s="150" t="s">
        <v>1055</v>
      </c>
      <c r="D307" s="142" t="s">
        <v>88</v>
      </c>
      <c r="E307" s="142"/>
      <c r="F307" s="137" t="s">
        <v>1071</v>
      </c>
      <c r="G307" s="127">
        <v>89252015787</v>
      </c>
      <c r="H307" s="127"/>
      <c r="I307" s="127"/>
      <c r="J307" s="127" t="s">
        <v>179</v>
      </c>
      <c r="K307" s="127" t="s">
        <v>6</v>
      </c>
      <c r="L307" s="133" t="str">
        <f>IFERROR(_xlfn.IFNA(VLOOKUP($K307,[8]коммент!$B:$C,2,0),""),"")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07" s="127"/>
      <c r="N307" s="162"/>
      <c r="O307" s="162"/>
      <c r="P307" s="162"/>
      <c r="Q307" s="135"/>
      <c r="R307" s="135"/>
    </row>
    <row r="308" spans="1:18" s="187" customFormat="1" ht="124.5" hidden="1" customHeight="1" x14ac:dyDescent="0.15">
      <c r="A308" s="127">
        <v>306</v>
      </c>
      <c r="B308" s="128">
        <v>44718</v>
      </c>
      <c r="C308" s="127" t="s">
        <v>389</v>
      </c>
      <c r="D308" s="142" t="s">
        <v>29</v>
      </c>
      <c r="E308" s="142"/>
      <c r="F308" s="161" t="s">
        <v>399</v>
      </c>
      <c r="G308" s="127" t="s">
        <v>400</v>
      </c>
      <c r="H308" s="127" t="s">
        <v>401</v>
      </c>
      <c r="I308" s="128">
        <v>44841</v>
      </c>
      <c r="J308" s="127" t="s">
        <v>184</v>
      </c>
      <c r="K308" s="127" t="s">
        <v>175</v>
      </c>
      <c r="L308" s="133" t="str">
        <f>IFERROR(_xlfn.IFNA(VLOOKUP($K308,[13]коммент!$B:$C,2,0),""),"")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08" s="127"/>
      <c r="N308" s="162"/>
      <c r="O308" s="162"/>
      <c r="P308" s="162" t="s">
        <v>402</v>
      </c>
      <c r="Q308" s="135"/>
      <c r="R308" s="135"/>
    </row>
    <row r="309" spans="1:18" s="187" customFormat="1" ht="124.5" hidden="1" customHeight="1" x14ac:dyDescent="0.15">
      <c r="A309" s="174">
        <v>307</v>
      </c>
      <c r="B309" s="147">
        <v>44718</v>
      </c>
      <c r="C309" s="174" t="s">
        <v>757</v>
      </c>
      <c r="D309" s="183" t="s">
        <v>59</v>
      </c>
      <c r="E309" s="183"/>
      <c r="F309" s="145" t="s">
        <v>769</v>
      </c>
      <c r="G309" s="174" t="s">
        <v>770</v>
      </c>
      <c r="H309" s="174"/>
      <c r="I309" s="173"/>
      <c r="J309" s="174" t="s">
        <v>179</v>
      </c>
      <c r="K309" s="127" t="s">
        <v>6</v>
      </c>
      <c r="L309" s="133" t="s">
        <v>147</v>
      </c>
      <c r="M309" s="174"/>
      <c r="N309" s="176"/>
      <c r="O309" s="162"/>
      <c r="P309" s="162"/>
      <c r="Q309" s="186"/>
      <c r="R309" s="186"/>
    </row>
    <row r="310" spans="1:18" s="187" customFormat="1" ht="124.5" hidden="1" customHeight="1" x14ac:dyDescent="0.15">
      <c r="A310" s="127">
        <v>308</v>
      </c>
      <c r="B310" s="128">
        <v>44718</v>
      </c>
      <c r="C310" s="174" t="s">
        <v>908</v>
      </c>
      <c r="D310" s="146" t="s">
        <v>59</v>
      </c>
      <c r="E310" s="183"/>
      <c r="F310" s="175" t="s">
        <v>913</v>
      </c>
      <c r="G310" s="174">
        <v>89166108603</v>
      </c>
      <c r="H310" s="174" t="s">
        <v>914</v>
      </c>
      <c r="I310" s="173">
        <v>44716</v>
      </c>
      <c r="J310" s="174" t="s">
        <v>180</v>
      </c>
      <c r="K310" s="127" t="s">
        <v>32</v>
      </c>
      <c r="L310" s="133" t="str">
        <f>IFERROR(_xlfn.IFNA(VLOOKUP($K310,[37]коммент!$B:$C,2,0),""),"")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310" s="174"/>
      <c r="N310" s="176"/>
      <c r="O310" s="162"/>
      <c r="P310" s="162" t="s">
        <v>915</v>
      </c>
      <c r="Q310" s="186"/>
      <c r="R310" s="186"/>
    </row>
    <row r="311" spans="1:18" s="187" customFormat="1" ht="124.5" hidden="1" customHeight="1" x14ac:dyDescent="0.15">
      <c r="A311" s="174">
        <v>309</v>
      </c>
      <c r="B311" s="128">
        <v>44718</v>
      </c>
      <c r="C311" s="127" t="s">
        <v>481</v>
      </c>
      <c r="D311" s="183" t="s">
        <v>67</v>
      </c>
      <c r="E311" s="183"/>
      <c r="F311" s="175" t="s">
        <v>482</v>
      </c>
      <c r="G311" s="174">
        <v>89857843009</v>
      </c>
      <c r="H311" s="174"/>
      <c r="I311" s="174"/>
      <c r="J311" s="174" t="s">
        <v>180</v>
      </c>
      <c r="K311" s="127" t="s">
        <v>121</v>
      </c>
      <c r="L311" s="133" t="s">
        <v>146</v>
      </c>
      <c r="M311" s="174"/>
      <c r="N311" s="176"/>
      <c r="O311" s="162"/>
      <c r="P311" s="162"/>
      <c r="Q311" s="186"/>
      <c r="R311" s="186"/>
    </row>
    <row r="312" spans="1:18" s="187" customFormat="1" ht="124.5" hidden="1" customHeight="1" x14ac:dyDescent="0.15">
      <c r="A312" s="127">
        <v>310</v>
      </c>
      <c r="B312" s="147">
        <v>44718</v>
      </c>
      <c r="C312" s="174" t="s">
        <v>969</v>
      </c>
      <c r="D312" s="183" t="s">
        <v>67</v>
      </c>
      <c r="E312" s="183"/>
      <c r="F312" s="137" t="s">
        <v>990</v>
      </c>
      <c r="G312" s="127">
        <v>9162235157</v>
      </c>
      <c r="H312" s="174"/>
      <c r="I312" s="173"/>
      <c r="J312" s="174" t="s">
        <v>179</v>
      </c>
      <c r="K312" s="127" t="s">
        <v>85</v>
      </c>
      <c r="L312" s="133" t="str">
        <f>IFERROR(_xlfn.IFNA(VLOOKUP($K312,[29]коммент!$B:$C,2,0),""),"")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2" s="174" t="s">
        <v>129</v>
      </c>
      <c r="N312" s="176"/>
      <c r="O312" s="162"/>
      <c r="P312" s="162"/>
      <c r="Q312" s="186"/>
      <c r="R312" s="186"/>
    </row>
    <row r="313" spans="1:18" s="187" customFormat="1" ht="124.5" hidden="1" customHeight="1" x14ac:dyDescent="0.15">
      <c r="A313" s="174">
        <v>311</v>
      </c>
      <c r="B313" s="128">
        <v>44718</v>
      </c>
      <c r="C313" s="127" t="s">
        <v>1020</v>
      </c>
      <c r="D313" s="142" t="s">
        <v>67</v>
      </c>
      <c r="E313" s="142"/>
      <c r="F313" s="145" t="s">
        <v>1034</v>
      </c>
      <c r="G313" s="127">
        <v>9152790391</v>
      </c>
      <c r="H313" s="127"/>
      <c r="I313" s="127"/>
      <c r="J313" s="127" t="s">
        <v>180</v>
      </c>
      <c r="K313" s="127" t="s">
        <v>85</v>
      </c>
      <c r="L313" s="133" t="str">
        <f>IFERROR(_xlfn.IFNA(VLOOKUP($K313,[21]коммент!$B:$C,2,0),""),"")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3" s="127" t="s">
        <v>129</v>
      </c>
      <c r="N313" s="162"/>
      <c r="O313" s="162"/>
      <c r="P313" s="162"/>
      <c r="Q313" s="135"/>
      <c r="R313" s="135"/>
    </row>
    <row r="314" spans="1:18" s="187" customFormat="1" ht="124.5" hidden="1" customHeight="1" x14ac:dyDescent="0.15">
      <c r="A314" s="127">
        <v>312</v>
      </c>
      <c r="B314" s="128">
        <v>44718</v>
      </c>
      <c r="C314" s="174" t="s">
        <v>774</v>
      </c>
      <c r="D314" s="183" t="s">
        <v>49</v>
      </c>
      <c r="E314" s="183"/>
      <c r="F314" s="145" t="s">
        <v>784</v>
      </c>
      <c r="G314" s="174">
        <v>89857378364</v>
      </c>
      <c r="H314" s="174"/>
      <c r="I314" s="173"/>
      <c r="J314" s="174" t="s">
        <v>180</v>
      </c>
      <c r="K314" s="127" t="s">
        <v>85</v>
      </c>
      <c r="L314" s="133" t="s">
        <v>148</v>
      </c>
      <c r="M314" s="174" t="s">
        <v>129</v>
      </c>
      <c r="N314" s="176"/>
      <c r="O314" s="162"/>
      <c r="P314" s="162"/>
      <c r="Q314" s="186"/>
      <c r="R314" s="186"/>
    </row>
    <row r="315" spans="1:18" s="187" customFormat="1" ht="124.5" hidden="1" customHeight="1" x14ac:dyDescent="0.15">
      <c r="A315" s="174">
        <v>313</v>
      </c>
      <c r="B315" s="147">
        <v>44718</v>
      </c>
      <c r="C315" s="127" t="s">
        <v>498</v>
      </c>
      <c r="D315" s="142" t="s">
        <v>24</v>
      </c>
      <c r="E315" s="142"/>
      <c r="F315" s="145" t="s">
        <v>502</v>
      </c>
      <c r="G315" s="127" t="s">
        <v>503</v>
      </c>
      <c r="H315" s="127"/>
      <c r="I315" s="128"/>
      <c r="J315" s="127" t="s">
        <v>179</v>
      </c>
      <c r="K315" s="169" t="s">
        <v>6</v>
      </c>
      <c r="L315" s="170" t="str">
        <f>IFERROR(_xlfn.IFNA(VLOOKUP($K315,[18]коммент!$B:$C,2,0),""),"")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5" s="127"/>
      <c r="N315" s="162"/>
      <c r="O315" s="162"/>
      <c r="P315" s="162"/>
      <c r="Q315" s="135"/>
      <c r="R315" s="135"/>
    </row>
    <row r="316" spans="1:18" s="187" customFormat="1" ht="124.5" hidden="1" customHeight="1" x14ac:dyDescent="0.15">
      <c r="A316" s="127">
        <v>314</v>
      </c>
      <c r="B316" s="128">
        <v>44718</v>
      </c>
      <c r="C316" s="174" t="s">
        <v>652</v>
      </c>
      <c r="D316" s="142" t="s">
        <v>24</v>
      </c>
      <c r="E316" s="142"/>
      <c r="F316" s="175" t="s">
        <v>653</v>
      </c>
      <c r="G316" s="174" t="s">
        <v>654</v>
      </c>
      <c r="H316" s="174"/>
      <c r="I316" s="173"/>
      <c r="J316" s="174" t="s">
        <v>184</v>
      </c>
      <c r="K316" s="127" t="s">
        <v>6</v>
      </c>
      <c r="L316" s="133" t="str">
        <f>IFERROR(_xlfn.IFNA(VLOOKUP($K316,[61]коммент!$B:$C,2,0),""),"")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6" s="174"/>
      <c r="N316" s="176"/>
      <c r="O316" s="162"/>
      <c r="P316" s="162"/>
      <c r="Q316" s="186"/>
      <c r="R316" s="186"/>
    </row>
    <row r="317" spans="1:18" s="187" customFormat="1" ht="124.5" hidden="1" customHeight="1" x14ac:dyDescent="0.15">
      <c r="A317" s="174">
        <v>315</v>
      </c>
      <c r="B317" s="128">
        <v>44718</v>
      </c>
      <c r="C317" s="174" t="s">
        <v>842</v>
      </c>
      <c r="D317" s="183" t="s">
        <v>24</v>
      </c>
      <c r="E317" s="183"/>
      <c r="F317" s="145" t="s">
        <v>848</v>
      </c>
      <c r="G317" s="174">
        <v>9663181078</v>
      </c>
      <c r="H317" s="174" t="s">
        <v>571</v>
      </c>
      <c r="I317" s="173">
        <v>44689</v>
      </c>
      <c r="J317" s="174" t="s">
        <v>180</v>
      </c>
      <c r="K317" s="127" t="s">
        <v>85</v>
      </c>
      <c r="L317" s="133" t="s">
        <v>148</v>
      </c>
      <c r="M317" s="174" t="s">
        <v>129</v>
      </c>
      <c r="N317" s="176"/>
      <c r="O317" s="162"/>
      <c r="P317" s="162"/>
      <c r="Q317" s="186"/>
      <c r="R317" s="186"/>
    </row>
    <row r="318" spans="1:18" s="187" customFormat="1" ht="124.5" hidden="1" customHeight="1" x14ac:dyDescent="0.15">
      <c r="A318" s="127">
        <v>316</v>
      </c>
      <c r="B318" s="147">
        <v>44718</v>
      </c>
      <c r="C318" s="174" t="s">
        <v>842</v>
      </c>
      <c r="D318" s="183" t="s">
        <v>24</v>
      </c>
      <c r="E318" s="183"/>
      <c r="F318" s="145" t="s">
        <v>853</v>
      </c>
      <c r="G318" s="174">
        <v>9139017792</v>
      </c>
      <c r="H318" s="174" t="s">
        <v>854</v>
      </c>
      <c r="I318" s="173">
        <v>44715</v>
      </c>
      <c r="J318" s="174" t="s">
        <v>134</v>
      </c>
      <c r="K318" s="127" t="s">
        <v>113</v>
      </c>
      <c r="L318" s="133" t="s">
        <v>143</v>
      </c>
      <c r="M318" s="174"/>
      <c r="N318" s="176"/>
      <c r="O318" s="162"/>
      <c r="P318" s="162" t="s">
        <v>855</v>
      </c>
      <c r="Q318" s="186"/>
      <c r="R318" s="186"/>
    </row>
    <row r="319" spans="1:18" s="187" customFormat="1" ht="124.5" hidden="1" customHeight="1" x14ac:dyDescent="0.15">
      <c r="A319" s="174">
        <v>317</v>
      </c>
      <c r="B319" s="128">
        <v>44718</v>
      </c>
      <c r="C319" s="127" t="s">
        <v>481</v>
      </c>
      <c r="D319" s="183" t="s">
        <v>64</v>
      </c>
      <c r="E319" s="183"/>
      <c r="F319" s="190" t="s">
        <v>487</v>
      </c>
      <c r="G319" s="174">
        <v>84953708485</v>
      </c>
      <c r="H319" s="174" t="s">
        <v>488</v>
      </c>
      <c r="I319" s="173">
        <v>44716</v>
      </c>
      <c r="J319" s="174" t="s">
        <v>180</v>
      </c>
      <c r="K319" s="127" t="s">
        <v>1</v>
      </c>
      <c r="L319" s="133" t="str">
        <f>IFERROR(_xlfn.IFNA(VLOOKUP($K319,[34]коммент!$B:$C,2,0),""),"")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319" s="174" t="s">
        <v>152</v>
      </c>
      <c r="N319" s="176" t="s">
        <v>183</v>
      </c>
      <c r="O319" s="162" t="s">
        <v>39</v>
      </c>
      <c r="P319" s="162" t="s">
        <v>489</v>
      </c>
      <c r="Q319" s="186"/>
      <c r="R319" s="186"/>
    </row>
    <row r="320" spans="1:18" s="187" customFormat="1" ht="124.5" hidden="1" customHeight="1" x14ac:dyDescent="0.15">
      <c r="A320" s="127">
        <v>318</v>
      </c>
      <c r="B320" s="128">
        <v>44718</v>
      </c>
      <c r="C320" s="140" t="s">
        <v>670</v>
      </c>
      <c r="D320" s="142" t="s">
        <v>64</v>
      </c>
      <c r="E320" s="142"/>
      <c r="F320" s="157" t="s">
        <v>671</v>
      </c>
      <c r="G320" s="140" t="s">
        <v>672</v>
      </c>
      <c r="H320" s="140"/>
      <c r="I320" s="155"/>
      <c r="J320" s="150" t="s">
        <v>184</v>
      </c>
      <c r="K320" s="127" t="s">
        <v>6</v>
      </c>
      <c r="L320" s="133" t="s">
        <v>147</v>
      </c>
      <c r="M320" s="127"/>
      <c r="N320" s="162"/>
      <c r="O320" s="162"/>
      <c r="P320" s="162"/>
      <c r="Q320" s="186"/>
      <c r="R320" s="186"/>
    </row>
    <row r="321" spans="1:18" s="187" customFormat="1" ht="124.5" hidden="1" customHeight="1" x14ac:dyDescent="0.15">
      <c r="A321" s="174">
        <v>319</v>
      </c>
      <c r="B321" s="147">
        <v>44718</v>
      </c>
      <c r="C321" s="174" t="s">
        <v>747</v>
      </c>
      <c r="D321" s="183" t="s">
        <v>64</v>
      </c>
      <c r="E321" s="183"/>
      <c r="F321" s="145" t="s">
        <v>755</v>
      </c>
      <c r="G321" s="174" t="s">
        <v>756</v>
      </c>
      <c r="H321" s="174" t="s">
        <v>488</v>
      </c>
      <c r="I321" s="173">
        <v>44660</v>
      </c>
      <c r="J321" s="174" t="s">
        <v>180</v>
      </c>
      <c r="K321" s="127" t="s">
        <v>149</v>
      </c>
      <c r="L321" s="133" t="s">
        <v>144</v>
      </c>
      <c r="M321" s="174"/>
      <c r="N321" s="174"/>
      <c r="O321" s="127"/>
      <c r="P321" s="127"/>
      <c r="Q321" s="186"/>
      <c r="R321" s="186"/>
    </row>
    <row r="322" spans="1:18" s="187" customFormat="1" ht="124.5" hidden="1" customHeight="1" x14ac:dyDescent="0.15">
      <c r="A322" s="127">
        <v>320</v>
      </c>
      <c r="B322" s="128">
        <v>44718</v>
      </c>
      <c r="C322" s="139" t="s">
        <v>944</v>
      </c>
      <c r="D322" s="183" t="s">
        <v>64</v>
      </c>
      <c r="E322" s="183"/>
      <c r="F322" s="175" t="s">
        <v>947</v>
      </c>
      <c r="G322" s="174">
        <v>9653775157</v>
      </c>
      <c r="H322" s="174" t="s">
        <v>948</v>
      </c>
      <c r="I322" s="173">
        <v>44670</v>
      </c>
      <c r="J322" s="174" t="s">
        <v>179</v>
      </c>
      <c r="K322" s="127" t="s">
        <v>85</v>
      </c>
      <c r="L322" s="133" t="str">
        <f>IFERROR(_xlfn.IFNA(VLOOKUP($K322,[5]коммент!$B:$C,2,0),""),"")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2" s="174" t="s">
        <v>129</v>
      </c>
      <c r="N322" s="176"/>
      <c r="O322" s="162"/>
      <c r="P322" s="162"/>
      <c r="Q322" s="186"/>
      <c r="R322" s="186"/>
    </row>
    <row r="323" spans="1:18" s="187" customFormat="1" ht="124.5" hidden="1" customHeight="1" x14ac:dyDescent="0.15">
      <c r="A323" s="174">
        <v>321</v>
      </c>
      <c r="B323" s="128">
        <v>44718</v>
      </c>
      <c r="C323" s="139" t="s">
        <v>1073</v>
      </c>
      <c r="D323" s="146" t="s">
        <v>64</v>
      </c>
      <c r="E323" s="146"/>
      <c r="F323" s="148" t="s">
        <v>1080</v>
      </c>
      <c r="G323" s="209">
        <v>9261335291</v>
      </c>
      <c r="H323" s="139" t="s">
        <v>1081</v>
      </c>
      <c r="I323" s="147">
        <v>44635</v>
      </c>
      <c r="J323" s="139" t="s">
        <v>179</v>
      </c>
      <c r="K323" s="139" t="s">
        <v>6</v>
      </c>
      <c r="L323" s="141" t="str">
        <f>IFERROR(_xlfn.IFNA(VLOOKUP($K323,[39]коммент!$B:$C,2,0),""),"")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3" s="127"/>
      <c r="N323" s="162"/>
      <c r="O323" s="162"/>
      <c r="P323" s="162"/>
      <c r="Q323" s="135"/>
      <c r="R323" s="135"/>
    </row>
    <row r="324" spans="1:18" s="187" customFormat="1" ht="124.5" hidden="1" customHeight="1" x14ac:dyDescent="0.15">
      <c r="A324" s="127">
        <v>322</v>
      </c>
      <c r="B324" s="147">
        <v>44718</v>
      </c>
      <c r="C324" s="127" t="s">
        <v>1020</v>
      </c>
      <c r="D324" s="142" t="s">
        <v>63</v>
      </c>
      <c r="E324" s="142"/>
      <c r="F324" s="145" t="s">
        <v>1029</v>
      </c>
      <c r="G324" s="127" t="s">
        <v>1030</v>
      </c>
      <c r="H324" s="127" t="s">
        <v>606</v>
      </c>
      <c r="I324" s="128">
        <v>44550</v>
      </c>
      <c r="J324" s="127" t="s">
        <v>184</v>
      </c>
      <c r="K324" s="127" t="s">
        <v>111</v>
      </c>
      <c r="L324" s="133" t="str">
        <f>IFERROR(_xlfn.IFNA(VLOOKUP($K324,[21]коммент!$B:$C,2,0),""),"")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4" s="127" t="s">
        <v>130</v>
      </c>
      <c r="N324" s="162" t="s">
        <v>114</v>
      </c>
      <c r="O324" s="162"/>
      <c r="P324" s="162" t="s">
        <v>1031</v>
      </c>
      <c r="Q324" s="135"/>
      <c r="R324" s="135"/>
    </row>
    <row r="325" spans="1:18" s="187" customFormat="1" ht="124.5" hidden="1" customHeight="1" x14ac:dyDescent="0.15">
      <c r="A325" s="174">
        <v>323</v>
      </c>
      <c r="B325" s="128">
        <v>44718</v>
      </c>
      <c r="C325" s="139" t="s">
        <v>876</v>
      </c>
      <c r="D325" s="183" t="s">
        <v>21</v>
      </c>
      <c r="E325" s="183"/>
      <c r="F325" s="175" t="s">
        <v>885</v>
      </c>
      <c r="G325" s="174">
        <v>89257101831</v>
      </c>
      <c r="H325" s="173" t="s">
        <v>886</v>
      </c>
      <c r="I325" s="173">
        <v>44558</v>
      </c>
      <c r="J325" s="174" t="s">
        <v>179</v>
      </c>
      <c r="K325" s="127" t="s">
        <v>111</v>
      </c>
      <c r="L325" s="133" t="str">
        <f>IFERROR(_xlfn.IFNA(VLOOKUP($K325,[28]коммент!$B:$C,2,0),""),"")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5" s="174" t="s">
        <v>130</v>
      </c>
      <c r="N325" s="176" t="s">
        <v>114</v>
      </c>
      <c r="O325" s="162"/>
      <c r="P325" s="162" t="s">
        <v>887</v>
      </c>
      <c r="Q325" s="186"/>
      <c r="R325" s="186"/>
    </row>
    <row r="326" spans="1:18" s="187" customFormat="1" ht="124.5" hidden="1" customHeight="1" x14ac:dyDescent="0.15">
      <c r="A326" s="127">
        <v>324</v>
      </c>
      <c r="B326" s="128">
        <v>44718</v>
      </c>
      <c r="C326" s="139" t="s">
        <v>876</v>
      </c>
      <c r="D326" s="183" t="s">
        <v>21</v>
      </c>
      <c r="E326" s="183"/>
      <c r="F326" s="175" t="s">
        <v>898</v>
      </c>
      <c r="G326" s="174">
        <v>89686662274</v>
      </c>
      <c r="H326" s="174" t="s">
        <v>899</v>
      </c>
      <c r="I326" s="173">
        <v>44551</v>
      </c>
      <c r="J326" s="174" t="s">
        <v>184</v>
      </c>
      <c r="K326" s="127" t="s">
        <v>175</v>
      </c>
      <c r="L326" s="133" t="str">
        <f>IFERROR(_xlfn.IFNA(VLOOKUP($K326,[28]коммент!$B:$C,2,0),""),"")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26" s="174"/>
      <c r="N326" s="174" t="s">
        <v>114</v>
      </c>
      <c r="O326" s="127"/>
      <c r="P326" s="127" t="s">
        <v>900</v>
      </c>
      <c r="Q326" s="186"/>
      <c r="R326" s="186"/>
    </row>
    <row r="327" spans="1:18" s="184" customFormat="1" ht="124.5" hidden="1" customHeight="1" x14ac:dyDescent="0.15">
      <c r="A327" s="174">
        <v>325</v>
      </c>
      <c r="B327" s="147">
        <v>44718</v>
      </c>
      <c r="C327" s="139" t="s">
        <v>876</v>
      </c>
      <c r="D327" s="183" t="s">
        <v>21</v>
      </c>
      <c r="E327" s="183"/>
      <c r="F327" s="175" t="s">
        <v>904</v>
      </c>
      <c r="G327" s="174">
        <v>89036159930</v>
      </c>
      <c r="H327" s="174"/>
      <c r="I327" s="174"/>
      <c r="J327" s="174" t="s">
        <v>134</v>
      </c>
      <c r="K327" s="127" t="s">
        <v>6</v>
      </c>
      <c r="L327" s="133" t="str">
        <f>IFERROR(_xlfn.IFNA(VLOOKUP($K327,[28]коммент!$B:$C,2,0),""),"")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7" s="174"/>
      <c r="N327" s="176"/>
      <c r="O327" s="162"/>
      <c r="P327" s="162"/>
      <c r="Q327" s="186"/>
      <c r="R327" s="186"/>
    </row>
    <row r="328" spans="1:18" s="184" customFormat="1" ht="124.5" hidden="1" customHeight="1" x14ac:dyDescent="0.15">
      <c r="A328" s="127">
        <v>326</v>
      </c>
      <c r="B328" s="128">
        <v>44718</v>
      </c>
      <c r="C328" s="174" t="s">
        <v>921</v>
      </c>
      <c r="D328" s="183" t="s">
        <v>21</v>
      </c>
      <c r="E328" s="183"/>
      <c r="F328" s="175" t="s">
        <v>926</v>
      </c>
      <c r="G328" s="174">
        <v>9859951317</v>
      </c>
      <c r="H328" s="174"/>
      <c r="I328" s="174"/>
      <c r="J328" s="174" t="s">
        <v>180</v>
      </c>
      <c r="K328" s="127" t="s">
        <v>149</v>
      </c>
      <c r="L328" s="133" t="str">
        <f>IFERROR(_xlfn.IFNA(VLOOKUP($K328,[46]коммент!$B:$C,2,0),""),"")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28" s="174"/>
      <c r="N328" s="176"/>
      <c r="O328" s="162"/>
      <c r="P328" s="162"/>
      <c r="Q328" s="186"/>
      <c r="R328" s="186"/>
    </row>
    <row r="329" spans="1:18" s="184" customFormat="1" ht="124.5" hidden="1" customHeight="1" x14ac:dyDescent="0.15">
      <c r="A329" s="174">
        <v>327</v>
      </c>
      <c r="B329" s="128">
        <v>44718</v>
      </c>
      <c r="C329" s="174" t="s">
        <v>921</v>
      </c>
      <c r="D329" s="183" t="s">
        <v>21</v>
      </c>
      <c r="E329" s="183"/>
      <c r="F329" s="175" t="s">
        <v>930</v>
      </c>
      <c r="G329" s="127" t="s">
        <v>931</v>
      </c>
      <c r="H329" s="174" t="s">
        <v>922</v>
      </c>
      <c r="I329" s="173">
        <v>44641</v>
      </c>
      <c r="J329" s="174" t="s">
        <v>179</v>
      </c>
      <c r="K329" s="127" t="s">
        <v>85</v>
      </c>
      <c r="L329" s="133" t="str">
        <f>IFERROR(_xlfn.IFNA(VLOOKUP($K329,[46]коммент!$B:$C,2,0),""),"")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9" s="174" t="s">
        <v>129</v>
      </c>
      <c r="N329" s="176"/>
      <c r="O329" s="162"/>
      <c r="P329" s="162" t="s">
        <v>932</v>
      </c>
      <c r="Q329" s="186"/>
      <c r="R329" s="186"/>
    </row>
    <row r="330" spans="1:18" s="184" customFormat="1" ht="124.5" hidden="1" customHeight="1" x14ac:dyDescent="0.15">
      <c r="A330" s="127">
        <v>328</v>
      </c>
      <c r="B330" s="147">
        <v>44718</v>
      </c>
      <c r="C330" s="174" t="s">
        <v>921</v>
      </c>
      <c r="D330" s="183" t="s">
        <v>21</v>
      </c>
      <c r="E330" s="183"/>
      <c r="F330" s="175" t="s">
        <v>938</v>
      </c>
      <c r="G330" s="174">
        <v>9161167753</v>
      </c>
      <c r="H330" s="174" t="s">
        <v>571</v>
      </c>
      <c r="I330" s="173">
        <v>44543</v>
      </c>
      <c r="J330" s="174" t="s">
        <v>184</v>
      </c>
      <c r="K330" s="127" t="s">
        <v>85</v>
      </c>
      <c r="L330" s="133" t="str">
        <f>IFERROR(_xlfn.IFNA(VLOOKUP($K330,[46]коммент!$B:$C,2,0),""),"")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0" s="174" t="s">
        <v>130</v>
      </c>
      <c r="N330" s="176"/>
      <c r="O330" s="162"/>
      <c r="P330" s="162" t="s">
        <v>939</v>
      </c>
      <c r="Q330" s="186"/>
      <c r="R330" s="186"/>
    </row>
    <row r="331" spans="1:18" s="184" customFormat="1" ht="124.5" hidden="1" customHeight="1" x14ac:dyDescent="0.15">
      <c r="A331" s="174">
        <v>329</v>
      </c>
      <c r="B331" s="128">
        <v>44718</v>
      </c>
      <c r="C331" s="174" t="s">
        <v>921</v>
      </c>
      <c r="D331" s="142" t="s">
        <v>21</v>
      </c>
      <c r="E331" s="142"/>
      <c r="F331" s="145" t="s">
        <v>943</v>
      </c>
      <c r="G331" s="127">
        <v>9055771424</v>
      </c>
      <c r="H331" s="127"/>
      <c r="I331" s="127"/>
      <c r="J331" s="127" t="s">
        <v>180</v>
      </c>
      <c r="K331" s="127" t="s">
        <v>85</v>
      </c>
      <c r="L331" s="133" t="s">
        <v>148</v>
      </c>
      <c r="M331" s="127" t="s">
        <v>129</v>
      </c>
      <c r="N331" s="162"/>
      <c r="O331" s="162"/>
      <c r="P331" s="162"/>
      <c r="Q331" s="186"/>
      <c r="R331" s="186"/>
    </row>
    <row r="332" spans="1:18" s="184" customFormat="1" ht="124.5" hidden="1" customHeight="1" x14ac:dyDescent="0.15">
      <c r="A332" s="127">
        <v>330</v>
      </c>
      <c r="B332" s="128">
        <v>44718</v>
      </c>
      <c r="C332" s="127" t="s">
        <v>1093</v>
      </c>
      <c r="D332" s="142" t="s">
        <v>21</v>
      </c>
      <c r="E332" s="142"/>
      <c r="F332" s="137" t="s">
        <v>1116</v>
      </c>
      <c r="G332" s="127" t="s">
        <v>1117</v>
      </c>
      <c r="H332" s="127" t="s">
        <v>556</v>
      </c>
      <c r="I332" s="173">
        <v>44551</v>
      </c>
      <c r="J332" s="127" t="s">
        <v>184</v>
      </c>
      <c r="K332" s="127" t="s">
        <v>175</v>
      </c>
      <c r="L332" s="133" t="str">
        <f>IFERROR(_xlfn.IFNA(VLOOKUP($K332,[52]коммент!$B:$C,2,0),""),"")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32" s="127"/>
      <c r="N332" s="162" t="s">
        <v>114</v>
      </c>
      <c r="O332" s="162"/>
      <c r="P332" s="162" t="s">
        <v>475</v>
      </c>
      <c r="Q332" s="135"/>
      <c r="R332" s="135"/>
    </row>
    <row r="333" spans="1:18" s="184" customFormat="1" ht="124.5" hidden="1" customHeight="1" x14ac:dyDescent="0.15">
      <c r="A333" s="174">
        <v>331</v>
      </c>
      <c r="B333" s="147">
        <v>44718</v>
      </c>
      <c r="C333" s="127" t="s">
        <v>1137</v>
      </c>
      <c r="D333" s="142" t="s">
        <v>21</v>
      </c>
      <c r="E333" s="142"/>
      <c r="F333" s="145" t="s">
        <v>1141</v>
      </c>
      <c r="G333" s="127" t="s">
        <v>1142</v>
      </c>
      <c r="H333" s="127" t="s">
        <v>1143</v>
      </c>
      <c r="I333" s="128">
        <v>44704</v>
      </c>
      <c r="J333" s="127" t="s">
        <v>180</v>
      </c>
      <c r="K333" s="127" t="s">
        <v>149</v>
      </c>
      <c r="L333" s="133" t="str">
        <f>IFERROR(_xlfn.IFNA(VLOOKUP($K333,[43]коммент!$B:$C,2,0),""),"")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33" s="127"/>
      <c r="N333" s="162"/>
      <c r="O333" s="162"/>
      <c r="P333" s="162"/>
      <c r="Q333" s="135"/>
      <c r="R333" s="135"/>
    </row>
    <row r="334" spans="1:18" s="184" customFormat="1" ht="124.5" hidden="1" customHeight="1" x14ac:dyDescent="0.15">
      <c r="A334" s="127">
        <v>332</v>
      </c>
      <c r="B334" s="128">
        <v>44718</v>
      </c>
      <c r="C334" s="139" t="s">
        <v>465</v>
      </c>
      <c r="D334" s="142" t="s">
        <v>54</v>
      </c>
      <c r="E334" s="142"/>
      <c r="F334" s="145" t="s">
        <v>469</v>
      </c>
      <c r="G334" s="127">
        <v>9660718680</v>
      </c>
      <c r="H334" s="127"/>
      <c r="I334" s="127"/>
      <c r="J334" s="127" t="s">
        <v>180</v>
      </c>
      <c r="K334" s="127" t="s">
        <v>85</v>
      </c>
      <c r="L334" s="133" t="str">
        <f>IFERROR(_xlfn.IFNA(VLOOKUP($K334,[58]коммент!$B:$C,2,0),""),"")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4" s="127" t="s">
        <v>129</v>
      </c>
      <c r="N334" s="162"/>
      <c r="O334" s="162"/>
      <c r="P334" s="162"/>
      <c r="Q334" s="135"/>
      <c r="R334" s="135"/>
    </row>
    <row r="335" spans="1:18" s="184" customFormat="1" ht="124.5" hidden="1" customHeight="1" x14ac:dyDescent="0.15">
      <c r="A335" s="174">
        <v>333</v>
      </c>
      <c r="B335" s="128">
        <v>44718</v>
      </c>
      <c r="C335" s="139" t="s">
        <v>465</v>
      </c>
      <c r="D335" s="146" t="s">
        <v>54</v>
      </c>
      <c r="E335" s="146"/>
      <c r="F335" s="148" t="s">
        <v>476</v>
      </c>
      <c r="G335" s="139">
        <v>9099089477</v>
      </c>
      <c r="H335" s="139"/>
      <c r="I335" s="139"/>
      <c r="J335" s="139" t="s">
        <v>180</v>
      </c>
      <c r="K335" s="139" t="s">
        <v>111</v>
      </c>
      <c r="L335" s="141" t="str">
        <f>IFERROR(_xlfn.IFNA(VLOOKUP($K335,[62]коммент!$B:$C,2,0),""),"")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5" s="139" t="s">
        <v>130</v>
      </c>
      <c r="N335" s="202"/>
      <c r="O335" s="202"/>
      <c r="P335" s="202" t="s">
        <v>477</v>
      </c>
      <c r="Q335" s="135"/>
      <c r="R335" s="135"/>
    </row>
    <row r="336" spans="1:18" s="184" customFormat="1" ht="124.5" hidden="1" customHeight="1" x14ac:dyDescent="0.15">
      <c r="A336" s="127">
        <v>334</v>
      </c>
      <c r="B336" s="147">
        <v>44718</v>
      </c>
      <c r="C336" s="139" t="s">
        <v>465</v>
      </c>
      <c r="D336" s="146" t="s">
        <v>54</v>
      </c>
      <c r="E336" s="146"/>
      <c r="F336" s="148" t="s">
        <v>478</v>
      </c>
      <c r="G336" s="139">
        <v>9164337381</v>
      </c>
      <c r="H336" s="139"/>
      <c r="I336" s="139"/>
      <c r="J336" s="139" t="s">
        <v>134</v>
      </c>
      <c r="K336" s="139" t="s">
        <v>6</v>
      </c>
      <c r="L336" s="141" t="str">
        <f>IFERROR(_xlfn.IFNA(VLOOKUP($K336,[62]коммент!$B:$C,2,0),""),"")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6" s="139"/>
      <c r="N336" s="202"/>
      <c r="O336" s="202"/>
      <c r="P336" s="202"/>
      <c r="Q336" s="135"/>
      <c r="R336" s="135"/>
    </row>
    <row r="337" spans="1:18" s="184" customFormat="1" ht="124.5" hidden="1" customHeight="1" x14ac:dyDescent="0.15">
      <c r="A337" s="174">
        <v>335</v>
      </c>
      <c r="B337" s="128">
        <v>44718</v>
      </c>
      <c r="C337" s="174" t="s">
        <v>528</v>
      </c>
      <c r="D337" s="142" t="s">
        <v>54</v>
      </c>
      <c r="E337" s="183"/>
      <c r="F337" s="175" t="s">
        <v>529</v>
      </c>
      <c r="G337" s="127" t="s">
        <v>530</v>
      </c>
      <c r="H337" s="174"/>
      <c r="I337" s="173"/>
      <c r="J337" s="174" t="s">
        <v>180</v>
      </c>
      <c r="K337" s="127" t="s">
        <v>6</v>
      </c>
      <c r="L337" s="133" t="str">
        <f>IFERROR(_xlfn.IFNA(VLOOKUP($K337,[3]коммент!$B:$C,2,0),""),"")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7" s="174"/>
      <c r="N337" s="176"/>
      <c r="O337" s="162"/>
      <c r="P337" s="162"/>
      <c r="Q337" s="186"/>
      <c r="R337" s="186"/>
    </row>
    <row r="338" spans="1:18" s="184" customFormat="1" ht="124.5" hidden="1" customHeight="1" x14ac:dyDescent="0.15">
      <c r="A338" s="127">
        <v>336</v>
      </c>
      <c r="B338" s="128">
        <v>44718</v>
      </c>
      <c r="C338" s="127" t="s">
        <v>1118</v>
      </c>
      <c r="D338" s="142" t="s">
        <v>54</v>
      </c>
      <c r="E338" s="142"/>
      <c r="F338" s="137" t="s">
        <v>1123</v>
      </c>
      <c r="G338" s="127" t="s">
        <v>1124</v>
      </c>
      <c r="H338" s="127"/>
      <c r="I338" s="173"/>
      <c r="J338" s="127" t="s">
        <v>134</v>
      </c>
      <c r="K338" s="174" t="s">
        <v>85</v>
      </c>
      <c r="L338" s="133" t="s">
        <v>148</v>
      </c>
      <c r="M338" s="174" t="s">
        <v>129</v>
      </c>
      <c r="N338" s="176" t="s">
        <v>114</v>
      </c>
      <c r="O338" s="162"/>
      <c r="P338" s="162"/>
      <c r="Q338" s="186"/>
      <c r="R338" s="186"/>
    </row>
    <row r="339" spans="1:18" s="184" customFormat="1" ht="124.5" hidden="1" customHeight="1" x14ac:dyDescent="0.15">
      <c r="A339" s="174">
        <v>337</v>
      </c>
      <c r="B339" s="147">
        <v>44718</v>
      </c>
      <c r="C339" s="127" t="s">
        <v>1205</v>
      </c>
      <c r="D339" s="142" t="s">
        <v>52</v>
      </c>
      <c r="E339" s="142"/>
      <c r="F339" s="145" t="s">
        <v>1207</v>
      </c>
      <c r="G339" s="127">
        <v>4959156554</v>
      </c>
      <c r="H339" s="127" t="s">
        <v>1208</v>
      </c>
      <c r="I339" s="128">
        <v>44712</v>
      </c>
      <c r="J339" s="211" t="s">
        <v>180</v>
      </c>
      <c r="K339" s="127" t="s">
        <v>85</v>
      </c>
      <c r="L339" s="133" t="str">
        <f>IFERROR(_xlfn.IFNA(VLOOKUP($K339,[22]коммент!$B:$C,2,0),""),"")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9" s="127" t="s">
        <v>129</v>
      </c>
      <c r="N339" s="162" t="s">
        <v>190</v>
      </c>
      <c r="O339" s="162" t="s">
        <v>37</v>
      </c>
      <c r="P339" s="162" t="s">
        <v>1209</v>
      </c>
      <c r="Q339" s="135"/>
      <c r="R339" s="135"/>
    </row>
    <row r="340" spans="1:18" s="184" customFormat="1" ht="124.5" hidden="1" customHeight="1" x14ac:dyDescent="0.15">
      <c r="A340" s="127">
        <v>338</v>
      </c>
      <c r="B340" s="128">
        <v>44718</v>
      </c>
      <c r="C340" s="174" t="s">
        <v>619</v>
      </c>
      <c r="D340" s="183" t="s">
        <v>51</v>
      </c>
      <c r="E340" s="183"/>
      <c r="F340" s="145" t="s">
        <v>631</v>
      </c>
      <c r="G340" s="127">
        <v>9653261155</v>
      </c>
      <c r="H340" s="127"/>
      <c r="I340" s="127"/>
      <c r="J340" s="127" t="s">
        <v>134</v>
      </c>
      <c r="K340" s="127" t="s">
        <v>6</v>
      </c>
      <c r="L340" s="133" t="str">
        <f>IFERROR(_xlfn.IFNA(VLOOKUP($K340,[27]коммент!$B:$C,2,0),""),"")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0" s="174"/>
      <c r="N340" s="176"/>
      <c r="O340" s="162"/>
      <c r="P340" s="162"/>
      <c r="Q340" s="186"/>
      <c r="R340" s="186"/>
    </row>
    <row r="341" spans="1:18" s="184" customFormat="1" ht="124.5" hidden="1" customHeight="1" x14ac:dyDescent="0.15">
      <c r="A341" s="174">
        <v>339</v>
      </c>
      <c r="B341" s="128">
        <v>44718</v>
      </c>
      <c r="C341" s="174" t="s">
        <v>619</v>
      </c>
      <c r="D341" s="183" t="s">
        <v>51</v>
      </c>
      <c r="E341" s="183"/>
      <c r="F341" s="175" t="s">
        <v>635</v>
      </c>
      <c r="G341" s="174">
        <v>9367771989</v>
      </c>
      <c r="H341" s="174" t="s">
        <v>486</v>
      </c>
      <c r="I341" s="173">
        <v>44459</v>
      </c>
      <c r="J341" s="174" t="s">
        <v>184</v>
      </c>
      <c r="K341" s="127" t="s">
        <v>175</v>
      </c>
      <c r="L341" s="133" t="str">
        <f>IFERROR(_xlfn.IFNA(VLOOKUP($K341,[27]коммент!$B:$C,2,0),""),"")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1" s="174"/>
      <c r="N341" s="176"/>
      <c r="O341" s="162"/>
      <c r="P341" s="162" t="s">
        <v>636</v>
      </c>
      <c r="Q341" s="186"/>
      <c r="R341" s="186"/>
    </row>
    <row r="342" spans="1:18" s="184" customFormat="1" ht="124.5" hidden="1" customHeight="1" x14ac:dyDescent="0.15">
      <c r="A342" s="127">
        <v>340</v>
      </c>
      <c r="B342" s="147">
        <v>44718</v>
      </c>
      <c r="C342" s="174" t="s">
        <v>619</v>
      </c>
      <c r="D342" s="183" t="s">
        <v>51</v>
      </c>
      <c r="E342" s="183"/>
      <c r="F342" s="175" t="s">
        <v>639</v>
      </c>
      <c r="G342" s="174">
        <v>9151852020</v>
      </c>
      <c r="H342" s="174"/>
      <c r="I342" s="174"/>
      <c r="J342" s="174" t="s">
        <v>184</v>
      </c>
      <c r="K342" s="127" t="s">
        <v>6</v>
      </c>
      <c r="L342" s="133" t="str">
        <f>IFERROR(_xlfn.IFNA(VLOOKUP($K342,[27]коммент!$B:$C,2,0),""),"")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2" s="174"/>
      <c r="N342" s="176"/>
      <c r="O342" s="162"/>
      <c r="P342" s="162"/>
      <c r="Q342" s="186"/>
      <c r="R342" s="186"/>
    </row>
    <row r="343" spans="1:18" s="184" customFormat="1" ht="124.5" hidden="1" customHeight="1" x14ac:dyDescent="0.15">
      <c r="A343" s="174">
        <v>341</v>
      </c>
      <c r="B343" s="128">
        <v>44718</v>
      </c>
      <c r="C343" s="174" t="s">
        <v>619</v>
      </c>
      <c r="D343" s="183" t="s">
        <v>51</v>
      </c>
      <c r="E343" s="183"/>
      <c r="F343" s="175" t="s">
        <v>642</v>
      </c>
      <c r="G343" s="174">
        <v>9859410184</v>
      </c>
      <c r="H343" s="174"/>
      <c r="I343" s="174"/>
      <c r="J343" s="127" t="s">
        <v>180</v>
      </c>
      <c r="K343" s="127" t="s">
        <v>6</v>
      </c>
      <c r="L343" s="133" t="str">
        <f>IFERROR(_xlfn.IFNA(VLOOKUP($K343,[27]коммент!$B:$C,2,0),""),"")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3" s="174"/>
      <c r="N343" s="176"/>
      <c r="O343" s="162"/>
      <c r="P343" s="162"/>
      <c r="Q343" s="186"/>
      <c r="R343" s="186"/>
    </row>
    <row r="344" spans="1:18" s="184" customFormat="1" ht="124.5" customHeight="1" x14ac:dyDescent="0.15">
      <c r="A344" s="127">
        <v>342</v>
      </c>
      <c r="B344" s="128">
        <v>44718</v>
      </c>
      <c r="C344" s="127" t="s">
        <v>220</v>
      </c>
      <c r="D344" s="142" t="s">
        <v>27</v>
      </c>
      <c r="E344" s="149"/>
      <c r="F344" s="138" t="s">
        <v>235</v>
      </c>
      <c r="G344" s="127">
        <v>9037350082</v>
      </c>
      <c r="H344" s="127"/>
      <c r="I344" s="128"/>
      <c r="J344" s="150" t="s">
        <v>180</v>
      </c>
      <c r="K344" s="127" t="s">
        <v>6</v>
      </c>
      <c r="L344" s="133" t="str">
        <f>IFERROR(_xlfn.IFNA(VLOOKUP($K344,[63]коммент!$B:$C,2,0),""),"")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4" s="174"/>
      <c r="N344" s="174"/>
      <c r="O344" s="127"/>
      <c r="P344" s="127"/>
      <c r="Q344" s="215">
        <v>44719</v>
      </c>
      <c r="R344" s="186" t="s">
        <v>1232</v>
      </c>
    </row>
    <row r="345" spans="1:18" s="184" customFormat="1" ht="124.5" customHeight="1" x14ac:dyDescent="0.15">
      <c r="A345" s="174">
        <v>343</v>
      </c>
      <c r="B345" s="147">
        <v>44718</v>
      </c>
      <c r="C345" s="139" t="s">
        <v>410</v>
      </c>
      <c r="D345" s="142" t="s">
        <v>27</v>
      </c>
      <c r="E345" s="142"/>
      <c r="F345" s="145" t="s">
        <v>414</v>
      </c>
      <c r="G345" s="127" t="s">
        <v>415</v>
      </c>
      <c r="H345" s="127" t="s">
        <v>416</v>
      </c>
      <c r="I345" s="128">
        <v>44550</v>
      </c>
      <c r="J345" s="127" t="s">
        <v>184</v>
      </c>
      <c r="K345" s="127" t="s">
        <v>175</v>
      </c>
      <c r="L345" s="133" t="str">
        <f>IFERROR(_xlfn.IFNA(VLOOKUP($K345,[17]коммент!$B:$C,2,0),""),"")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5" s="127"/>
      <c r="N345" s="162" t="s">
        <v>114</v>
      </c>
      <c r="O345" s="162"/>
      <c r="P345" s="162" t="s">
        <v>417</v>
      </c>
      <c r="Q345" s="215">
        <v>44719</v>
      </c>
      <c r="R345" s="135" t="s">
        <v>1233</v>
      </c>
    </row>
    <row r="346" spans="1:18" s="184" customFormat="1" ht="124.5" customHeight="1" x14ac:dyDescent="0.15">
      <c r="A346" s="127">
        <v>344</v>
      </c>
      <c r="B346" s="128">
        <v>44718</v>
      </c>
      <c r="C346" s="139" t="s">
        <v>410</v>
      </c>
      <c r="D346" s="142" t="s">
        <v>27</v>
      </c>
      <c r="E346" s="142"/>
      <c r="F346" s="145" t="s">
        <v>429</v>
      </c>
      <c r="G346" s="127" t="s">
        <v>430</v>
      </c>
      <c r="H346" s="127" t="s">
        <v>431</v>
      </c>
      <c r="I346" s="128">
        <v>44719</v>
      </c>
      <c r="J346" s="127" t="s">
        <v>180</v>
      </c>
      <c r="K346" s="127" t="s">
        <v>33</v>
      </c>
      <c r="L346" s="133" t="str">
        <f>IFERROR(_xlfn.IFNA(VLOOKUP($K346,[17]коммент!$B:$C,2,0),""),"")</f>
        <v>Формат уведомления. С целью проведения внутреннего контроля качества.</v>
      </c>
      <c r="M346" s="127"/>
      <c r="N346" s="162" t="s">
        <v>183</v>
      </c>
      <c r="O346" s="162" t="s">
        <v>27</v>
      </c>
      <c r="P346" s="162" t="s">
        <v>432</v>
      </c>
      <c r="Q346" s="215">
        <v>44719</v>
      </c>
      <c r="R346" s="135" t="s">
        <v>1237</v>
      </c>
    </row>
    <row r="347" spans="1:18" s="184" customFormat="1" ht="124.5" customHeight="1" x14ac:dyDescent="0.15">
      <c r="A347" s="174">
        <v>345</v>
      </c>
      <c r="B347" s="128">
        <v>44718</v>
      </c>
      <c r="C347" s="174" t="s">
        <v>657</v>
      </c>
      <c r="D347" s="183" t="s">
        <v>27</v>
      </c>
      <c r="E347" s="183"/>
      <c r="F347" s="190" t="s">
        <v>658</v>
      </c>
      <c r="G347" s="127" t="s">
        <v>659</v>
      </c>
      <c r="H347" s="174"/>
      <c r="I347" s="174"/>
      <c r="J347" s="174" t="s">
        <v>180</v>
      </c>
      <c r="K347" s="127" t="s">
        <v>85</v>
      </c>
      <c r="L347" s="133" t="s">
        <v>148</v>
      </c>
      <c r="M347" s="174" t="s">
        <v>129</v>
      </c>
      <c r="N347" s="176"/>
      <c r="O347" s="162"/>
      <c r="P347" s="162"/>
      <c r="Q347" s="215">
        <v>44719</v>
      </c>
      <c r="R347" s="213" t="s">
        <v>1234</v>
      </c>
    </row>
    <row r="348" spans="1:18" s="184" customFormat="1" ht="124.5" customHeight="1" x14ac:dyDescent="0.15">
      <c r="A348" s="127">
        <v>346</v>
      </c>
      <c r="B348" s="147">
        <v>44718</v>
      </c>
      <c r="C348" s="139" t="s">
        <v>944</v>
      </c>
      <c r="D348" s="183" t="s">
        <v>27</v>
      </c>
      <c r="E348" s="183"/>
      <c r="F348" s="175" t="s">
        <v>963</v>
      </c>
      <c r="G348" s="174">
        <v>9160030261</v>
      </c>
      <c r="H348" s="174" t="s">
        <v>964</v>
      </c>
      <c r="I348" s="173">
        <v>44608</v>
      </c>
      <c r="J348" s="139" t="s">
        <v>179</v>
      </c>
      <c r="K348" s="127" t="s">
        <v>85</v>
      </c>
      <c r="L348" s="133" t="str">
        <f>IFERROR(_xlfn.IFNA(VLOOKUP($K348,[5]коммент!$B:$C,2,0),""),"")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48" s="174" t="s">
        <v>129</v>
      </c>
      <c r="N348" s="176"/>
      <c r="O348" s="162"/>
      <c r="P348" s="162"/>
      <c r="Q348" s="215">
        <v>44719</v>
      </c>
      <c r="R348" s="213" t="s">
        <v>1235</v>
      </c>
    </row>
    <row r="349" spans="1:18" s="184" customFormat="1" ht="124.5" customHeight="1" x14ac:dyDescent="0.15">
      <c r="A349" s="174">
        <v>347</v>
      </c>
      <c r="B349" s="128">
        <v>44718</v>
      </c>
      <c r="C349" s="127" t="s">
        <v>1205</v>
      </c>
      <c r="D349" s="142" t="s">
        <v>27</v>
      </c>
      <c r="E349" s="142"/>
      <c r="F349" s="145" t="s">
        <v>1206</v>
      </c>
      <c r="G349" s="127">
        <v>9258731839</v>
      </c>
      <c r="H349" s="127"/>
      <c r="I349" s="128"/>
      <c r="J349" s="127" t="s">
        <v>180</v>
      </c>
      <c r="K349" s="127" t="s">
        <v>6</v>
      </c>
      <c r="L349" s="133" t="str">
        <f>IFERROR(_xlfn.IFNA(VLOOKUP($K349,[22]коммент!$B:$C,2,0),""),"")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9" s="127"/>
      <c r="N349" s="162" t="s">
        <v>114</v>
      </c>
      <c r="O349" s="162"/>
      <c r="P349" s="162"/>
      <c r="Q349" s="215">
        <v>44719</v>
      </c>
      <c r="R349" s="186" t="s">
        <v>1232</v>
      </c>
    </row>
    <row r="350" spans="1:18" s="184" customFormat="1" ht="124.5" customHeight="1" x14ac:dyDescent="0.15">
      <c r="A350" s="127">
        <v>348</v>
      </c>
      <c r="B350" s="128">
        <v>44718</v>
      </c>
      <c r="C350" s="127" t="s">
        <v>1205</v>
      </c>
      <c r="D350" s="142" t="s">
        <v>27</v>
      </c>
      <c r="E350" s="142"/>
      <c r="F350" s="145" t="s">
        <v>1210</v>
      </c>
      <c r="G350" s="127">
        <v>9263389999</v>
      </c>
      <c r="H350" s="127" t="s">
        <v>1128</v>
      </c>
      <c r="I350" s="128">
        <v>44289</v>
      </c>
      <c r="J350" s="127" t="s">
        <v>179</v>
      </c>
      <c r="K350" s="127" t="s">
        <v>85</v>
      </c>
      <c r="L350" s="133" t="str">
        <f>IFERROR(_xlfn.IFNA(VLOOKUP($K350,[22]коммент!$B:$C,2,0),""),"")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50" s="127" t="s">
        <v>129</v>
      </c>
      <c r="N350" s="162" t="s">
        <v>114</v>
      </c>
      <c r="O350" s="162"/>
      <c r="P350" s="162" t="s">
        <v>1211</v>
      </c>
      <c r="Q350" s="215">
        <v>44719</v>
      </c>
      <c r="R350" s="214" t="s">
        <v>1236</v>
      </c>
    </row>
    <row r="351" spans="1:18" s="184" customFormat="1" ht="124.5" hidden="1" customHeight="1" x14ac:dyDescent="0.15">
      <c r="A351" s="174">
        <v>349</v>
      </c>
      <c r="B351" s="147">
        <v>44718</v>
      </c>
      <c r="C351" s="139" t="s">
        <v>465</v>
      </c>
      <c r="D351" s="142" t="s">
        <v>50</v>
      </c>
      <c r="E351" s="142"/>
      <c r="F351" s="145" t="s">
        <v>473</v>
      </c>
      <c r="G351" s="127">
        <v>9688117889</v>
      </c>
      <c r="H351" s="127" t="s">
        <v>474</v>
      </c>
      <c r="I351" s="128">
        <v>44545</v>
      </c>
      <c r="J351" s="127" t="s">
        <v>184</v>
      </c>
      <c r="K351" s="127" t="s">
        <v>175</v>
      </c>
      <c r="L351" s="133" t="str">
        <f>IFERROR(_xlfn.IFNA(VLOOKUP($K351,[58]коммент!$B:$C,2,0),""),"")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1" s="127"/>
      <c r="N351" s="162"/>
      <c r="O351" s="162"/>
      <c r="P351" s="162" t="s">
        <v>475</v>
      </c>
      <c r="Q351" s="135"/>
      <c r="R351" s="135"/>
    </row>
    <row r="352" spans="1:18" s="184" customFormat="1" ht="124.5" hidden="1" customHeight="1" x14ac:dyDescent="0.15">
      <c r="A352" s="127">
        <v>350</v>
      </c>
      <c r="B352" s="128">
        <v>44718</v>
      </c>
      <c r="C352" s="127" t="s">
        <v>481</v>
      </c>
      <c r="D352" s="183" t="s">
        <v>50</v>
      </c>
      <c r="E352" s="183"/>
      <c r="F352" s="190" t="s">
        <v>483</v>
      </c>
      <c r="G352" s="174">
        <v>89281360222</v>
      </c>
      <c r="H352" s="174"/>
      <c r="I352" s="174"/>
      <c r="J352" s="174" t="s">
        <v>134</v>
      </c>
      <c r="K352" s="127" t="s">
        <v>6</v>
      </c>
      <c r="L352" s="133" t="str">
        <f>IFERROR(_xlfn.IFNA(VLOOKUP($K352,[34]коммент!$B:$C,2,0),""),"")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2" s="174"/>
      <c r="N352" s="176"/>
      <c r="O352" s="162"/>
      <c r="P352" s="162"/>
      <c r="Q352" s="186"/>
      <c r="R352" s="186"/>
    </row>
    <row r="353" spans="1:18" s="184" customFormat="1" ht="124.5" hidden="1" customHeight="1" x14ac:dyDescent="0.15">
      <c r="A353" s="174">
        <v>351</v>
      </c>
      <c r="B353" s="128">
        <v>44718</v>
      </c>
      <c r="C353" s="127" t="s">
        <v>574</v>
      </c>
      <c r="D353" s="146" t="s">
        <v>50</v>
      </c>
      <c r="E353" s="146"/>
      <c r="F353" s="152" t="s">
        <v>598</v>
      </c>
      <c r="G353" s="151">
        <v>9161977347</v>
      </c>
      <c r="H353" s="139"/>
      <c r="I353" s="139"/>
      <c r="J353" s="153" t="s">
        <v>184</v>
      </c>
      <c r="K353" s="153" t="s">
        <v>36</v>
      </c>
      <c r="L353" s="154" t="str">
        <f>IFERROR(_xlfn.IFNA(VLOOKUP($K353,[26]коммент!$B:$C,2,0),""),"")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53" s="139"/>
      <c r="N353" s="202"/>
      <c r="O353" s="162"/>
      <c r="P353" s="162" t="s">
        <v>599</v>
      </c>
      <c r="Q353" s="186"/>
      <c r="R353" s="186"/>
    </row>
    <row r="354" spans="1:18" s="184" customFormat="1" ht="124.5" hidden="1" customHeight="1" x14ac:dyDescent="0.15">
      <c r="A354" s="127">
        <v>352</v>
      </c>
      <c r="B354" s="147">
        <v>44718</v>
      </c>
      <c r="C354" s="127" t="s">
        <v>1118</v>
      </c>
      <c r="D354" s="142" t="s">
        <v>50</v>
      </c>
      <c r="E354" s="142"/>
      <c r="F354" s="137" t="s">
        <v>1125</v>
      </c>
      <c r="G354" s="127" t="s">
        <v>1126</v>
      </c>
      <c r="H354" s="127"/>
      <c r="I354" s="173"/>
      <c r="J354" s="127" t="s">
        <v>179</v>
      </c>
      <c r="K354" s="174" t="s">
        <v>6</v>
      </c>
      <c r="L354" s="133" t="s">
        <v>147</v>
      </c>
      <c r="M354" s="174"/>
      <c r="N354" s="176"/>
      <c r="O354" s="162"/>
      <c r="P354" s="162"/>
      <c r="Q354" s="186"/>
      <c r="R354" s="186"/>
    </row>
    <row r="355" spans="1:18" s="184" customFormat="1" ht="124.5" hidden="1" customHeight="1" x14ac:dyDescent="0.15">
      <c r="A355" s="174">
        <v>353</v>
      </c>
      <c r="B355" s="128">
        <v>44718</v>
      </c>
      <c r="C355" s="127" t="s">
        <v>252</v>
      </c>
      <c r="D355" s="142" t="s">
        <v>43</v>
      </c>
      <c r="E355" s="183"/>
      <c r="F355" s="190" t="s">
        <v>266</v>
      </c>
      <c r="G355" s="127">
        <v>9252036025</v>
      </c>
      <c r="H355" s="127"/>
      <c r="I355" s="128"/>
      <c r="J355" s="127" t="s">
        <v>179</v>
      </c>
      <c r="K355" s="127" t="s">
        <v>85</v>
      </c>
      <c r="L355" s="133" t="s">
        <v>148</v>
      </c>
      <c r="M355" s="174" t="s">
        <v>129</v>
      </c>
      <c r="N355" s="162"/>
      <c r="O355" s="162"/>
      <c r="P355" s="162"/>
      <c r="Q355" s="186"/>
      <c r="R355" s="186"/>
    </row>
    <row r="356" spans="1:18" s="184" customFormat="1" ht="124.5" hidden="1" customHeight="1" x14ac:dyDescent="0.15">
      <c r="A356" s="127">
        <v>354</v>
      </c>
      <c r="B356" s="128">
        <v>44718</v>
      </c>
      <c r="C356" s="127" t="s">
        <v>1093</v>
      </c>
      <c r="D356" s="142" t="s">
        <v>43</v>
      </c>
      <c r="E356" s="142"/>
      <c r="F356" s="137" t="s">
        <v>1100</v>
      </c>
      <c r="G356" s="127">
        <v>9859087018</v>
      </c>
      <c r="H356" s="127" t="s">
        <v>303</v>
      </c>
      <c r="I356" s="173">
        <v>44715</v>
      </c>
      <c r="J356" s="127" t="s">
        <v>134</v>
      </c>
      <c r="K356" s="127" t="s">
        <v>111</v>
      </c>
      <c r="L356" s="133" t="str">
        <f>IFERROR(_xlfn.IFNA(VLOOKUP($K356,[52]коммент!$B:$C,2,0),""),"")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6" s="127" t="s">
        <v>130</v>
      </c>
      <c r="N356" s="162" t="s">
        <v>183</v>
      </c>
      <c r="O356" s="162" t="s">
        <v>43</v>
      </c>
      <c r="P356" s="162" t="s">
        <v>1048</v>
      </c>
      <c r="Q356" s="135"/>
      <c r="R356" s="135"/>
    </row>
    <row r="357" spans="1:18" s="184" customFormat="1" ht="124.5" hidden="1" customHeight="1" x14ac:dyDescent="0.15">
      <c r="A357" s="174">
        <v>355</v>
      </c>
      <c r="B357" s="147">
        <v>44718</v>
      </c>
      <c r="C357" s="127" t="s">
        <v>1093</v>
      </c>
      <c r="D357" s="142" t="s">
        <v>43</v>
      </c>
      <c r="E357" s="142"/>
      <c r="F357" s="137" t="s">
        <v>1109</v>
      </c>
      <c r="G357" s="127">
        <v>9055701636</v>
      </c>
      <c r="H357" s="127" t="s">
        <v>521</v>
      </c>
      <c r="I357" s="173">
        <v>44552</v>
      </c>
      <c r="J357" s="127" t="s">
        <v>184</v>
      </c>
      <c r="K357" s="127" t="s">
        <v>175</v>
      </c>
      <c r="L357" s="133" t="str">
        <f>IFERROR(_xlfn.IFNA(VLOOKUP($K357,[52]коммент!$B:$C,2,0),""),"")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7" s="127"/>
      <c r="N357" s="162" t="s">
        <v>114</v>
      </c>
      <c r="O357" s="162"/>
      <c r="P357" s="162" t="s">
        <v>1110</v>
      </c>
      <c r="Q357" s="135"/>
      <c r="R357" s="135"/>
    </row>
    <row r="358" spans="1:18" s="184" customFormat="1" ht="124.5" hidden="1" customHeight="1" x14ac:dyDescent="0.15">
      <c r="A358" s="127">
        <v>356</v>
      </c>
      <c r="B358" s="128">
        <v>44718</v>
      </c>
      <c r="C358" s="127" t="s">
        <v>1157</v>
      </c>
      <c r="D358" s="142" t="s">
        <v>43</v>
      </c>
      <c r="E358" s="142"/>
      <c r="F358" s="161" t="s">
        <v>1182</v>
      </c>
      <c r="G358" s="161" t="s">
        <v>1183</v>
      </c>
      <c r="H358" s="127"/>
      <c r="I358" s="128"/>
      <c r="J358" s="127" t="s">
        <v>179</v>
      </c>
      <c r="K358" s="150" t="s">
        <v>6</v>
      </c>
      <c r="L358" s="133" t="str">
        <f>IFERROR(_xlfn.IFNA(VLOOKUP($K358,[30]коммент!$B:$C,2,0),""),"")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8" s="127"/>
      <c r="N358" s="162"/>
      <c r="O358" s="162"/>
      <c r="P358" s="162" t="s">
        <v>1184</v>
      </c>
      <c r="Q358" s="135"/>
      <c r="R358" s="135"/>
    </row>
    <row r="359" spans="1:18" s="184" customFormat="1" ht="124.5" hidden="1" customHeight="1" x14ac:dyDescent="0.15">
      <c r="A359" s="174">
        <v>357</v>
      </c>
      <c r="B359" s="128">
        <v>44718</v>
      </c>
      <c r="C359" s="127" t="s">
        <v>1157</v>
      </c>
      <c r="D359" s="142" t="s">
        <v>43</v>
      </c>
      <c r="E359" s="142"/>
      <c r="F359" s="161" t="s">
        <v>1185</v>
      </c>
      <c r="G359" s="161" t="s">
        <v>1186</v>
      </c>
      <c r="H359" s="139"/>
      <c r="I359" s="147"/>
      <c r="J359" s="127" t="s">
        <v>179</v>
      </c>
      <c r="K359" s="150" t="s">
        <v>6</v>
      </c>
      <c r="L359" s="133" t="str">
        <f>IFERROR(_xlfn.IFNA(VLOOKUP($K359,[30]коммент!$B:$C,2,0),""),"")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9" s="127"/>
      <c r="N359" s="162"/>
      <c r="O359" s="162"/>
      <c r="P359" s="162" t="s">
        <v>1184</v>
      </c>
      <c r="Q359" s="135"/>
      <c r="R359" s="135"/>
    </row>
    <row r="360" spans="1:18" s="184" customFormat="1" ht="124.5" hidden="1" customHeight="1" x14ac:dyDescent="0.15">
      <c r="A360" s="127">
        <v>358</v>
      </c>
      <c r="B360" s="147">
        <v>44718</v>
      </c>
      <c r="C360" s="139" t="s">
        <v>876</v>
      </c>
      <c r="D360" s="183" t="s">
        <v>22</v>
      </c>
      <c r="E360" s="183"/>
      <c r="F360" s="175" t="s">
        <v>891</v>
      </c>
      <c r="G360" s="174">
        <v>89162202533</v>
      </c>
      <c r="H360" s="174"/>
      <c r="I360" s="174"/>
      <c r="J360" s="174" t="s">
        <v>180</v>
      </c>
      <c r="K360" s="127" t="s">
        <v>85</v>
      </c>
      <c r="L360" s="133" t="str">
        <f>IFERROR(_xlfn.IFNA(VLOOKUP($K360,[28]коммент!$B:$C,2,0),""),"")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60" s="174" t="s">
        <v>129</v>
      </c>
      <c r="N360" s="176"/>
      <c r="O360" s="162"/>
      <c r="P360" s="162" t="s">
        <v>892</v>
      </c>
      <c r="Q360" s="186"/>
      <c r="R360" s="186"/>
    </row>
    <row r="361" spans="1:18" s="184" customFormat="1" ht="124.5" hidden="1" customHeight="1" x14ac:dyDescent="0.15">
      <c r="A361" s="174">
        <v>359</v>
      </c>
      <c r="B361" s="128">
        <v>44718</v>
      </c>
      <c r="C361" s="127" t="s">
        <v>1093</v>
      </c>
      <c r="D361" s="142" t="s">
        <v>22</v>
      </c>
      <c r="E361" s="142"/>
      <c r="F361" s="137" t="s">
        <v>1114</v>
      </c>
      <c r="G361" s="127">
        <v>9857610265</v>
      </c>
      <c r="H361" s="127" t="s">
        <v>521</v>
      </c>
      <c r="I361" s="173">
        <v>44541</v>
      </c>
      <c r="J361" s="127" t="s">
        <v>184</v>
      </c>
      <c r="K361" s="127" t="s">
        <v>36</v>
      </c>
      <c r="L361" s="133" t="str">
        <f>IFERROR(_xlfn.IFNA(VLOOKUP($K361,[52]коммент!$B:$C,2,0),""),"")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61" s="127"/>
      <c r="N361" s="162"/>
      <c r="O361" s="162"/>
      <c r="P361" s="162" t="s">
        <v>1115</v>
      </c>
      <c r="Q361" s="135"/>
      <c r="R361" s="135"/>
    </row>
    <row r="362" spans="1:18" s="184" customFormat="1" ht="124.5" hidden="1" customHeight="1" x14ac:dyDescent="0.15">
      <c r="A362" s="127">
        <v>360</v>
      </c>
      <c r="B362" s="128">
        <v>44718</v>
      </c>
      <c r="C362" s="127" t="s">
        <v>1157</v>
      </c>
      <c r="D362" s="142" t="s">
        <v>22</v>
      </c>
      <c r="E362" s="142"/>
      <c r="F362" s="161" t="s">
        <v>1179</v>
      </c>
      <c r="G362" s="161" t="s">
        <v>1180</v>
      </c>
      <c r="H362" s="127"/>
      <c r="I362" s="128"/>
      <c r="J362" s="150" t="s">
        <v>180</v>
      </c>
      <c r="K362" s="150" t="s">
        <v>6</v>
      </c>
      <c r="L362" s="133" t="str">
        <f>IFERROR(_xlfn.IFNA(VLOOKUP($K362,[30]коммент!$B:$C,2,0),""),"")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62" s="127"/>
      <c r="N362" s="162"/>
      <c r="O362" s="162"/>
      <c r="P362" s="162" t="s">
        <v>1181</v>
      </c>
      <c r="Q362" s="135"/>
      <c r="R362" s="135"/>
    </row>
    <row r="363" spans="1:18" s="184" customFormat="1" ht="124.5" hidden="1" customHeight="1" x14ac:dyDescent="0.15">
      <c r="A363" s="174">
        <v>361</v>
      </c>
      <c r="B363" s="147">
        <v>44718</v>
      </c>
      <c r="C363" s="127" t="s">
        <v>574</v>
      </c>
      <c r="D363" s="142" t="s">
        <v>58</v>
      </c>
      <c r="E363" s="183"/>
      <c r="F363" s="190" t="s">
        <v>578</v>
      </c>
      <c r="G363" s="190">
        <v>9060934139</v>
      </c>
      <c r="H363" s="127" t="s">
        <v>579</v>
      </c>
      <c r="I363" s="173">
        <v>44537</v>
      </c>
      <c r="J363" s="127" t="s">
        <v>184</v>
      </c>
      <c r="K363" s="127" t="s">
        <v>175</v>
      </c>
      <c r="L363" s="133" t="str">
        <f>IFERROR(_xlfn.IFNA(VLOOKUP($K363,[36]коммент!$B:$C,2,0),""),"")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3" s="127"/>
      <c r="N363" s="176"/>
      <c r="O363" s="162"/>
      <c r="P363" s="162" t="s">
        <v>580</v>
      </c>
      <c r="Q363" s="186"/>
      <c r="R363" s="186"/>
    </row>
    <row r="364" spans="1:18" s="184" customFormat="1" ht="124.5" hidden="1" customHeight="1" x14ac:dyDescent="0.15">
      <c r="A364" s="127">
        <v>362</v>
      </c>
      <c r="B364" s="128">
        <v>44718</v>
      </c>
      <c r="C364" s="127" t="s">
        <v>574</v>
      </c>
      <c r="D364" s="146" t="s">
        <v>58</v>
      </c>
      <c r="E364" s="146"/>
      <c r="F364" s="152" t="s">
        <v>600</v>
      </c>
      <c r="G364" s="152" t="s">
        <v>601</v>
      </c>
      <c r="H364" s="139" t="s">
        <v>602</v>
      </c>
      <c r="I364" s="147">
        <v>44279</v>
      </c>
      <c r="J364" s="153" t="s">
        <v>184</v>
      </c>
      <c r="K364" s="153" t="s">
        <v>111</v>
      </c>
      <c r="L364" s="154" t="s">
        <v>165</v>
      </c>
      <c r="M364" s="139" t="s">
        <v>130</v>
      </c>
      <c r="N364" s="202" t="s">
        <v>114</v>
      </c>
      <c r="O364" s="202"/>
      <c r="P364" s="202" t="s">
        <v>580</v>
      </c>
      <c r="Q364" s="186"/>
      <c r="R364" s="186"/>
    </row>
    <row r="365" spans="1:18" s="184" customFormat="1" ht="124.5" hidden="1" customHeight="1" x14ac:dyDescent="0.15">
      <c r="A365" s="174">
        <v>363</v>
      </c>
      <c r="B365" s="128">
        <v>44718</v>
      </c>
      <c r="C365" s="174" t="s">
        <v>619</v>
      </c>
      <c r="D365" s="183" t="s">
        <v>58</v>
      </c>
      <c r="E365" s="183"/>
      <c r="F365" s="148" t="s">
        <v>632</v>
      </c>
      <c r="G365" s="139">
        <v>9164440001</v>
      </c>
      <c r="H365" s="139" t="s">
        <v>633</v>
      </c>
      <c r="I365" s="147">
        <v>44692</v>
      </c>
      <c r="J365" s="174" t="s">
        <v>184</v>
      </c>
      <c r="K365" s="127" t="s">
        <v>175</v>
      </c>
      <c r="L365" s="133" t="str">
        <f>IFERROR(_xlfn.IFNA(VLOOKUP($K365,[27]коммент!$B:$C,2,0),""),"")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5" s="174"/>
      <c r="N365" s="176"/>
      <c r="O365" s="162"/>
      <c r="P365" s="162" t="s">
        <v>634</v>
      </c>
      <c r="Q365" s="186"/>
      <c r="R365" s="186"/>
    </row>
    <row r="366" spans="1:18" s="184" customFormat="1" ht="124.5" hidden="1" customHeight="1" x14ac:dyDescent="0.15">
      <c r="A366" s="127">
        <v>364</v>
      </c>
      <c r="B366" s="147">
        <v>44718</v>
      </c>
      <c r="C366" s="174" t="s">
        <v>538</v>
      </c>
      <c r="D366" s="183" t="s">
        <v>20</v>
      </c>
      <c r="E366" s="183"/>
      <c r="F366" s="175" t="s">
        <v>540</v>
      </c>
      <c r="G366" s="174">
        <v>9265771494</v>
      </c>
      <c r="H366" s="174" t="s">
        <v>541</v>
      </c>
      <c r="I366" s="173">
        <v>44715</v>
      </c>
      <c r="J366" s="174" t="s">
        <v>180</v>
      </c>
      <c r="K366" s="127" t="s">
        <v>32</v>
      </c>
      <c r="L366" s="133" t="str">
        <f>IFERROR(_xlfn.IFNA(VLOOKUP($K366,[64]коммент!$B:$C,2,0),""),"")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366" s="174"/>
      <c r="N366" s="176" t="s">
        <v>183</v>
      </c>
      <c r="O366" s="162" t="s">
        <v>37</v>
      </c>
      <c r="P366" s="162"/>
      <c r="Q366" s="186"/>
      <c r="R366" s="186"/>
    </row>
    <row r="367" spans="1:18" s="184" customFormat="1" ht="124.5" hidden="1" customHeight="1" x14ac:dyDescent="0.15">
      <c r="A367" s="174">
        <v>365</v>
      </c>
      <c r="B367" s="128">
        <v>44718</v>
      </c>
      <c r="C367" s="174" t="s">
        <v>757</v>
      </c>
      <c r="D367" s="183" t="s">
        <v>20</v>
      </c>
      <c r="E367" s="183"/>
      <c r="F367" s="145" t="s">
        <v>762</v>
      </c>
      <c r="G367" s="174" t="s">
        <v>763</v>
      </c>
      <c r="H367" s="174"/>
      <c r="I367" s="173"/>
      <c r="J367" s="174" t="s">
        <v>134</v>
      </c>
      <c r="K367" s="127" t="s">
        <v>85</v>
      </c>
      <c r="L367" s="133" t="s">
        <v>148</v>
      </c>
      <c r="M367" s="174" t="s">
        <v>129</v>
      </c>
      <c r="N367" s="176"/>
      <c r="O367" s="162"/>
      <c r="P367" s="162" t="s">
        <v>764</v>
      </c>
      <c r="Q367" s="186"/>
      <c r="R367" s="186"/>
    </row>
    <row r="368" spans="1:18" s="184" customFormat="1" ht="124.5" hidden="1" customHeight="1" x14ac:dyDescent="0.15">
      <c r="A368" s="127">
        <v>366</v>
      </c>
      <c r="B368" s="128">
        <v>44718</v>
      </c>
      <c r="C368" s="174" t="s">
        <v>842</v>
      </c>
      <c r="D368" s="183" t="s">
        <v>20</v>
      </c>
      <c r="E368" s="183"/>
      <c r="F368" s="145" t="s">
        <v>849</v>
      </c>
      <c r="G368" s="174">
        <v>9585924957</v>
      </c>
      <c r="H368" s="174" t="s">
        <v>850</v>
      </c>
      <c r="I368" s="173">
        <v>44700</v>
      </c>
      <c r="J368" s="174" t="s">
        <v>180</v>
      </c>
      <c r="K368" s="127" t="s">
        <v>111</v>
      </c>
      <c r="L368" s="133" t="s">
        <v>165</v>
      </c>
      <c r="M368" s="174" t="s">
        <v>119</v>
      </c>
      <c r="N368" s="176" t="s">
        <v>114</v>
      </c>
      <c r="O368" s="162"/>
      <c r="P368" s="162" t="s">
        <v>851</v>
      </c>
      <c r="Q368" s="186"/>
      <c r="R368" s="186"/>
    </row>
    <row r="369" spans="1:18" s="184" customFormat="1" ht="124.5" hidden="1" customHeight="1" x14ac:dyDescent="0.15">
      <c r="A369" s="174">
        <v>367</v>
      </c>
      <c r="B369" s="147">
        <v>44718</v>
      </c>
      <c r="C369" s="174" t="s">
        <v>842</v>
      </c>
      <c r="D369" s="183" t="s">
        <v>20</v>
      </c>
      <c r="E369" s="183"/>
      <c r="F369" s="145" t="s">
        <v>849</v>
      </c>
      <c r="G369" s="174">
        <v>9585924957</v>
      </c>
      <c r="H369" s="174" t="s">
        <v>850</v>
      </c>
      <c r="I369" s="173">
        <v>44700</v>
      </c>
      <c r="J369" s="174" t="s">
        <v>180</v>
      </c>
      <c r="K369" s="127" t="s">
        <v>111</v>
      </c>
      <c r="L369" s="133" t="s">
        <v>165</v>
      </c>
      <c r="M369" s="174" t="s">
        <v>130</v>
      </c>
      <c r="N369" s="176" t="s">
        <v>114</v>
      </c>
      <c r="O369" s="162"/>
      <c r="P369" s="162" t="s">
        <v>852</v>
      </c>
      <c r="Q369" s="186"/>
      <c r="R369" s="186"/>
    </row>
    <row r="370" spans="1:18" s="184" customFormat="1" ht="124.5" hidden="1" customHeight="1" x14ac:dyDescent="0.15">
      <c r="A370" s="127">
        <v>368</v>
      </c>
      <c r="B370" s="128">
        <v>44718</v>
      </c>
      <c r="C370" s="127" t="s">
        <v>1157</v>
      </c>
      <c r="D370" s="142" t="s">
        <v>20</v>
      </c>
      <c r="E370" s="142"/>
      <c r="F370" s="161" t="s">
        <v>1176</v>
      </c>
      <c r="G370" s="161" t="s">
        <v>1177</v>
      </c>
      <c r="H370" s="127"/>
      <c r="I370" s="128"/>
      <c r="J370" s="127" t="s">
        <v>180</v>
      </c>
      <c r="K370" s="150" t="s">
        <v>6</v>
      </c>
      <c r="L370" s="133" t="str">
        <f>IFERROR(_xlfn.IFNA(VLOOKUP($K370,[30]коммент!$B:$C,2,0),""),"")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0" s="127"/>
      <c r="N370" s="162"/>
      <c r="O370" s="162"/>
      <c r="P370" s="202" t="s">
        <v>1178</v>
      </c>
      <c r="Q370" s="135"/>
      <c r="R370" s="135"/>
    </row>
    <row r="371" spans="1:18" s="184" customFormat="1" ht="124.5" hidden="1" customHeight="1" x14ac:dyDescent="0.15">
      <c r="A371" s="174">
        <v>369</v>
      </c>
      <c r="B371" s="128">
        <v>44718</v>
      </c>
      <c r="C371" s="127" t="s">
        <v>1157</v>
      </c>
      <c r="D371" s="142" t="s">
        <v>20</v>
      </c>
      <c r="E371" s="142"/>
      <c r="F371" s="138" t="s">
        <v>1187</v>
      </c>
      <c r="G371" s="138" t="s">
        <v>1188</v>
      </c>
      <c r="H371" s="139"/>
      <c r="I371" s="147"/>
      <c r="J371" s="127" t="s">
        <v>180</v>
      </c>
      <c r="K371" s="150" t="s">
        <v>175</v>
      </c>
      <c r="L371" s="133" t="str">
        <f>IFERROR(_xlfn.IFNA(VLOOKUP($K371,[30]коммент!$B:$C,2,0),""),"")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1" s="127"/>
      <c r="N371" s="162"/>
      <c r="O371" s="162"/>
      <c r="P371" s="202" t="s">
        <v>1189</v>
      </c>
      <c r="Q371" s="135"/>
      <c r="R371" s="135"/>
    </row>
    <row r="372" spans="1:18" s="184" customFormat="1" ht="124.5" hidden="1" customHeight="1" x14ac:dyDescent="0.15">
      <c r="A372" s="127">
        <v>370</v>
      </c>
      <c r="B372" s="147">
        <v>44718</v>
      </c>
      <c r="C372" s="127" t="s">
        <v>574</v>
      </c>
      <c r="D372" s="146" t="s">
        <v>57</v>
      </c>
      <c r="E372" s="146"/>
      <c r="F372" s="148" t="s">
        <v>590</v>
      </c>
      <c r="G372" s="139">
        <v>9162306908</v>
      </c>
      <c r="H372" s="139" t="s">
        <v>591</v>
      </c>
      <c r="I372" s="147">
        <v>44712</v>
      </c>
      <c r="J372" s="153" t="s">
        <v>179</v>
      </c>
      <c r="K372" s="153" t="s">
        <v>111</v>
      </c>
      <c r="L372" s="154" t="str">
        <f>IFERROR(_xlfn.IFNA(VLOOKUP($K372,[36]коммент!$B:$C,2,0),""),"")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72" s="127" t="s">
        <v>130</v>
      </c>
      <c r="N372" s="176"/>
      <c r="O372" s="162"/>
      <c r="P372" s="202" t="s">
        <v>592</v>
      </c>
      <c r="Q372" s="186"/>
      <c r="R372" s="186"/>
    </row>
    <row r="373" spans="1:18" s="184" customFormat="1" ht="124.5" hidden="1" customHeight="1" x14ac:dyDescent="0.15">
      <c r="A373" s="174">
        <v>371</v>
      </c>
      <c r="B373" s="128">
        <v>44718</v>
      </c>
      <c r="C373" s="127" t="s">
        <v>1000</v>
      </c>
      <c r="D373" s="142" t="s">
        <v>57</v>
      </c>
      <c r="E373" s="142"/>
      <c r="F373" s="161" t="s">
        <v>1008</v>
      </c>
      <c r="G373" s="161" t="s">
        <v>1009</v>
      </c>
      <c r="H373" s="127"/>
      <c r="I373" s="127"/>
      <c r="J373" s="127"/>
      <c r="K373" s="127" t="s">
        <v>6</v>
      </c>
      <c r="L373" s="133" t="str">
        <f>IFERROR(_xlfn.IFNA(VLOOKUP(K373,[47]коммент!$B:$C,2,0),""),"")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3" s="127"/>
      <c r="N373" s="162"/>
      <c r="O373" s="162"/>
      <c r="P373" s="162"/>
      <c r="Q373" s="135"/>
      <c r="R373" s="135"/>
    </row>
    <row r="374" spans="1:18" s="184" customFormat="1" ht="124.5" hidden="1" customHeight="1" x14ac:dyDescent="0.15">
      <c r="A374" s="127">
        <v>372</v>
      </c>
      <c r="B374" s="128">
        <v>44718</v>
      </c>
      <c r="C374" s="127" t="s">
        <v>1157</v>
      </c>
      <c r="D374" s="142" t="s">
        <v>57</v>
      </c>
      <c r="E374" s="142"/>
      <c r="F374" s="161" t="s">
        <v>1166</v>
      </c>
      <c r="G374" s="161" t="s">
        <v>1167</v>
      </c>
      <c r="H374" s="127"/>
      <c r="I374" s="128"/>
      <c r="J374" s="127" t="s">
        <v>180</v>
      </c>
      <c r="K374" s="150" t="s">
        <v>85</v>
      </c>
      <c r="L374" s="133" t="str">
        <f>IFERROR(_xlfn.IFNA(VLOOKUP($K374,[30]коммент!$B:$C,2,0),""),"")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4" s="127" t="s">
        <v>129</v>
      </c>
      <c r="N374" s="162" t="s">
        <v>183</v>
      </c>
      <c r="O374" s="162" t="s">
        <v>38</v>
      </c>
      <c r="P374" s="162" t="s">
        <v>1168</v>
      </c>
      <c r="Q374" s="135"/>
      <c r="R374" s="135"/>
    </row>
    <row r="375" spans="1:18" s="187" customFormat="1" ht="124.5" hidden="1" customHeight="1" x14ac:dyDescent="0.15">
      <c r="A375" s="174">
        <v>373</v>
      </c>
      <c r="B375" s="147">
        <v>44718</v>
      </c>
      <c r="C375" s="127" t="s">
        <v>1157</v>
      </c>
      <c r="D375" s="142" t="s">
        <v>57</v>
      </c>
      <c r="E375" s="142"/>
      <c r="F375" s="152" t="s">
        <v>1194</v>
      </c>
      <c r="G375" s="152" t="s">
        <v>1195</v>
      </c>
      <c r="H375" s="139" t="s">
        <v>1196</v>
      </c>
      <c r="I375" s="147">
        <v>44686</v>
      </c>
      <c r="J375" s="127" t="s">
        <v>179</v>
      </c>
      <c r="K375" s="150" t="s">
        <v>175</v>
      </c>
      <c r="L375" s="133" t="str">
        <f>IFERROR(_xlfn.IFNA(VLOOKUP($K375,[30]коммент!$B:$C,2,0),""),"")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5" s="127"/>
      <c r="N375" s="162"/>
      <c r="O375" s="162"/>
      <c r="P375" s="202" t="s">
        <v>1197</v>
      </c>
      <c r="Q375" s="135"/>
      <c r="R375" s="135"/>
    </row>
    <row r="376" spans="1:18" s="187" customFormat="1" ht="124.5" hidden="1" customHeight="1" x14ac:dyDescent="0.15">
      <c r="A376" s="127">
        <v>374</v>
      </c>
      <c r="B376" s="128">
        <v>44718</v>
      </c>
      <c r="C376" s="174" t="s">
        <v>538</v>
      </c>
      <c r="D376" s="183" t="s">
        <v>40</v>
      </c>
      <c r="E376" s="183"/>
      <c r="F376" s="175" t="s">
        <v>539</v>
      </c>
      <c r="G376" s="174">
        <v>4953149241</v>
      </c>
      <c r="H376" s="174"/>
      <c r="I376" s="174"/>
      <c r="J376" s="174" t="s">
        <v>180</v>
      </c>
      <c r="K376" s="127" t="s">
        <v>149</v>
      </c>
      <c r="L376" s="133" t="str">
        <f>IFERROR(_xlfn.IFNA(VLOOKUP($K376,[64]коммент!$B:$C,2,0),""),"")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76" s="174"/>
      <c r="N376" s="176"/>
      <c r="O376" s="162"/>
      <c r="P376" s="162"/>
      <c r="Q376" s="186"/>
      <c r="R376" s="186"/>
    </row>
    <row r="377" spans="1:18" s="187" customFormat="1" ht="124.5" hidden="1" customHeight="1" x14ac:dyDescent="0.15">
      <c r="A377" s="174">
        <v>375</v>
      </c>
      <c r="B377" s="128">
        <v>44718</v>
      </c>
      <c r="C377" s="139" t="s">
        <v>944</v>
      </c>
      <c r="D377" s="146" t="s">
        <v>40</v>
      </c>
      <c r="E377" s="146"/>
      <c r="F377" s="148" t="s">
        <v>962</v>
      </c>
      <c r="G377" s="139">
        <v>9162079059</v>
      </c>
      <c r="H377" s="139" t="s">
        <v>714</v>
      </c>
      <c r="I377" s="147">
        <v>44692</v>
      </c>
      <c r="J377" s="139" t="s">
        <v>179</v>
      </c>
      <c r="K377" s="127" t="s">
        <v>85</v>
      </c>
      <c r="L377" s="133" t="str">
        <f>IFERROR(_xlfn.IFNA(VLOOKUP($K377,[5]коммент!$B:$C,2,0),""),"")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7" s="174" t="s">
        <v>129</v>
      </c>
      <c r="N377" s="176"/>
      <c r="O377" s="162"/>
      <c r="P377" s="162"/>
      <c r="Q377" s="186"/>
      <c r="R377" s="186"/>
    </row>
    <row r="378" spans="1:18" s="187" customFormat="1" ht="124.5" hidden="1" customHeight="1" x14ac:dyDescent="0.15">
      <c r="A378" s="127">
        <v>376</v>
      </c>
      <c r="B378" s="147">
        <v>44718</v>
      </c>
      <c r="C378" s="139" t="s">
        <v>1073</v>
      </c>
      <c r="D378" s="142" t="s">
        <v>40</v>
      </c>
      <c r="E378" s="142"/>
      <c r="F378" s="145" t="s">
        <v>1082</v>
      </c>
      <c r="G378" s="127" t="s">
        <v>1083</v>
      </c>
      <c r="H378" s="127" t="s">
        <v>946</v>
      </c>
      <c r="I378" s="128">
        <v>44698</v>
      </c>
      <c r="J378" s="127" t="s">
        <v>179</v>
      </c>
      <c r="K378" s="127" t="s">
        <v>85</v>
      </c>
      <c r="L378" s="133" t="str">
        <f>IFERROR(_xlfn.IFNA(VLOOKUP($K378,[38]коммент!$B:$C,2,0),""),"")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8" s="127" t="s">
        <v>129</v>
      </c>
      <c r="N378" s="162"/>
      <c r="O378" s="162"/>
      <c r="P378" s="162"/>
      <c r="Q378" s="135"/>
      <c r="R378" s="135"/>
    </row>
    <row r="379" spans="1:18" s="187" customFormat="1" ht="124.5" hidden="1" customHeight="1" x14ac:dyDescent="0.15">
      <c r="A379" s="174">
        <v>377</v>
      </c>
      <c r="B379" s="128">
        <v>44718</v>
      </c>
      <c r="C379" s="139" t="s">
        <v>1073</v>
      </c>
      <c r="D379" s="142" t="s">
        <v>40</v>
      </c>
      <c r="E379" s="142"/>
      <c r="F379" s="145" t="s">
        <v>1092</v>
      </c>
      <c r="G379" s="127">
        <v>4993174737</v>
      </c>
      <c r="H379" s="127" t="s">
        <v>559</v>
      </c>
      <c r="I379" s="128">
        <v>44511</v>
      </c>
      <c r="J379" s="127" t="s">
        <v>179</v>
      </c>
      <c r="K379" s="127" t="s">
        <v>6</v>
      </c>
      <c r="L379" s="133" t="str">
        <f>IFERROR(_xlfn.IFNA(VLOOKUP($K379,[38]коммент!$B:$C,2,0),""),"")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9" s="127"/>
      <c r="N379" s="162"/>
      <c r="O379" s="162"/>
      <c r="P379" s="162"/>
      <c r="Q379" s="135"/>
      <c r="R379" s="135"/>
    </row>
    <row r="380" spans="1:18" s="187" customFormat="1" ht="124.5" hidden="1" customHeight="1" x14ac:dyDescent="0.15">
      <c r="A380" s="127">
        <v>378</v>
      </c>
      <c r="B380" s="128">
        <v>44718</v>
      </c>
      <c r="C380" s="127" t="s">
        <v>1129</v>
      </c>
      <c r="D380" s="142" t="s">
        <v>40</v>
      </c>
      <c r="E380" s="142"/>
      <c r="F380" s="145" t="s">
        <v>1130</v>
      </c>
      <c r="G380" s="127">
        <v>9267136071</v>
      </c>
      <c r="H380" s="127"/>
      <c r="I380" s="127"/>
      <c r="J380" s="127" t="s">
        <v>179</v>
      </c>
      <c r="K380" s="127" t="s">
        <v>6</v>
      </c>
      <c r="L380" s="133" t="str">
        <f>IFERROR(_xlfn.IFNA(VLOOKUP($K380,[53]коммент!$B:$C,2,0),""),"")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80" s="127"/>
      <c r="N380" s="162"/>
      <c r="O380" s="162"/>
      <c r="P380" s="162"/>
      <c r="Q380" s="135"/>
      <c r="R380" s="135"/>
    </row>
    <row r="381" spans="1:18" s="187" customFormat="1" ht="124.5" hidden="1" customHeight="1" x14ac:dyDescent="0.15">
      <c r="A381" s="174">
        <v>379</v>
      </c>
      <c r="B381" s="147">
        <v>44718</v>
      </c>
      <c r="C381" s="127" t="s">
        <v>1129</v>
      </c>
      <c r="D381" s="142" t="s">
        <v>40</v>
      </c>
      <c r="E381" s="142"/>
      <c r="F381" s="145" t="s">
        <v>1135</v>
      </c>
      <c r="G381" s="127">
        <v>9153195634</v>
      </c>
      <c r="H381" s="127"/>
      <c r="I381" s="127"/>
      <c r="J381" s="127" t="s">
        <v>184</v>
      </c>
      <c r="K381" s="127" t="s">
        <v>175</v>
      </c>
      <c r="L381" s="133" t="str">
        <f>IFERROR(_xlfn.IFNA(VLOOKUP($K381,[53]коммент!$B:$C,2,0),""),"")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1" s="127"/>
      <c r="N381" s="162" t="s">
        <v>114</v>
      </c>
      <c r="O381" s="162"/>
      <c r="P381" s="162" t="s">
        <v>1136</v>
      </c>
      <c r="Q381" s="135"/>
      <c r="R381" s="135"/>
    </row>
    <row r="382" spans="1:18" s="187" customFormat="1" ht="124.5" hidden="1" customHeight="1" x14ac:dyDescent="0.15">
      <c r="A382" s="127">
        <v>380</v>
      </c>
      <c r="B382" s="128">
        <v>44718</v>
      </c>
      <c r="C382" s="174" t="s">
        <v>666</v>
      </c>
      <c r="D382" s="183" t="s">
        <v>56</v>
      </c>
      <c r="E382" s="183"/>
      <c r="F382" s="175" t="s">
        <v>667</v>
      </c>
      <c r="G382" s="174">
        <v>89268357378</v>
      </c>
      <c r="H382" s="174" t="s">
        <v>668</v>
      </c>
      <c r="I382" s="173">
        <v>44365</v>
      </c>
      <c r="J382" s="174" t="s">
        <v>184</v>
      </c>
      <c r="K382" s="127" t="s">
        <v>175</v>
      </c>
      <c r="L382" s="133" t="s">
        <v>176</v>
      </c>
      <c r="M382" s="174"/>
      <c r="N382" s="176"/>
      <c r="O382" s="162"/>
      <c r="P382" s="162" t="s">
        <v>669</v>
      </c>
      <c r="Q382" s="186"/>
      <c r="R382" s="186"/>
    </row>
    <row r="383" spans="1:18" s="187" customFormat="1" ht="124.5" hidden="1" customHeight="1" x14ac:dyDescent="0.15">
      <c r="A383" s="174">
        <v>381</v>
      </c>
      <c r="B383" s="128">
        <v>44718</v>
      </c>
      <c r="C383" s="139" t="s">
        <v>876</v>
      </c>
      <c r="D383" s="183" t="s">
        <v>56</v>
      </c>
      <c r="E383" s="183"/>
      <c r="F383" s="175" t="s">
        <v>888</v>
      </c>
      <c r="G383" s="174"/>
      <c r="H383" s="174"/>
      <c r="I383" s="174"/>
      <c r="J383" s="174" t="s">
        <v>180</v>
      </c>
      <c r="K383" s="127" t="s">
        <v>113</v>
      </c>
      <c r="L383" s="133" t="str">
        <f>IFERROR(_xlfn.IFNA(VLOOKUP($K383,[28]коммент!$B:$C,2,0),""),"")</f>
        <v>Формат уведомления. С целью проведения внутреннего контроля качества.</v>
      </c>
      <c r="M383" s="174"/>
      <c r="N383" s="176"/>
      <c r="O383" s="162"/>
      <c r="P383" s="162" t="s">
        <v>889</v>
      </c>
      <c r="Q383" s="186"/>
      <c r="R383" s="186"/>
    </row>
    <row r="384" spans="1:18" s="187" customFormat="1" ht="124.5" hidden="1" customHeight="1" x14ac:dyDescent="0.15">
      <c r="A384" s="127">
        <v>382</v>
      </c>
      <c r="B384" s="147">
        <v>44718</v>
      </c>
      <c r="C384" s="139" t="s">
        <v>876</v>
      </c>
      <c r="D384" s="183" t="s">
        <v>56</v>
      </c>
      <c r="E384" s="183"/>
      <c r="F384" s="175" t="s">
        <v>893</v>
      </c>
      <c r="G384" s="174">
        <v>89032306890</v>
      </c>
      <c r="H384" s="174" t="s">
        <v>894</v>
      </c>
      <c r="I384" s="173">
        <v>44483</v>
      </c>
      <c r="J384" s="174" t="s">
        <v>184</v>
      </c>
      <c r="K384" s="127" t="s">
        <v>175</v>
      </c>
      <c r="L384" s="133" t="str">
        <f>IFERROR(_xlfn.IFNA(VLOOKUP($K384,[28]коммент!$B:$C,2,0),""),"")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4" s="174"/>
      <c r="N384" s="176"/>
      <c r="O384" s="162"/>
      <c r="P384" s="162" t="s">
        <v>895</v>
      </c>
      <c r="Q384" s="186"/>
      <c r="R384" s="186"/>
    </row>
    <row r="385" spans="1:18" s="187" customFormat="1" ht="124.5" hidden="1" customHeight="1" x14ac:dyDescent="0.15">
      <c r="A385" s="174">
        <v>383</v>
      </c>
      <c r="B385" s="128">
        <v>44718</v>
      </c>
      <c r="C385" s="174" t="s">
        <v>921</v>
      </c>
      <c r="D385" s="183" t="s">
        <v>56</v>
      </c>
      <c r="E385" s="183"/>
      <c r="F385" s="145" t="s">
        <v>936</v>
      </c>
      <c r="G385" s="127">
        <v>9853566539</v>
      </c>
      <c r="H385" s="127"/>
      <c r="I385" s="127"/>
      <c r="J385" s="127" t="s">
        <v>180</v>
      </c>
      <c r="K385" s="127" t="s">
        <v>85</v>
      </c>
      <c r="L385" s="133" t="str">
        <f>IFERROR(_xlfn.IFNA(VLOOKUP($K385,[46]коммент!$B:$C,2,0),""),"")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85" s="174" t="s">
        <v>129</v>
      </c>
      <c r="N385" s="176"/>
      <c r="O385" s="162"/>
      <c r="P385" s="162"/>
      <c r="Q385" s="186"/>
      <c r="R385" s="186"/>
    </row>
    <row r="386" spans="1:18" s="187" customFormat="1" ht="124.5" hidden="1" customHeight="1" x14ac:dyDescent="0.15">
      <c r="A386" s="127">
        <v>384</v>
      </c>
      <c r="B386" s="128">
        <v>44718</v>
      </c>
      <c r="C386" s="127" t="s">
        <v>574</v>
      </c>
      <c r="D386" s="142" t="s">
        <v>62</v>
      </c>
      <c r="E386" s="183"/>
      <c r="F386" s="193" t="s">
        <v>575</v>
      </c>
      <c r="G386" s="160" t="s">
        <v>576</v>
      </c>
      <c r="H386" s="127"/>
      <c r="I386" s="174"/>
      <c r="J386" s="127" t="s">
        <v>180</v>
      </c>
      <c r="K386" s="127" t="s">
        <v>113</v>
      </c>
      <c r="L386" s="133" t="str">
        <f>IFERROR(_xlfn.IFNA(VLOOKUP($K386,[36]коммент!$B:$C,2,0),""),"")</f>
        <v>Формат уведомления. С целью проведения внутреннего контроля качества.</v>
      </c>
      <c r="M386" s="127"/>
      <c r="N386" s="176"/>
      <c r="O386" s="162"/>
      <c r="P386" s="162" t="s">
        <v>577</v>
      </c>
      <c r="Q386" s="186"/>
      <c r="R386" s="186"/>
    </row>
    <row r="387" spans="1:18" s="187" customFormat="1" ht="124.5" hidden="1" customHeight="1" x14ac:dyDescent="0.15">
      <c r="A387" s="174">
        <v>385</v>
      </c>
      <c r="B387" s="147">
        <v>44718</v>
      </c>
      <c r="C387" s="127" t="s">
        <v>574</v>
      </c>
      <c r="D387" s="142" t="s">
        <v>62</v>
      </c>
      <c r="E387" s="183"/>
      <c r="F387" s="195" t="s">
        <v>581</v>
      </c>
      <c r="G387" s="194">
        <v>9268625605</v>
      </c>
      <c r="H387" s="127" t="s">
        <v>582</v>
      </c>
      <c r="I387" s="173">
        <v>44672</v>
      </c>
      <c r="J387" s="127" t="s">
        <v>184</v>
      </c>
      <c r="K387" s="127" t="s">
        <v>175</v>
      </c>
      <c r="L387" s="133" t="str">
        <f>IFERROR(_xlfn.IFNA(VLOOKUP($K387,[36]коммент!$B:$C,2,0),""),"")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7" s="127"/>
      <c r="N387" s="176"/>
      <c r="O387" s="162"/>
      <c r="P387" s="162" t="s">
        <v>583</v>
      </c>
      <c r="Q387" s="186"/>
      <c r="R387" s="186"/>
    </row>
    <row r="388" spans="1:18" s="187" customFormat="1" ht="124.5" hidden="1" customHeight="1" x14ac:dyDescent="0.15">
      <c r="A388" s="127">
        <v>386</v>
      </c>
      <c r="B388" s="128">
        <v>44718</v>
      </c>
      <c r="C388" s="127" t="s">
        <v>574</v>
      </c>
      <c r="D388" s="146" t="s">
        <v>62</v>
      </c>
      <c r="E388" s="146"/>
      <c r="F388" s="152" t="s">
        <v>588</v>
      </c>
      <c r="G388" s="151">
        <v>9165843266</v>
      </c>
      <c r="H388" s="139"/>
      <c r="I388" s="139"/>
      <c r="J388" s="153" t="s">
        <v>179</v>
      </c>
      <c r="K388" s="153" t="s">
        <v>149</v>
      </c>
      <c r="L388" s="154" t="str">
        <f>IFERROR(_xlfn.IFNA(VLOOKUP($K388,[35]коммент!$B:$C,2,0),""),"")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88" s="139"/>
      <c r="N388" s="202"/>
      <c r="O388" s="202"/>
      <c r="P388" s="202" t="s">
        <v>589</v>
      </c>
      <c r="Q388" s="186"/>
      <c r="R388" s="186"/>
    </row>
    <row r="389" spans="1:18" s="187" customFormat="1" ht="124.5" hidden="1" customHeight="1" x14ac:dyDescent="0.15">
      <c r="A389" s="174">
        <v>387</v>
      </c>
      <c r="B389" s="128">
        <v>44718</v>
      </c>
      <c r="C389" s="127" t="s">
        <v>574</v>
      </c>
      <c r="D389" s="146" t="s">
        <v>62</v>
      </c>
      <c r="E389" s="146"/>
      <c r="F389" s="152" t="s">
        <v>593</v>
      </c>
      <c r="G389" s="151">
        <v>9166285343</v>
      </c>
      <c r="H389" s="139" t="s">
        <v>594</v>
      </c>
      <c r="I389" s="147">
        <v>44699</v>
      </c>
      <c r="J389" s="139" t="s">
        <v>179</v>
      </c>
      <c r="K389" s="139" t="s">
        <v>175</v>
      </c>
      <c r="L389" s="141" t="str">
        <f>IFERROR(_xlfn.IFNA(VLOOKUP($K389,[35]коммент!$B:$C,2,0),""),"")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9" s="127"/>
      <c r="N389" s="176"/>
      <c r="O389" s="162"/>
      <c r="P389" s="162" t="s">
        <v>595</v>
      </c>
      <c r="Q389" s="186"/>
      <c r="R389" s="186"/>
    </row>
    <row r="390" spans="1:18" s="187" customFormat="1" ht="124.5" hidden="1" customHeight="1" x14ac:dyDescent="0.15">
      <c r="A390" s="127">
        <v>388</v>
      </c>
      <c r="B390" s="147">
        <v>44718</v>
      </c>
      <c r="C390" s="127" t="s">
        <v>574</v>
      </c>
      <c r="D390" s="146" t="s">
        <v>62</v>
      </c>
      <c r="E390" s="146"/>
      <c r="F390" s="152" t="s">
        <v>615</v>
      </c>
      <c r="G390" s="151" t="s">
        <v>616</v>
      </c>
      <c r="H390" s="139" t="s">
        <v>617</v>
      </c>
      <c r="I390" s="147">
        <v>44385</v>
      </c>
      <c r="J390" s="171" t="s">
        <v>184</v>
      </c>
      <c r="K390" s="171" t="s">
        <v>111</v>
      </c>
      <c r="L390" s="172" t="str">
        <f>IFERROR(_xlfn.IFNA(VLOOKUP($K390,[65]коммент!$B:$C,2,0),""),"")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0" s="139" t="s">
        <v>130</v>
      </c>
      <c r="N390" s="202" t="s">
        <v>114</v>
      </c>
      <c r="O390" s="202"/>
      <c r="P390" s="202" t="s">
        <v>618</v>
      </c>
      <c r="Q390" s="186"/>
      <c r="R390" s="186"/>
    </row>
    <row r="391" spans="1:18" s="187" customFormat="1" ht="124.5" hidden="1" customHeight="1" x14ac:dyDescent="0.15">
      <c r="A391" s="174">
        <v>389</v>
      </c>
      <c r="B391" s="128">
        <v>44718</v>
      </c>
      <c r="C391" s="174" t="s">
        <v>619</v>
      </c>
      <c r="D391" s="183" t="s">
        <v>62</v>
      </c>
      <c r="E391" s="183"/>
      <c r="F391" s="175" t="s">
        <v>637</v>
      </c>
      <c r="G391" s="127" t="s">
        <v>638</v>
      </c>
      <c r="H391" s="174"/>
      <c r="I391" s="174"/>
      <c r="J391" s="127" t="s">
        <v>180</v>
      </c>
      <c r="K391" s="127" t="s">
        <v>85</v>
      </c>
      <c r="L391" s="133" t="str">
        <f>IFERROR(_xlfn.IFNA(VLOOKUP($K391,[27]коммент!$B:$C,2,0),""),"")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1" s="174" t="s">
        <v>129</v>
      </c>
      <c r="N391" s="176"/>
      <c r="O391" s="162"/>
      <c r="P391" s="127"/>
      <c r="Q391" s="186"/>
      <c r="R391" s="186"/>
    </row>
    <row r="392" spans="1:18" s="187" customFormat="1" ht="124.5" hidden="1" customHeight="1" x14ac:dyDescent="0.15">
      <c r="A392" s="127">
        <v>390</v>
      </c>
      <c r="B392" s="128">
        <v>44718</v>
      </c>
      <c r="C392" s="174" t="s">
        <v>619</v>
      </c>
      <c r="D392" s="183" t="s">
        <v>62</v>
      </c>
      <c r="E392" s="183"/>
      <c r="F392" s="175" t="s">
        <v>640</v>
      </c>
      <c r="G392" s="174">
        <v>9299843496</v>
      </c>
      <c r="H392" s="174"/>
      <c r="I392" s="174"/>
      <c r="J392" s="174" t="s">
        <v>134</v>
      </c>
      <c r="K392" s="127" t="s">
        <v>6</v>
      </c>
      <c r="L392" s="133" t="str">
        <f>IFERROR(_xlfn.IFNA(VLOOKUP($K392,[27]коммент!$B:$C,2,0),""),"")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2" s="174"/>
      <c r="N392" s="176"/>
      <c r="O392" s="162"/>
      <c r="P392" s="162" t="s">
        <v>641</v>
      </c>
      <c r="Q392" s="186"/>
      <c r="R392" s="186"/>
    </row>
    <row r="393" spans="1:18" s="187" customFormat="1" ht="124.5" hidden="1" customHeight="1" x14ac:dyDescent="0.15">
      <c r="A393" s="174">
        <v>391</v>
      </c>
      <c r="B393" s="147">
        <v>44718</v>
      </c>
      <c r="C393" s="174" t="s">
        <v>908</v>
      </c>
      <c r="D393" s="146" t="s">
        <v>62</v>
      </c>
      <c r="E393" s="183"/>
      <c r="F393" s="190" t="s">
        <v>911</v>
      </c>
      <c r="G393" s="174">
        <v>9091539711</v>
      </c>
      <c r="H393" s="174"/>
      <c r="I393" s="174"/>
      <c r="J393" s="174" t="s">
        <v>180</v>
      </c>
      <c r="K393" s="127" t="s">
        <v>149</v>
      </c>
      <c r="L393" s="133" t="str">
        <f>IFERROR(_xlfn.IFNA(VLOOKUP($K393,[37]коммент!$B:$C,2,0),""),"")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93" s="174"/>
      <c r="N393" s="176"/>
      <c r="O393" s="162"/>
      <c r="P393" s="162"/>
      <c r="Q393" s="186"/>
      <c r="R393" s="186"/>
    </row>
    <row r="394" spans="1:18" s="187" customFormat="1" ht="124.5" hidden="1" customHeight="1" x14ac:dyDescent="0.15">
      <c r="A394" s="127">
        <v>392</v>
      </c>
      <c r="B394" s="128">
        <v>44718</v>
      </c>
      <c r="C394" s="127" t="s">
        <v>1020</v>
      </c>
      <c r="D394" s="142" t="s">
        <v>62</v>
      </c>
      <c r="E394" s="142"/>
      <c r="F394" s="145" t="s">
        <v>1021</v>
      </c>
      <c r="G394" s="127">
        <v>9250102680</v>
      </c>
      <c r="H394" s="127" t="s">
        <v>1022</v>
      </c>
      <c r="I394" s="128">
        <v>44660</v>
      </c>
      <c r="J394" s="127" t="s">
        <v>180</v>
      </c>
      <c r="K394" s="127" t="s">
        <v>85</v>
      </c>
      <c r="L394" s="133" t="str">
        <f>IFERROR(_xlfn.IFNA(VLOOKUP($K394,[21]коммент!$B:$C,2,0),""),"")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4" s="127" t="s">
        <v>129</v>
      </c>
      <c r="N394" s="162"/>
      <c r="O394" s="162"/>
      <c r="P394" s="162"/>
      <c r="Q394" s="135"/>
      <c r="R394" s="135"/>
    </row>
    <row r="395" spans="1:18" s="187" customFormat="1" ht="124.5" hidden="1" customHeight="1" x14ac:dyDescent="0.15">
      <c r="A395" s="174">
        <v>393</v>
      </c>
      <c r="B395" s="128">
        <v>44718</v>
      </c>
      <c r="C395" s="127" t="s">
        <v>1020</v>
      </c>
      <c r="D395" s="142" t="s">
        <v>62</v>
      </c>
      <c r="E395" s="142"/>
      <c r="F395" s="145" t="s">
        <v>1023</v>
      </c>
      <c r="G395" s="127" t="s">
        <v>1024</v>
      </c>
      <c r="H395" s="127"/>
      <c r="I395" s="127"/>
      <c r="J395" s="127" t="s">
        <v>180</v>
      </c>
      <c r="K395" s="127" t="s">
        <v>85</v>
      </c>
      <c r="L395" s="133" t="str">
        <f>IFERROR(_xlfn.IFNA(VLOOKUP($K395,[21]коммент!$B:$C,2,0),""),"")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5" s="127" t="s">
        <v>129</v>
      </c>
      <c r="N395" s="162"/>
      <c r="O395" s="162"/>
      <c r="P395" s="162"/>
      <c r="Q395" s="135"/>
      <c r="R395" s="135"/>
    </row>
    <row r="396" spans="1:18" s="187" customFormat="1" ht="124.5" hidden="1" customHeight="1" x14ac:dyDescent="0.15">
      <c r="A396" s="127">
        <v>394</v>
      </c>
      <c r="B396" s="147">
        <v>44718</v>
      </c>
      <c r="C396" s="127" t="s">
        <v>1020</v>
      </c>
      <c r="D396" s="142" t="s">
        <v>62</v>
      </c>
      <c r="E396" s="142"/>
      <c r="F396" s="145" t="s">
        <v>1025</v>
      </c>
      <c r="G396" s="127">
        <v>9299351316</v>
      </c>
      <c r="H396" s="127" t="s">
        <v>1026</v>
      </c>
      <c r="I396" s="128">
        <v>44509</v>
      </c>
      <c r="J396" s="127" t="s">
        <v>184</v>
      </c>
      <c r="K396" s="127" t="s">
        <v>175</v>
      </c>
      <c r="L396" s="133" t="str">
        <f>IFERROR(_xlfn.IFNA(VLOOKUP($K396,[21]коммент!$B:$C,2,0),""),"")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96" s="127"/>
      <c r="N396" s="162"/>
      <c r="O396" s="162"/>
      <c r="P396" s="162" t="s">
        <v>935</v>
      </c>
      <c r="Q396" s="135"/>
      <c r="R396" s="135"/>
    </row>
    <row r="397" spans="1:18" s="187" customFormat="1" ht="124.5" hidden="1" customHeight="1" x14ac:dyDescent="0.15">
      <c r="A397" s="174">
        <v>395</v>
      </c>
      <c r="B397" s="128">
        <v>44718</v>
      </c>
      <c r="C397" s="127" t="s">
        <v>1073</v>
      </c>
      <c r="D397" s="142" t="s">
        <v>62</v>
      </c>
      <c r="E397" s="142"/>
      <c r="F397" s="145" t="s">
        <v>1074</v>
      </c>
      <c r="G397" s="127">
        <v>9036266127</v>
      </c>
      <c r="H397" s="127" t="s">
        <v>1075</v>
      </c>
      <c r="I397" s="128">
        <v>44653</v>
      </c>
      <c r="J397" s="127" t="s">
        <v>180</v>
      </c>
      <c r="K397" s="127" t="s">
        <v>85</v>
      </c>
      <c r="L397" s="133" t="str">
        <f>IFERROR(_xlfn.IFNA(VLOOKUP($K397,[38]коммент!$B:$C,2,0),""),"")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7" s="127" t="s">
        <v>129</v>
      </c>
      <c r="N397" s="162"/>
      <c r="O397" s="162"/>
      <c r="P397" s="162"/>
      <c r="Q397" s="135"/>
      <c r="R397" s="135"/>
    </row>
    <row r="398" spans="1:18" s="187" customFormat="1" ht="124.5" hidden="1" customHeight="1" x14ac:dyDescent="0.15">
      <c r="A398" s="127">
        <v>396</v>
      </c>
      <c r="B398" s="128">
        <v>44718</v>
      </c>
      <c r="C398" s="174" t="s">
        <v>789</v>
      </c>
      <c r="D398" s="183" t="s">
        <v>26</v>
      </c>
      <c r="E398" s="183"/>
      <c r="F398" s="145" t="s">
        <v>793</v>
      </c>
      <c r="G398" s="174" t="s">
        <v>794</v>
      </c>
      <c r="H398" s="174"/>
      <c r="I398" s="173"/>
      <c r="J398" s="174" t="s">
        <v>180</v>
      </c>
      <c r="K398" s="127" t="s">
        <v>85</v>
      </c>
      <c r="L398" s="133" t="s">
        <v>148</v>
      </c>
      <c r="M398" s="174" t="s">
        <v>129</v>
      </c>
      <c r="N398" s="176"/>
      <c r="O398" s="162"/>
      <c r="P398" s="162"/>
      <c r="Q398" s="186"/>
      <c r="R398" s="186"/>
    </row>
    <row r="399" spans="1:18" s="187" customFormat="1" ht="124.5" hidden="1" customHeight="1" x14ac:dyDescent="0.15">
      <c r="A399" s="174">
        <v>397</v>
      </c>
      <c r="B399" s="147">
        <v>44718</v>
      </c>
      <c r="C399" s="174" t="s">
        <v>553</v>
      </c>
      <c r="D399" s="183" t="s">
        <v>23</v>
      </c>
      <c r="E399" s="183"/>
      <c r="F399" s="175" t="s">
        <v>566</v>
      </c>
      <c r="G399" s="174">
        <v>9035661138</v>
      </c>
      <c r="H399" s="174"/>
      <c r="I399" s="174"/>
      <c r="J399" s="174" t="s">
        <v>180</v>
      </c>
      <c r="K399" s="127" t="s">
        <v>6</v>
      </c>
      <c r="L399" s="133" t="str">
        <f>IFERROR(_xlfn.IFNA(VLOOKUP($K399,[42]коммент!$B:$C,2,0),""),"")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9" s="174"/>
      <c r="N399" s="176"/>
      <c r="O399" s="162"/>
      <c r="P399" s="162" t="s">
        <v>567</v>
      </c>
      <c r="Q399" s="186"/>
      <c r="R399" s="186"/>
    </row>
    <row r="400" spans="1:18" s="187" customFormat="1" ht="124.5" hidden="1" customHeight="1" x14ac:dyDescent="0.15">
      <c r="A400" s="127">
        <v>398</v>
      </c>
      <c r="B400" s="128">
        <v>44718</v>
      </c>
      <c r="C400" s="174" t="s">
        <v>921</v>
      </c>
      <c r="D400" s="183" t="s">
        <v>23</v>
      </c>
      <c r="E400" s="183"/>
      <c r="F400" s="175" t="s">
        <v>929</v>
      </c>
      <c r="G400" s="174">
        <v>9163926291</v>
      </c>
      <c r="H400" s="174" t="s">
        <v>564</v>
      </c>
      <c r="I400" s="173">
        <v>44686</v>
      </c>
      <c r="J400" s="174" t="s">
        <v>184</v>
      </c>
      <c r="K400" s="127" t="s">
        <v>175</v>
      </c>
      <c r="L400" s="133" t="str">
        <f>IFERROR(_xlfn.IFNA(VLOOKUP($K400,[46]коммент!$B:$C,2,0),""),"")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00" s="174"/>
      <c r="N400" s="176"/>
      <c r="O400" s="162"/>
      <c r="P400" s="162" t="s">
        <v>475</v>
      </c>
      <c r="Q400" s="186"/>
      <c r="R400" s="186"/>
    </row>
    <row r="401" spans="1:18" s="187" customFormat="1" ht="124.5" hidden="1" customHeight="1" x14ac:dyDescent="0.15">
      <c r="A401" s="174">
        <v>399</v>
      </c>
      <c r="B401" s="128">
        <v>44718</v>
      </c>
      <c r="C401" s="174" t="s">
        <v>921</v>
      </c>
      <c r="D401" s="142" t="s">
        <v>23</v>
      </c>
      <c r="E401" s="142"/>
      <c r="F401" s="145" t="s">
        <v>937</v>
      </c>
      <c r="G401" s="127">
        <v>9151002243</v>
      </c>
      <c r="H401" s="127"/>
      <c r="I401" s="127"/>
      <c r="J401" s="127" t="s">
        <v>180</v>
      </c>
      <c r="K401" s="127" t="s">
        <v>85</v>
      </c>
      <c r="L401" s="133" t="s">
        <v>148</v>
      </c>
      <c r="M401" s="127" t="s">
        <v>129</v>
      </c>
      <c r="N401" s="162"/>
      <c r="O401" s="162"/>
      <c r="P401" s="127"/>
      <c r="Q401" s="186"/>
      <c r="R401" s="186"/>
    </row>
    <row r="402" spans="1:18" s="187" customFormat="1" ht="124.5" hidden="1" customHeight="1" x14ac:dyDescent="0.15">
      <c r="A402" s="127">
        <v>400</v>
      </c>
      <c r="B402" s="147">
        <v>44718</v>
      </c>
      <c r="C402" s="127" t="s">
        <v>1137</v>
      </c>
      <c r="D402" s="142" t="s">
        <v>23</v>
      </c>
      <c r="E402" s="142"/>
      <c r="F402" s="145" t="s">
        <v>1138</v>
      </c>
      <c r="G402" s="127" t="s">
        <v>1139</v>
      </c>
      <c r="H402" s="127" t="s">
        <v>1140</v>
      </c>
      <c r="I402" s="128">
        <v>44638</v>
      </c>
      <c r="J402" s="127" t="s">
        <v>134</v>
      </c>
      <c r="K402" s="127" t="s">
        <v>6</v>
      </c>
      <c r="L402" s="133" t="str">
        <f>IFERROR(_xlfn.IFNA(VLOOKUP($K402,[43]коммент!$B:$C,2,0),""),"")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02" s="127"/>
      <c r="N402" s="162"/>
      <c r="O402" s="162"/>
      <c r="P402" s="127"/>
      <c r="Q402" s="135"/>
      <c r="R402" s="135"/>
    </row>
    <row r="403" spans="1:18" s="187" customFormat="1" ht="124.5" hidden="1" customHeight="1" x14ac:dyDescent="0.15">
      <c r="A403" s="174">
        <v>401</v>
      </c>
      <c r="B403" s="128">
        <v>44718</v>
      </c>
      <c r="C403" s="127" t="s">
        <v>252</v>
      </c>
      <c r="D403" s="142" t="s">
        <v>44</v>
      </c>
      <c r="E403" s="142"/>
      <c r="F403" s="190" t="s">
        <v>264</v>
      </c>
      <c r="G403" s="127">
        <v>9096869316</v>
      </c>
      <c r="H403" s="127"/>
      <c r="I403" s="128"/>
      <c r="J403" s="127" t="s">
        <v>180</v>
      </c>
      <c r="K403" s="127" t="s">
        <v>149</v>
      </c>
      <c r="L403" s="133" t="s">
        <v>144</v>
      </c>
      <c r="M403" s="174"/>
      <c r="N403" s="162"/>
      <c r="O403" s="162"/>
      <c r="P403" s="127"/>
      <c r="Q403" s="186"/>
      <c r="R403" s="186"/>
    </row>
    <row r="404" spans="1:18" s="187" customFormat="1" ht="124.5" hidden="1" customHeight="1" x14ac:dyDescent="0.15">
      <c r="A404" s="127">
        <v>402</v>
      </c>
      <c r="B404" s="128">
        <v>44718</v>
      </c>
      <c r="C404" s="174" t="s">
        <v>267</v>
      </c>
      <c r="D404" s="142" t="s">
        <v>44</v>
      </c>
      <c r="E404" s="142"/>
      <c r="F404" s="145" t="s">
        <v>270</v>
      </c>
      <c r="G404" s="127">
        <v>89099227256</v>
      </c>
      <c r="H404" s="127" t="s">
        <v>271</v>
      </c>
      <c r="I404" s="128">
        <v>44708</v>
      </c>
      <c r="J404" s="127" t="s">
        <v>180</v>
      </c>
      <c r="K404" s="127" t="s">
        <v>6</v>
      </c>
      <c r="L404" s="133" t="s">
        <v>147</v>
      </c>
      <c r="M404" s="127"/>
      <c r="N404" s="162"/>
      <c r="O404" s="162"/>
      <c r="P404" s="127"/>
      <c r="Q404" s="186"/>
      <c r="R404" s="186"/>
    </row>
    <row r="405" spans="1:18" s="187" customFormat="1" ht="124.5" hidden="1" customHeight="1" x14ac:dyDescent="0.15">
      <c r="A405" s="174">
        <v>403</v>
      </c>
      <c r="B405" s="147">
        <v>44718</v>
      </c>
      <c r="C405" s="174" t="s">
        <v>267</v>
      </c>
      <c r="D405" s="142" t="s">
        <v>44</v>
      </c>
      <c r="E405" s="142"/>
      <c r="F405" s="145" t="s">
        <v>274</v>
      </c>
      <c r="G405" s="127">
        <v>89161769918</v>
      </c>
      <c r="H405" s="127" t="s">
        <v>275</v>
      </c>
      <c r="I405" s="128">
        <v>44711</v>
      </c>
      <c r="J405" s="127" t="s">
        <v>180</v>
      </c>
      <c r="K405" s="127" t="s">
        <v>6</v>
      </c>
      <c r="L405" s="133" t="s">
        <v>147</v>
      </c>
      <c r="M405" s="127"/>
      <c r="N405" s="162"/>
      <c r="O405" s="162"/>
      <c r="P405" s="127"/>
      <c r="Q405" s="186"/>
      <c r="R405" s="186"/>
    </row>
    <row r="406" spans="1:18" s="187" customFormat="1" ht="124.5" hidden="1" customHeight="1" x14ac:dyDescent="0.15">
      <c r="A406" s="127">
        <v>404</v>
      </c>
      <c r="B406" s="128">
        <v>44718</v>
      </c>
      <c r="C406" s="127" t="s">
        <v>252</v>
      </c>
      <c r="D406" s="142" t="s">
        <v>42</v>
      </c>
      <c r="E406" s="183"/>
      <c r="F406" s="190" t="s">
        <v>265</v>
      </c>
      <c r="G406" s="127">
        <v>9164993715</v>
      </c>
      <c r="H406" s="127"/>
      <c r="I406" s="128"/>
      <c r="J406" s="127" t="s">
        <v>179</v>
      </c>
      <c r="K406" s="127" t="s">
        <v>149</v>
      </c>
      <c r="L406" s="133" t="s">
        <v>144</v>
      </c>
      <c r="M406" s="174"/>
      <c r="N406" s="162"/>
      <c r="O406" s="162"/>
      <c r="P406" s="127"/>
      <c r="Q406" s="186"/>
      <c r="R406" s="186"/>
    </row>
    <row r="407" spans="1:18" s="187" customFormat="1" ht="124.5" hidden="1" customHeight="1" x14ac:dyDescent="0.15">
      <c r="A407" s="174">
        <v>405</v>
      </c>
      <c r="B407" s="128">
        <v>44718</v>
      </c>
      <c r="C407" s="174" t="s">
        <v>757</v>
      </c>
      <c r="D407" s="183" t="s">
        <v>42</v>
      </c>
      <c r="E407" s="183"/>
      <c r="F407" s="145" t="s">
        <v>771</v>
      </c>
      <c r="G407" s="174" t="s">
        <v>772</v>
      </c>
      <c r="H407" s="174"/>
      <c r="I407" s="173"/>
      <c r="J407" s="174" t="s">
        <v>179</v>
      </c>
      <c r="K407" s="127" t="s">
        <v>6</v>
      </c>
      <c r="L407" s="133" t="s">
        <v>147</v>
      </c>
      <c r="M407" s="174"/>
      <c r="N407" s="176"/>
      <c r="O407" s="162"/>
      <c r="P407" s="127" t="s">
        <v>773</v>
      </c>
      <c r="Q407" s="186"/>
      <c r="R407" s="186"/>
    </row>
    <row r="408" spans="1:18" s="187" customFormat="1" ht="124.5" hidden="1" customHeight="1" x14ac:dyDescent="0.15">
      <c r="A408" s="127">
        <v>406</v>
      </c>
      <c r="B408" s="147">
        <v>44718</v>
      </c>
      <c r="C408" s="150" t="s">
        <v>1055</v>
      </c>
      <c r="D408" s="142" t="s">
        <v>42</v>
      </c>
      <c r="E408" s="142"/>
      <c r="F408" s="137" t="s">
        <v>1070</v>
      </c>
      <c r="G408" s="127">
        <v>89068993205</v>
      </c>
      <c r="H408" s="127"/>
      <c r="I408" s="127"/>
      <c r="J408" s="127" t="s">
        <v>179</v>
      </c>
      <c r="K408" s="127" t="s">
        <v>85</v>
      </c>
      <c r="L408" s="133" t="str">
        <f>IFERROR(_xlfn.IFNA(VLOOKUP($K408,[8]коммент!$B:$C,2,0),""),"")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8" s="127" t="s">
        <v>129</v>
      </c>
      <c r="N408" s="162"/>
      <c r="O408" s="162"/>
      <c r="P408" s="127"/>
      <c r="Q408" s="135"/>
      <c r="R408" s="135"/>
    </row>
    <row r="409" spans="1:18" s="187" customFormat="1" ht="124.5" hidden="1" customHeight="1" x14ac:dyDescent="0.15">
      <c r="A409" s="174">
        <v>407</v>
      </c>
      <c r="B409" s="128">
        <v>44718</v>
      </c>
      <c r="C409" s="150" t="s">
        <v>1055</v>
      </c>
      <c r="D409" s="142" t="s">
        <v>42</v>
      </c>
      <c r="E409" s="142"/>
      <c r="F409" s="137" t="s">
        <v>1072</v>
      </c>
      <c r="G409" s="127">
        <v>9096724222</v>
      </c>
      <c r="H409" s="127"/>
      <c r="I409" s="127"/>
      <c r="J409" s="127" t="s">
        <v>180</v>
      </c>
      <c r="K409" s="127" t="s">
        <v>85</v>
      </c>
      <c r="L409" s="133" t="str">
        <f>IFERROR(_xlfn.IFNA(VLOOKUP($K409,[8]коммент!$B:$C,2,0),""),"")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9" s="127" t="s">
        <v>129</v>
      </c>
      <c r="N409" s="162"/>
      <c r="O409" s="162"/>
      <c r="P409" s="127"/>
      <c r="Q409" s="135"/>
      <c r="R409" s="135"/>
    </row>
    <row r="410" spans="1:18" s="187" customFormat="1" ht="124.5" hidden="1" customHeight="1" x14ac:dyDescent="0.15">
      <c r="A410" s="127">
        <v>408</v>
      </c>
      <c r="B410" s="128">
        <v>44718</v>
      </c>
      <c r="C410" s="127" t="s">
        <v>1223</v>
      </c>
      <c r="D410" s="142" t="s">
        <v>42</v>
      </c>
      <c r="E410" s="142"/>
      <c r="F410" s="137" t="s">
        <v>1229</v>
      </c>
      <c r="G410" s="127">
        <v>9251917692</v>
      </c>
      <c r="H410" s="127"/>
      <c r="I410" s="127"/>
      <c r="J410" s="127" t="s">
        <v>184</v>
      </c>
      <c r="K410" s="127" t="s">
        <v>6</v>
      </c>
      <c r="L410" s="133" t="str">
        <f>IFERROR(_xlfn.IFNA(VLOOKUP($K410,[9]коммент!$B:$C,2,0),""),"")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0" s="127"/>
      <c r="N410" s="162"/>
      <c r="O410" s="162"/>
      <c r="P410" s="127"/>
      <c r="Q410" s="135"/>
      <c r="R410" s="135"/>
    </row>
    <row r="411" spans="1:18" s="187" customFormat="1" ht="124.5" hidden="1" customHeight="1" x14ac:dyDescent="0.15">
      <c r="A411" s="174">
        <v>409</v>
      </c>
      <c r="B411" s="147">
        <v>44718</v>
      </c>
      <c r="C411" s="139" t="s">
        <v>410</v>
      </c>
      <c r="D411" s="142" t="s">
        <v>25</v>
      </c>
      <c r="E411" s="142"/>
      <c r="F411" s="145" t="s">
        <v>418</v>
      </c>
      <c r="G411" s="127" t="s">
        <v>419</v>
      </c>
      <c r="H411" s="127" t="s">
        <v>420</v>
      </c>
      <c r="I411" s="128">
        <v>44676</v>
      </c>
      <c r="J411" s="127" t="s">
        <v>180</v>
      </c>
      <c r="K411" s="127" t="s">
        <v>85</v>
      </c>
      <c r="L411" s="133" t="str">
        <f>IFERROR(_xlfn.IFNA(VLOOKUP($K411,[17]коммент!$B:$C,2,0),""),"")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11" s="127" t="s">
        <v>129</v>
      </c>
      <c r="N411" s="162" t="s">
        <v>114</v>
      </c>
      <c r="O411" s="162"/>
      <c r="P411" s="127"/>
      <c r="Q411" s="135"/>
      <c r="R411" s="135"/>
    </row>
    <row r="412" spans="1:18" s="187" customFormat="1" ht="124.5" hidden="1" customHeight="1" x14ac:dyDescent="0.15">
      <c r="A412" s="127">
        <v>410</v>
      </c>
      <c r="B412" s="128">
        <v>44718</v>
      </c>
      <c r="C412" s="174" t="s">
        <v>774</v>
      </c>
      <c r="D412" s="183" t="s">
        <v>25</v>
      </c>
      <c r="E412" s="183"/>
      <c r="F412" s="145" t="s">
        <v>783</v>
      </c>
      <c r="G412" s="174">
        <v>89774158683</v>
      </c>
      <c r="H412" s="174"/>
      <c r="I412" s="173"/>
      <c r="J412" s="174" t="s">
        <v>180</v>
      </c>
      <c r="K412" s="127" t="s">
        <v>85</v>
      </c>
      <c r="L412" s="133" t="s">
        <v>148</v>
      </c>
      <c r="M412" s="174" t="s">
        <v>129</v>
      </c>
      <c r="N412" s="176"/>
      <c r="O412" s="162"/>
      <c r="P412" s="127"/>
      <c r="Q412" s="186"/>
      <c r="R412" s="186"/>
    </row>
    <row r="413" spans="1:18" s="187" customFormat="1" ht="124.5" hidden="1" customHeight="1" x14ac:dyDescent="0.15">
      <c r="A413" s="174">
        <v>411</v>
      </c>
      <c r="B413" s="128">
        <v>44718</v>
      </c>
      <c r="C413" s="127" t="s">
        <v>252</v>
      </c>
      <c r="D413" s="142" t="s">
        <v>92</v>
      </c>
      <c r="E413" s="183"/>
      <c r="F413" s="190" t="s">
        <v>261</v>
      </c>
      <c r="G413" s="127">
        <v>9156474091</v>
      </c>
      <c r="H413" s="127"/>
      <c r="I413" s="128"/>
      <c r="J413" s="127" t="s">
        <v>180</v>
      </c>
      <c r="K413" s="127" t="s">
        <v>85</v>
      </c>
      <c r="L413" s="133" t="s">
        <v>148</v>
      </c>
      <c r="M413" s="174" t="s">
        <v>129</v>
      </c>
      <c r="N413" s="162"/>
      <c r="O413" s="162"/>
      <c r="P413" s="127"/>
      <c r="Q413" s="186"/>
      <c r="R413" s="186"/>
    </row>
    <row r="414" spans="1:18" s="187" customFormat="1" ht="124.5" hidden="1" customHeight="1" x14ac:dyDescent="0.15">
      <c r="A414" s="127">
        <v>412</v>
      </c>
      <c r="B414" s="147">
        <v>44718</v>
      </c>
      <c r="C414" s="127" t="s">
        <v>252</v>
      </c>
      <c r="D414" s="142" t="s">
        <v>92</v>
      </c>
      <c r="E414" s="142"/>
      <c r="F414" s="190" t="s">
        <v>262</v>
      </c>
      <c r="G414" s="127">
        <v>9036278946</v>
      </c>
      <c r="H414" s="127"/>
      <c r="I414" s="128"/>
      <c r="J414" s="127" t="s">
        <v>180</v>
      </c>
      <c r="K414" s="127" t="s">
        <v>85</v>
      </c>
      <c r="L414" s="133" t="s">
        <v>148</v>
      </c>
      <c r="M414" s="174" t="s">
        <v>129</v>
      </c>
      <c r="N414" s="162"/>
      <c r="O414" s="162"/>
      <c r="P414" s="127"/>
      <c r="Q414" s="186"/>
      <c r="R414" s="186"/>
    </row>
    <row r="415" spans="1:18" s="187" customFormat="1" ht="124.5" hidden="1" customHeight="1" x14ac:dyDescent="0.15">
      <c r="A415" s="174">
        <v>413</v>
      </c>
      <c r="B415" s="128">
        <v>44718</v>
      </c>
      <c r="C415" s="174" t="s">
        <v>267</v>
      </c>
      <c r="D415" s="142" t="s">
        <v>92</v>
      </c>
      <c r="E415" s="142"/>
      <c r="F415" s="145" t="s">
        <v>272</v>
      </c>
      <c r="G415" s="127">
        <v>89032135167</v>
      </c>
      <c r="H415" s="127" t="s">
        <v>273</v>
      </c>
      <c r="I415" s="128">
        <v>44124</v>
      </c>
      <c r="J415" s="127" t="s">
        <v>179</v>
      </c>
      <c r="K415" s="127" t="s">
        <v>6</v>
      </c>
      <c r="L415" s="133" t="s">
        <v>147</v>
      </c>
      <c r="M415" s="127"/>
      <c r="N415" s="162"/>
      <c r="O415" s="162"/>
      <c r="P415" s="127"/>
      <c r="Q415" s="186"/>
      <c r="R415" s="186"/>
    </row>
    <row r="416" spans="1:18" s="187" customFormat="1" ht="124.5" hidden="1" customHeight="1" x14ac:dyDescent="0.15">
      <c r="A416" s="127">
        <v>414</v>
      </c>
      <c r="B416" s="128">
        <v>44718</v>
      </c>
      <c r="C416" s="174" t="s">
        <v>267</v>
      </c>
      <c r="D416" s="183" t="s">
        <v>92</v>
      </c>
      <c r="E416" s="183"/>
      <c r="F416" s="175" t="s">
        <v>276</v>
      </c>
      <c r="G416" s="174">
        <v>89776119437</v>
      </c>
      <c r="H416" s="174" t="s">
        <v>250</v>
      </c>
      <c r="I416" s="173">
        <v>44714</v>
      </c>
      <c r="J416" s="174" t="s">
        <v>180</v>
      </c>
      <c r="K416" s="127" t="s">
        <v>111</v>
      </c>
      <c r="L416" s="133" t="s">
        <v>165</v>
      </c>
      <c r="M416" s="174" t="s">
        <v>130</v>
      </c>
      <c r="N416" s="176" t="s">
        <v>183</v>
      </c>
      <c r="O416" s="162" t="s">
        <v>92</v>
      </c>
      <c r="P416" s="127" t="s">
        <v>277</v>
      </c>
      <c r="Q416" s="186"/>
      <c r="R416" s="186"/>
    </row>
    <row r="417" spans="1:18" s="187" customFormat="1" ht="124.5" hidden="1" customHeight="1" x14ac:dyDescent="0.15">
      <c r="A417" s="174">
        <v>415</v>
      </c>
      <c r="B417" s="147">
        <v>44718</v>
      </c>
      <c r="C417" s="174" t="s">
        <v>646</v>
      </c>
      <c r="D417" s="142" t="s">
        <v>92</v>
      </c>
      <c r="E417" s="142"/>
      <c r="F417" s="175" t="s">
        <v>647</v>
      </c>
      <c r="G417" s="174">
        <v>9166385091</v>
      </c>
      <c r="H417" s="174" t="s">
        <v>242</v>
      </c>
      <c r="I417" s="173">
        <v>44706</v>
      </c>
      <c r="J417" s="174" t="s">
        <v>134</v>
      </c>
      <c r="K417" s="127" t="s">
        <v>6</v>
      </c>
      <c r="L417" s="133" t="str">
        <f>IFERROR(_xlfn.IFNA(VLOOKUP($K417,[55]коммент!$B:$C,2,0),""),"")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7" s="174" t="s">
        <v>129</v>
      </c>
      <c r="N417" s="176"/>
      <c r="O417" s="162"/>
      <c r="P417" s="162" t="s">
        <v>648</v>
      </c>
      <c r="Q417" s="186"/>
      <c r="R417" s="186"/>
    </row>
    <row r="418" spans="1:18" s="187" customFormat="1" ht="124.5" hidden="1" customHeight="1" x14ac:dyDescent="0.15">
      <c r="A418" s="127">
        <v>416</v>
      </c>
      <c r="B418" s="128">
        <v>44718</v>
      </c>
      <c r="C418" s="174" t="s">
        <v>709</v>
      </c>
      <c r="D418" s="183" t="s">
        <v>92</v>
      </c>
      <c r="E418" s="183"/>
      <c r="F418" s="145" t="s">
        <v>710</v>
      </c>
      <c r="G418" s="127" t="s">
        <v>711</v>
      </c>
      <c r="H418" s="174"/>
      <c r="I418" s="173"/>
      <c r="J418" s="207" t="s">
        <v>180</v>
      </c>
      <c r="K418" s="127" t="s">
        <v>6</v>
      </c>
      <c r="L418" s="133" t="str">
        <f>IFERROR(_xlfn.IFNA(VLOOKUP($K418,[19]коммент!$B:$C,2,0),""),"")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8" s="174"/>
      <c r="N418" s="176"/>
      <c r="O418" s="162"/>
      <c r="P418" s="162"/>
      <c r="Q418" s="186"/>
      <c r="R418" s="186"/>
    </row>
    <row r="419" spans="1:18" s="187" customFormat="1" ht="124.5" hidden="1" customHeight="1" x14ac:dyDescent="0.15">
      <c r="A419" s="174">
        <v>417</v>
      </c>
      <c r="B419" s="128">
        <v>44718</v>
      </c>
      <c r="C419" s="139" t="s">
        <v>465</v>
      </c>
      <c r="D419" s="142" t="s">
        <v>66</v>
      </c>
      <c r="E419" s="142"/>
      <c r="F419" s="145" t="s">
        <v>470</v>
      </c>
      <c r="G419" s="127">
        <v>9153199370</v>
      </c>
      <c r="H419" s="127" t="s">
        <v>471</v>
      </c>
      <c r="I419" s="128">
        <v>44524</v>
      </c>
      <c r="J419" s="127" t="s">
        <v>184</v>
      </c>
      <c r="K419" s="127" t="s">
        <v>175</v>
      </c>
      <c r="L419" s="133" t="str">
        <f>IFERROR(_xlfn.IFNA(VLOOKUP($K419,[58]коммент!$B:$C,2,0),""),"")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19" s="127"/>
      <c r="N419" s="162"/>
      <c r="O419" s="162"/>
      <c r="P419" s="162" t="s">
        <v>472</v>
      </c>
      <c r="Q419" s="135"/>
      <c r="R419" s="135"/>
    </row>
    <row r="420" spans="1:18" s="187" customFormat="1" ht="124.5" hidden="1" customHeight="1" x14ac:dyDescent="0.15">
      <c r="A420" s="127">
        <v>418</v>
      </c>
      <c r="B420" s="147">
        <v>44718</v>
      </c>
      <c r="C420" s="174" t="s">
        <v>619</v>
      </c>
      <c r="D420" s="142" t="s">
        <v>66</v>
      </c>
      <c r="E420" s="183"/>
      <c r="F420" s="175" t="s">
        <v>629</v>
      </c>
      <c r="G420" s="127" t="s">
        <v>630</v>
      </c>
      <c r="H420" s="174"/>
      <c r="I420" s="174"/>
      <c r="J420" s="127" t="s">
        <v>179</v>
      </c>
      <c r="K420" s="127" t="s">
        <v>6</v>
      </c>
      <c r="L420" s="133" t="str">
        <f>IFERROR(_xlfn.IFNA(VLOOKUP($K420,[27]коммент!$B:$C,2,0),""),"")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0" s="174"/>
      <c r="N420" s="176"/>
      <c r="O420" s="162"/>
      <c r="P420" s="162"/>
      <c r="Q420" s="186"/>
      <c r="R420" s="186"/>
    </row>
    <row r="421" spans="1:18" s="187" customFormat="1" ht="124.5" hidden="1" customHeight="1" x14ac:dyDescent="0.15">
      <c r="A421" s="174">
        <v>419</v>
      </c>
      <c r="B421" s="128">
        <v>44718</v>
      </c>
      <c r="C421" s="127" t="s">
        <v>220</v>
      </c>
      <c r="D421" s="142" t="s">
        <v>47</v>
      </c>
      <c r="E421" s="136"/>
      <c r="F421" s="138" t="s">
        <v>221</v>
      </c>
      <c r="G421" s="127">
        <v>9671708742</v>
      </c>
      <c r="H421" s="139"/>
      <c r="I421" s="128"/>
      <c r="J421" s="139" t="s">
        <v>180</v>
      </c>
      <c r="K421" s="127" t="s">
        <v>85</v>
      </c>
      <c r="L421" s="133" t="s">
        <v>147</v>
      </c>
      <c r="M421" s="174" t="s">
        <v>129</v>
      </c>
      <c r="N421" s="202"/>
      <c r="O421" s="202"/>
      <c r="P421" s="202"/>
      <c r="Q421" s="186"/>
      <c r="R421" s="186"/>
    </row>
    <row r="422" spans="1:18" s="187" customFormat="1" ht="124.5" hidden="1" customHeight="1" x14ac:dyDescent="0.15">
      <c r="A422" s="127">
        <v>420</v>
      </c>
      <c r="B422" s="128">
        <v>44718</v>
      </c>
      <c r="C422" s="127" t="s">
        <v>220</v>
      </c>
      <c r="D422" s="142" t="s">
        <v>47</v>
      </c>
      <c r="E422" s="136"/>
      <c r="F422" s="138" t="s">
        <v>221</v>
      </c>
      <c r="G422" s="127">
        <v>9671708742</v>
      </c>
      <c r="H422" s="139"/>
      <c r="I422" s="128"/>
      <c r="J422" s="139" t="s">
        <v>180</v>
      </c>
      <c r="K422" s="140" t="s">
        <v>149</v>
      </c>
      <c r="L422" s="141" t="str">
        <f>IFERROR(_xlfn.IFNA(VLOOKUP($K422,[66]коммент!$B:$C,2,0),""),"")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422" s="174"/>
      <c r="N422" s="202"/>
      <c r="O422" s="202"/>
      <c r="P422" s="202"/>
      <c r="Q422" s="186"/>
      <c r="R422" s="186"/>
    </row>
    <row r="423" spans="1:18" s="187" customFormat="1" ht="124.5" hidden="1" customHeight="1" x14ac:dyDescent="0.15">
      <c r="A423" s="174">
        <v>421</v>
      </c>
      <c r="B423" s="147">
        <v>44718</v>
      </c>
      <c r="C423" s="127" t="s">
        <v>220</v>
      </c>
      <c r="D423" s="142" t="s">
        <v>47</v>
      </c>
      <c r="E423" s="142"/>
      <c r="F423" s="175" t="s">
        <v>222</v>
      </c>
      <c r="G423" s="174">
        <v>9654370815</v>
      </c>
      <c r="H423" s="127"/>
      <c r="I423" s="128"/>
      <c r="J423" s="127" t="s">
        <v>180</v>
      </c>
      <c r="K423" s="127" t="s">
        <v>6</v>
      </c>
      <c r="L423" s="133" t="s">
        <v>147</v>
      </c>
      <c r="M423" s="174"/>
      <c r="N423" s="176"/>
      <c r="O423" s="162"/>
      <c r="P423" s="162"/>
      <c r="Q423" s="186"/>
      <c r="R423" s="186"/>
    </row>
    <row r="424" spans="1:18" s="187" customFormat="1" ht="124.5" hidden="1" customHeight="1" x14ac:dyDescent="0.15">
      <c r="A424" s="127">
        <v>422</v>
      </c>
      <c r="B424" s="128">
        <v>44718</v>
      </c>
      <c r="C424" s="127" t="s">
        <v>220</v>
      </c>
      <c r="D424" s="142" t="s">
        <v>47</v>
      </c>
      <c r="E424" s="142"/>
      <c r="F424" s="137" t="s">
        <v>223</v>
      </c>
      <c r="G424" s="127">
        <v>9175759072</v>
      </c>
      <c r="H424" s="127" t="s">
        <v>224</v>
      </c>
      <c r="I424" s="128">
        <v>44707</v>
      </c>
      <c r="J424" s="127" t="s">
        <v>180</v>
      </c>
      <c r="K424" s="127" t="s">
        <v>85</v>
      </c>
      <c r="L424" s="133" t="str">
        <f>IFERROR(_xlfn.IFNA(VLOOKUP($K424,[11]коммент!$B:$C,2,0),""),"")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24" s="174" t="s">
        <v>129</v>
      </c>
      <c r="N424" s="176"/>
      <c r="O424" s="162"/>
      <c r="P424" s="162" t="s">
        <v>225</v>
      </c>
      <c r="Q424" s="186"/>
      <c r="R424" s="186"/>
    </row>
    <row r="425" spans="1:18" s="187" customFormat="1" ht="124.5" hidden="1" customHeight="1" x14ac:dyDescent="0.15">
      <c r="A425" s="174">
        <v>423</v>
      </c>
      <c r="B425" s="128">
        <v>44718</v>
      </c>
      <c r="C425" s="139" t="s">
        <v>876</v>
      </c>
      <c r="D425" s="183" t="s">
        <v>60</v>
      </c>
      <c r="E425" s="183"/>
      <c r="F425" s="175" t="s">
        <v>890</v>
      </c>
      <c r="G425" s="174"/>
      <c r="H425" s="174"/>
      <c r="I425" s="174"/>
      <c r="J425" s="174" t="s">
        <v>180</v>
      </c>
      <c r="K425" s="127" t="s">
        <v>113</v>
      </c>
      <c r="L425" s="133" t="str">
        <f>IFERROR(_xlfn.IFNA(VLOOKUP($K425,[28]коммент!$B:$C,2,0),""),"")</f>
        <v>Формат уведомления. С целью проведения внутреннего контроля качества.</v>
      </c>
      <c r="M425" s="174"/>
      <c r="N425" s="176"/>
      <c r="O425" s="162"/>
      <c r="P425" s="162" t="s">
        <v>889</v>
      </c>
      <c r="Q425" s="186"/>
      <c r="R425" s="186"/>
    </row>
    <row r="426" spans="1:18" s="187" customFormat="1" ht="124.5" hidden="1" customHeight="1" x14ac:dyDescent="0.15">
      <c r="A426" s="127">
        <v>424</v>
      </c>
      <c r="B426" s="147">
        <v>44718</v>
      </c>
      <c r="C426" s="174" t="s">
        <v>810</v>
      </c>
      <c r="D426" s="183" t="s">
        <v>83</v>
      </c>
      <c r="E426" s="183"/>
      <c r="F426" s="145" t="s">
        <v>824</v>
      </c>
      <c r="G426" s="174" t="s">
        <v>825</v>
      </c>
      <c r="H426" s="174"/>
      <c r="I426" s="173"/>
      <c r="J426" s="174" t="s">
        <v>184</v>
      </c>
      <c r="K426" s="127" t="s">
        <v>6</v>
      </c>
      <c r="L426" s="133" t="s">
        <v>147</v>
      </c>
      <c r="M426" s="174"/>
      <c r="N426" s="176"/>
      <c r="O426" s="162"/>
      <c r="P426" s="162"/>
      <c r="Q426" s="186"/>
      <c r="R426" s="186"/>
    </row>
    <row r="427" spans="1:18" s="187" customFormat="1" ht="124.5" hidden="1" customHeight="1" x14ac:dyDescent="0.15">
      <c r="A427" s="174">
        <v>425</v>
      </c>
      <c r="B427" s="128">
        <v>44718</v>
      </c>
      <c r="C427" s="174" t="s">
        <v>810</v>
      </c>
      <c r="D427" s="183" t="s">
        <v>83</v>
      </c>
      <c r="E427" s="183"/>
      <c r="F427" s="145" t="s">
        <v>829</v>
      </c>
      <c r="G427" s="174" t="s">
        <v>830</v>
      </c>
      <c r="H427" s="174" t="s">
        <v>831</v>
      </c>
      <c r="I427" s="173">
        <v>44713</v>
      </c>
      <c r="J427" s="174" t="s">
        <v>180</v>
      </c>
      <c r="K427" s="127" t="s">
        <v>111</v>
      </c>
      <c r="L427" s="133" t="s">
        <v>165</v>
      </c>
      <c r="M427" s="174" t="s">
        <v>130</v>
      </c>
      <c r="N427" s="176" t="s">
        <v>114</v>
      </c>
      <c r="O427" s="162"/>
      <c r="P427" s="162" t="s">
        <v>832</v>
      </c>
      <c r="Q427" s="186"/>
      <c r="R427" s="186"/>
    </row>
    <row r="428" spans="1:18" s="187" customFormat="1" ht="124.5" hidden="1" customHeight="1" x14ac:dyDescent="0.15">
      <c r="A428" s="127">
        <v>426</v>
      </c>
      <c r="B428" s="128">
        <v>44718</v>
      </c>
      <c r="C428" s="127" t="s">
        <v>220</v>
      </c>
      <c r="D428" s="144" t="s">
        <v>48</v>
      </c>
      <c r="E428" s="146"/>
      <c r="F428" s="152" t="s">
        <v>236</v>
      </c>
      <c r="G428" s="152" t="s">
        <v>237</v>
      </c>
      <c r="H428" s="139"/>
      <c r="I428" s="147"/>
      <c r="J428" s="139" t="s">
        <v>134</v>
      </c>
      <c r="K428" s="139" t="s">
        <v>6</v>
      </c>
      <c r="L428" s="141" t="s">
        <v>147</v>
      </c>
      <c r="M428" s="139"/>
      <c r="N428" s="202"/>
      <c r="O428" s="202"/>
      <c r="P428" s="202"/>
      <c r="Q428" s="186"/>
      <c r="R428" s="186"/>
    </row>
    <row r="429" spans="1:18" s="187" customFormat="1" ht="124.5" hidden="1" customHeight="1" x14ac:dyDescent="0.15">
      <c r="A429" s="174">
        <v>427</v>
      </c>
      <c r="B429" s="147">
        <v>44718</v>
      </c>
      <c r="C429" s="139" t="s">
        <v>465</v>
      </c>
      <c r="D429" s="142" t="s">
        <v>53</v>
      </c>
      <c r="E429" s="142"/>
      <c r="F429" s="145" t="s">
        <v>480</v>
      </c>
      <c r="G429" s="127">
        <v>4959521987</v>
      </c>
      <c r="H429" s="127"/>
      <c r="I429" s="127"/>
      <c r="J429" s="127" t="s">
        <v>180</v>
      </c>
      <c r="K429" s="127" t="s">
        <v>6</v>
      </c>
      <c r="L429" s="133" t="str">
        <f>IFERROR(_xlfn.IFNA(VLOOKUP($K429,[58]коммент!$B:$C,2,0),""),"")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9" s="127"/>
      <c r="N429" s="162"/>
      <c r="O429" s="162"/>
      <c r="P429" s="162"/>
      <c r="Q429" s="135"/>
      <c r="R429" s="135"/>
    </row>
    <row r="430" spans="1:18" s="14" customFormat="1" hidden="1" x14ac:dyDescent="0.2">
      <c r="A430" s="15"/>
      <c r="B430" s="128"/>
      <c r="C430" s="117"/>
      <c r="D430" s="118"/>
      <c r="E430" s="118"/>
      <c r="F430" s="122"/>
      <c r="G430" s="117"/>
      <c r="H430" s="117"/>
      <c r="I430" s="117"/>
      <c r="J430" s="117"/>
      <c r="K430" s="119"/>
      <c r="L430" s="120" t="str">
        <f>IFERROR(_xlfn.IFNA(VLOOKUP($K430,коммент!$B:$C,2,0),""),"")</f>
        <v/>
      </c>
      <c r="M430" s="119"/>
      <c r="N430" s="121"/>
      <c r="O430" s="121"/>
      <c r="P430" s="121"/>
      <c r="Q430" s="13"/>
      <c r="R430" s="13"/>
    </row>
    <row r="431" spans="1:18" s="14" customFormat="1" hidden="1" x14ac:dyDescent="0.2">
      <c r="A431" s="15"/>
      <c r="B431" s="117"/>
      <c r="C431" s="117"/>
      <c r="D431" s="118"/>
      <c r="E431" s="118"/>
      <c r="F431" s="122"/>
      <c r="G431" s="117"/>
      <c r="H431" s="117"/>
      <c r="I431" s="117"/>
      <c r="J431" s="117"/>
      <c r="K431" s="119"/>
      <c r="L431" s="120" t="str">
        <f>IFERROR(_xlfn.IFNA(VLOOKUP($K431,коммент!$B:$C,2,0),""),"")</f>
        <v/>
      </c>
      <c r="M431" s="119"/>
      <c r="N431" s="121"/>
      <c r="O431" s="121"/>
      <c r="P431" s="121"/>
      <c r="Q431" s="13"/>
      <c r="R431" s="13"/>
    </row>
    <row r="432" spans="1:18" s="14" customFormat="1" hidden="1" x14ac:dyDescent="0.2">
      <c r="A432" s="15"/>
      <c r="B432" s="117"/>
      <c r="C432" s="117"/>
      <c r="D432" s="118"/>
      <c r="E432" s="118"/>
      <c r="F432" s="122"/>
      <c r="G432" s="117"/>
      <c r="H432" s="117"/>
      <c r="I432" s="117"/>
      <c r="J432" s="117"/>
      <c r="K432" s="119"/>
      <c r="L432" s="120" t="str">
        <f>IFERROR(_xlfn.IFNA(VLOOKUP($K432,коммент!$B:$C,2,0),""),"")</f>
        <v/>
      </c>
      <c r="M432" s="119"/>
      <c r="N432" s="121"/>
      <c r="O432" s="121"/>
      <c r="P432" s="121"/>
      <c r="Q432" s="13"/>
      <c r="R432" s="13"/>
    </row>
    <row r="433" spans="1:18" s="14" customFormat="1" hidden="1" x14ac:dyDescent="0.2">
      <c r="A433" s="15"/>
      <c r="B433" s="117"/>
      <c r="C433" s="117"/>
      <c r="D433" s="118"/>
      <c r="E433" s="118"/>
      <c r="F433" s="122"/>
      <c r="G433" s="117"/>
      <c r="H433" s="117"/>
      <c r="I433" s="117"/>
      <c r="J433" s="117"/>
      <c r="K433" s="119"/>
      <c r="L433" s="120" t="str">
        <f>IFERROR(_xlfn.IFNA(VLOOKUP($K433,коммент!$B:$C,2,0),""),"")</f>
        <v/>
      </c>
      <c r="M433" s="119"/>
      <c r="N433" s="121"/>
      <c r="O433" s="121"/>
      <c r="P433" s="121"/>
      <c r="Q433" s="13"/>
      <c r="R433" s="13"/>
    </row>
    <row r="434" spans="1:18" s="14" customFormat="1" hidden="1" x14ac:dyDescent="0.2">
      <c r="A434" s="15"/>
      <c r="B434" s="117"/>
      <c r="C434" s="117"/>
      <c r="D434" s="118"/>
      <c r="E434" s="118"/>
      <c r="F434" s="122"/>
      <c r="G434" s="117"/>
      <c r="H434" s="117"/>
      <c r="I434" s="117"/>
      <c r="J434" s="117"/>
      <c r="K434" s="119"/>
      <c r="L434" s="120" t="str">
        <f>IFERROR(_xlfn.IFNA(VLOOKUP($K434,коммент!$B:$C,2,0),""),"")</f>
        <v/>
      </c>
      <c r="M434" s="119"/>
      <c r="N434" s="121"/>
      <c r="O434" s="121"/>
      <c r="P434" s="121"/>
      <c r="Q434" s="13"/>
      <c r="R434" s="13"/>
    </row>
    <row r="435" spans="1:18" s="14" customFormat="1" hidden="1" x14ac:dyDescent="0.2">
      <c r="A435" s="15"/>
      <c r="B435" s="117"/>
      <c r="C435" s="117"/>
      <c r="D435" s="118"/>
      <c r="E435" s="118"/>
      <c r="F435" s="122"/>
      <c r="G435" s="117"/>
      <c r="H435" s="117"/>
      <c r="I435" s="117"/>
      <c r="J435" s="117"/>
      <c r="K435" s="119"/>
      <c r="L435" s="120" t="str">
        <f>IFERROR(_xlfn.IFNA(VLOOKUP($K435,коммент!$B:$C,2,0),""),"")</f>
        <v/>
      </c>
      <c r="M435" s="119"/>
      <c r="N435" s="121"/>
      <c r="O435" s="121"/>
      <c r="P435" s="121"/>
      <c r="Q435" s="13"/>
      <c r="R435" s="13"/>
    </row>
    <row r="436" spans="1:18" s="14" customFormat="1" hidden="1" x14ac:dyDescent="0.2">
      <c r="A436" s="15"/>
      <c r="B436" s="117"/>
      <c r="C436" s="117"/>
      <c r="D436" s="118"/>
      <c r="E436" s="118"/>
      <c r="F436" s="122"/>
      <c r="G436" s="117"/>
      <c r="H436" s="117"/>
      <c r="I436" s="117"/>
      <c r="J436" s="117"/>
      <c r="K436" s="119"/>
      <c r="L436" s="120" t="str">
        <f>IFERROR(_xlfn.IFNA(VLOOKUP($K436,коммент!$B:$C,2,0),""),"")</f>
        <v/>
      </c>
      <c r="M436" s="119"/>
      <c r="N436" s="121"/>
      <c r="O436" s="121"/>
      <c r="P436" s="121"/>
      <c r="Q436" s="13"/>
      <c r="R436" s="13"/>
    </row>
    <row r="437" spans="1:18" s="14" customFormat="1" hidden="1" x14ac:dyDescent="0.2">
      <c r="A437" s="15"/>
      <c r="B437" s="117"/>
      <c r="C437" s="117"/>
      <c r="D437" s="118"/>
      <c r="E437" s="118"/>
      <c r="F437" s="122"/>
      <c r="G437" s="117"/>
      <c r="H437" s="117"/>
      <c r="I437" s="117"/>
      <c r="J437" s="117"/>
      <c r="K437" s="119"/>
      <c r="L437" s="120" t="str">
        <f>IFERROR(_xlfn.IFNA(VLOOKUP($K437,коммент!$B:$C,2,0),""),"")</f>
        <v/>
      </c>
      <c r="M437" s="119"/>
      <c r="N437" s="121"/>
      <c r="O437" s="121"/>
      <c r="P437" s="121"/>
      <c r="Q437" s="13"/>
      <c r="R437" s="13"/>
    </row>
    <row r="438" spans="1:18" s="14" customFormat="1" hidden="1" x14ac:dyDescent="0.2">
      <c r="A438" s="15"/>
      <c r="B438" s="117"/>
      <c r="C438" s="117"/>
      <c r="D438" s="118"/>
      <c r="E438" s="118"/>
      <c r="F438" s="122"/>
      <c r="G438" s="117"/>
      <c r="H438" s="117"/>
      <c r="I438" s="117"/>
      <c r="J438" s="117"/>
      <c r="K438" s="119"/>
      <c r="L438" s="120" t="str">
        <f>IFERROR(_xlfn.IFNA(VLOOKUP($K438,коммент!$B:$C,2,0),""),"")</f>
        <v/>
      </c>
      <c r="M438" s="119"/>
      <c r="N438" s="121"/>
      <c r="O438" s="121"/>
      <c r="P438" s="121"/>
      <c r="Q438" s="13"/>
      <c r="R438" s="13"/>
    </row>
    <row r="439" spans="1:18" s="14" customFormat="1" hidden="1" x14ac:dyDescent="0.2">
      <c r="A439" s="15"/>
      <c r="B439" s="117"/>
      <c r="C439" s="117"/>
      <c r="D439" s="118"/>
      <c r="E439" s="118"/>
      <c r="F439" s="122"/>
      <c r="G439" s="117"/>
      <c r="H439" s="117"/>
      <c r="I439" s="117"/>
      <c r="J439" s="117"/>
      <c r="K439" s="119"/>
      <c r="L439" s="120" t="str">
        <f>IFERROR(_xlfn.IFNA(VLOOKUP($K439,коммент!$B:$C,2,0),""),"")</f>
        <v/>
      </c>
      <c r="M439" s="119"/>
      <c r="N439" s="121"/>
      <c r="O439" s="121"/>
      <c r="P439" s="121"/>
      <c r="Q439" s="13"/>
      <c r="R439" s="13"/>
    </row>
    <row r="440" spans="1:18" s="14" customFormat="1" hidden="1" x14ac:dyDescent="0.2">
      <c r="A440" s="15"/>
      <c r="B440" s="117"/>
      <c r="C440" s="117"/>
      <c r="D440" s="118"/>
      <c r="E440" s="118"/>
      <c r="F440" s="122"/>
      <c r="G440" s="117"/>
      <c r="H440" s="117"/>
      <c r="I440" s="117"/>
      <c r="J440" s="117"/>
      <c r="K440" s="119"/>
      <c r="L440" s="120" t="str">
        <f>IFERROR(_xlfn.IFNA(VLOOKUP($K440,коммент!$B:$C,2,0),""),"")</f>
        <v/>
      </c>
      <c r="M440" s="119"/>
      <c r="N440" s="121"/>
      <c r="O440" s="121"/>
      <c r="P440" s="121"/>
      <c r="Q440" s="13"/>
      <c r="R440" s="13"/>
    </row>
    <row r="441" spans="1:18" s="14" customFormat="1" hidden="1" x14ac:dyDescent="0.2">
      <c r="A441" s="15"/>
      <c r="B441" s="117"/>
      <c r="C441" s="117"/>
      <c r="D441" s="118"/>
      <c r="E441" s="118"/>
      <c r="F441" s="122"/>
      <c r="G441" s="117"/>
      <c r="H441" s="117"/>
      <c r="I441" s="117"/>
      <c r="J441" s="117"/>
      <c r="K441" s="119"/>
      <c r="L441" s="120" t="str">
        <f>IFERROR(_xlfn.IFNA(VLOOKUP($K441,коммент!$B:$C,2,0),""),"")</f>
        <v/>
      </c>
      <c r="M441" s="119"/>
      <c r="N441" s="121"/>
      <c r="O441" s="121"/>
      <c r="P441" s="121"/>
      <c r="Q441" s="13"/>
      <c r="R441" s="13"/>
    </row>
    <row r="442" spans="1:18" s="14" customFormat="1" hidden="1" x14ac:dyDescent="0.2">
      <c r="A442" s="15"/>
      <c r="B442" s="117"/>
      <c r="C442" s="117"/>
      <c r="D442" s="118"/>
      <c r="E442" s="118"/>
      <c r="F442" s="122"/>
      <c r="G442" s="117"/>
      <c r="H442" s="117"/>
      <c r="I442" s="117"/>
      <c r="J442" s="117"/>
      <c r="K442" s="119"/>
      <c r="L442" s="120" t="str">
        <f>IFERROR(_xlfn.IFNA(VLOOKUP($K442,коммент!$B:$C,2,0),""),"")</f>
        <v/>
      </c>
      <c r="M442" s="119"/>
      <c r="N442" s="121"/>
      <c r="O442" s="121"/>
      <c r="P442" s="121"/>
      <c r="Q442" s="13"/>
      <c r="R442" s="13"/>
    </row>
    <row r="443" spans="1:18" s="14" customFormat="1" hidden="1" x14ac:dyDescent="0.2">
      <c r="A443" s="15"/>
      <c r="B443" s="117"/>
      <c r="C443" s="117"/>
      <c r="D443" s="118"/>
      <c r="E443" s="118"/>
      <c r="F443" s="122"/>
      <c r="G443" s="117"/>
      <c r="H443" s="117"/>
      <c r="I443" s="117"/>
      <c r="J443" s="117"/>
      <c r="K443" s="119"/>
      <c r="L443" s="120" t="str">
        <f>IFERROR(_xlfn.IFNA(VLOOKUP($K443,коммент!$B:$C,2,0),""),"")</f>
        <v/>
      </c>
      <c r="M443" s="119"/>
      <c r="N443" s="121"/>
      <c r="O443" s="121"/>
      <c r="P443" s="121"/>
      <c r="Q443" s="13"/>
      <c r="R443" s="13"/>
    </row>
    <row r="444" spans="1:18" s="14" customFormat="1" hidden="1" x14ac:dyDescent="0.2">
      <c r="A444" s="15"/>
      <c r="B444" s="117"/>
      <c r="C444" s="117"/>
      <c r="D444" s="118"/>
      <c r="E444" s="118"/>
      <c r="F444" s="122"/>
      <c r="G444" s="117"/>
      <c r="H444" s="117"/>
      <c r="I444" s="117"/>
      <c r="J444" s="117"/>
      <c r="K444" s="119"/>
      <c r="L444" s="120" t="str">
        <f>IFERROR(_xlfn.IFNA(VLOOKUP($K444,коммент!$B:$C,2,0),""),"")</f>
        <v/>
      </c>
      <c r="M444" s="119"/>
      <c r="N444" s="121"/>
      <c r="O444" s="121"/>
      <c r="P444" s="121"/>
      <c r="Q444" s="13"/>
      <c r="R444" s="13"/>
    </row>
    <row r="445" spans="1:18" s="14" customFormat="1" hidden="1" x14ac:dyDescent="0.2">
      <c r="A445" s="15"/>
      <c r="B445" s="117"/>
      <c r="C445" s="117"/>
      <c r="D445" s="118"/>
      <c r="E445" s="118"/>
      <c r="F445" s="122"/>
      <c r="G445" s="117"/>
      <c r="H445" s="117"/>
      <c r="I445" s="117"/>
      <c r="J445" s="117"/>
      <c r="K445" s="119"/>
      <c r="L445" s="120" t="str">
        <f>IFERROR(_xlfn.IFNA(VLOOKUP($K445,коммент!$B:$C,2,0),""),"")</f>
        <v/>
      </c>
      <c r="M445" s="119"/>
      <c r="N445" s="121"/>
      <c r="O445" s="121"/>
      <c r="P445" s="121"/>
      <c r="Q445" s="13"/>
      <c r="R445" s="13"/>
    </row>
    <row r="446" spans="1:18" s="14" customFormat="1" hidden="1" x14ac:dyDescent="0.2">
      <c r="A446" s="15"/>
      <c r="B446" s="117"/>
      <c r="C446" s="117"/>
      <c r="D446" s="118"/>
      <c r="E446" s="118"/>
      <c r="F446" s="122"/>
      <c r="G446" s="117"/>
      <c r="H446" s="117"/>
      <c r="I446" s="117"/>
      <c r="J446" s="117"/>
      <c r="K446" s="119"/>
      <c r="L446" s="120" t="str">
        <f>IFERROR(_xlfn.IFNA(VLOOKUP($K446,коммент!$B:$C,2,0),""),"")</f>
        <v/>
      </c>
      <c r="M446" s="119"/>
      <c r="N446" s="121"/>
      <c r="O446" s="121"/>
      <c r="P446" s="121"/>
      <c r="Q446" s="13"/>
      <c r="R446" s="13"/>
    </row>
    <row r="447" spans="1:18" s="14" customFormat="1" hidden="1" x14ac:dyDescent="0.2">
      <c r="A447" s="15"/>
      <c r="B447" s="117"/>
      <c r="C447" s="117"/>
      <c r="D447" s="118"/>
      <c r="E447" s="118"/>
      <c r="F447" s="122"/>
      <c r="G447" s="117"/>
      <c r="H447" s="117"/>
      <c r="I447" s="117"/>
      <c r="J447" s="117"/>
      <c r="K447" s="119"/>
      <c r="L447" s="120" t="str">
        <f>IFERROR(_xlfn.IFNA(VLOOKUP($K447,коммент!$B:$C,2,0),""),"")</f>
        <v/>
      </c>
      <c r="M447" s="119"/>
      <c r="N447" s="121"/>
      <c r="O447" s="121"/>
      <c r="P447" s="121"/>
      <c r="Q447" s="13"/>
      <c r="R447" s="13"/>
    </row>
    <row r="448" spans="1:18" s="14" customFormat="1" hidden="1" x14ac:dyDescent="0.2">
      <c r="A448" s="15"/>
      <c r="B448" s="117"/>
      <c r="C448" s="117"/>
      <c r="D448" s="118"/>
      <c r="E448" s="118"/>
      <c r="F448" s="122"/>
      <c r="G448" s="117"/>
      <c r="H448" s="117"/>
      <c r="I448" s="117"/>
      <c r="J448" s="117"/>
      <c r="K448" s="119"/>
      <c r="L448" s="120" t="str">
        <f>IFERROR(_xlfn.IFNA(VLOOKUP($K448,коммент!$B:$C,2,0),""),"")</f>
        <v/>
      </c>
      <c r="M448" s="119"/>
      <c r="N448" s="121"/>
      <c r="O448" s="121"/>
      <c r="P448" s="121"/>
      <c r="Q448" s="13"/>
      <c r="R448" s="13"/>
    </row>
    <row r="449" spans="1:18" s="14" customFormat="1" hidden="1" x14ac:dyDescent="0.2">
      <c r="A449" s="15"/>
      <c r="B449" s="117"/>
      <c r="C449" s="117"/>
      <c r="D449" s="118"/>
      <c r="E449" s="118"/>
      <c r="F449" s="122"/>
      <c r="G449" s="117"/>
      <c r="H449" s="117"/>
      <c r="I449" s="117"/>
      <c r="J449" s="117"/>
      <c r="K449" s="119"/>
      <c r="L449" s="120" t="str">
        <f>IFERROR(_xlfn.IFNA(VLOOKUP($K449,коммент!$B:$C,2,0),""),"")</f>
        <v/>
      </c>
      <c r="M449" s="119"/>
      <c r="N449" s="121"/>
      <c r="O449" s="121"/>
      <c r="P449" s="121"/>
      <c r="Q449" s="13"/>
      <c r="R449" s="13"/>
    </row>
    <row r="450" spans="1:18" s="14" customFormat="1" hidden="1" x14ac:dyDescent="0.2">
      <c r="A450" s="15"/>
      <c r="B450" s="117"/>
      <c r="C450" s="117"/>
      <c r="D450" s="118"/>
      <c r="E450" s="118"/>
      <c r="F450" s="122"/>
      <c r="G450" s="117"/>
      <c r="H450" s="117"/>
      <c r="I450" s="117"/>
      <c r="J450" s="117"/>
      <c r="K450" s="119"/>
      <c r="L450" s="120" t="str">
        <f>IFERROR(_xlfn.IFNA(VLOOKUP($K450,коммент!$B:$C,2,0),""),"")</f>
        <v/>
      </c>
      <c r="M450" s="119"/>
      <c r="N450" s="121"/>
      <c r="O450" s="121"/>
      <c r="P450" s="121"/>
      <c r="Q450" s="13"/>
      <c r="R450" s="13"/>
    </row>
    <row r="451" spans="1:18" s="14" customFormat="1" hidden="1" x14ac:dyDescent="0.2">
      <c r="A451" s="15"/>
      <c r="B451" s="117"/>
      <c r="C451" s="117"/>
      <c r="D451" s="118"/>
      <c r="E451" s="118"/>
      <c r="F451" s="122"/>
      <c r="G451" s="117"/>
      <c r="H451" s="117"/>
      <c r="I451" s="117"/>
      <c r="J451" s="117"/>
      <c r="K451" s="119"/>
      <c r="L451" s="120" t="str">
        <f>IFERROR(_xlfn.IFNA(VLOOKUP($K451,коммент!$B:$C,2,0),""),"")</f>
        <v/>
      </c>
      <c r="M451" s="119"/>
      <c r="N451" s="121"/>
      <c r="O451" s="121"/>
      <c r="P451" s="121"/>
      <c r="Q451" s="13"/>
      <c r="R451" s="13"/>
    </row>
    <row r="452" spans="1:18" s="14" customFormat="1" hidden="1" x14ac:dyDescent="0.2">
      <c r="A452" s="15"/>
      <c r="B452" s="117"/>
      <c r="C452" s="117"/>
      <c r="D452" s="118"/>
      <c r="E452" s="118"/>
      <c r="F452" s="122"/>
      <c r="G452" s="117"/>
      <c r="H452" s="117"/>
      <c r="I452" s="117"/>
      <c r="J452" s="117"/>
      <c r="K452" s="119"/>
      <c r="L452" s="120" t="str">
        <f>IFERROR(_xlfn.IFNA(VLOOKUP($K452,коммент!$B:$C,2,0),""),"")</f>
        <v/>
      </c>
      <c r="M452" s="119"/>
      <c r="N452" s="121"/>
      <c r="O452" s="121"/>
      <c r="P452" s="121"/>
      <c r="Q452" s="13"/>
      <c r="R452" s="13"/>
    </row>
    <row r="453" spans="1:18" s="14" customFormat="1" hidden="1" x14ac:dyDescent="0.2">
      <c r="A453" s="15"/>
      <c r="B453" s="117"/>
      <c r="C453" s="117"/>
      <c r="D453" s="118"/>
      <c r="E453" s="118"/>
      <c r="F453" s="122"/>
      <c r="G453" s="117"/>
      <c r="H453" s="117"/>
      <c r="I453" s="117"/>
      <c r="J453" s="117"/>
      <c r="K453" s="119"/>
      <c r="L453" s="120" t="str">
        <f>IFERROR(_xlfn.IFNA(VLOOKUP($K453,коммент!$B:$C,2,0),""),"")</f>
        <v/>
      </c>
      <c r="M453" s="119"/>
      <c r="N453" s="121"/>
      <c r="O453" s="121"/>
      <c r="P453" s="121"/>
      <c r="Q453" s="13"/>
      <c r="R453" s="13"/>
    </row>
    <row r="454" spans="1:18" s="14" customFormat="1" hidden="1" x14ac:dyDescent="0.2">
      <c r="A454" s="15"/>
      <c r="B454" s="117"/>
      <c r="C454" s="117"/>
      <c r="D454" s="118"/>
      <c r="E454" s="118"/>
      <c r="F454" s="122"/>
      <c r="G454" s="117"/>
      <c r="H454" s="117"/>
      <c r="I454" s="117"/>
      <c r="J454" s="117"/>
      <c r="K454" s="119"/>
      <c r="L454" s="120" t="str">
        <f>IFERROR(_xlfn.IFNA(VLOOKUP($K454,коммент!$B:$C,2,0),""),"")</f>
        <v/>
      </c>
      <c r="M454" s="119"/>
      <c r="N454" s="121"/>
      <c r="O454" s="121"/>
      <c r="P454" s="121"/>
      <c r="Q454" s="13"/>
      <c r="R454" s="13"/>
    </row>
    <row r="455" spans="1:18" s="14" customFormat="1" hidden="1" x14ac:dyDescent="0.2">
      <c r="A455" s="15"/>
      <c r="B455" s="117"/>
      <c r="C455" s="117"/>
      <c r="D455" s="118"/>
      <c r="E455" s="118"/>
      <c r="F455" s="122"/>
      <c r="G455" s="117"/>
      <c r="H455" s="117"/>
      <c r="I455" s="117"/>
      <c r="J455" s="117"/>
      <c r="K455" s="119"/>
      <c r="L455" s="120" t="str">
        <f>IFERROR(_xlfn.IFNA(VLOOKUP($K455,коммент!$B:$C,2,0),""),"")</f>
        <v/>
      </c>
      <c r="M455" s="119"/>
      <c r="N455" s="121"/>
      <c r="O455" s="121"/>
      <c r="P455" s="121"/>
      <c r="Q455" s="13"/>
      <c r="R455" s="13"/>
    </row>
    <row r="456" spans="1:18" s="14" customFormat="1" hidden="1" x14ac:dyDescent="0.2">
      <c r="A456" s="15"/>
      <c r="B456" s="117"/>
      <c r="C456" s="117"/>
      <c r="D456" s="118"/>
      <c r="E456" s="118"/>
      <c r="F456" s="122"/>
      <c r="G456" s="117"/>
      <c r="H456" s="117"/>
      <c r="I456" s="117"/>
      <c r="J456" s="117"/>
      <c r="K456" s="119"/>
      <c r="L456" s="120" t="str">
        <f>IFERROR(_xlfn.IFNA(VLOOKUP($K456,коммент!$B:$C,2,0),""),"")</f>
        <v/>
      </c>
      <c r="M456" s="119"/>
      <c r="N456" s="121"/>
      <c r="O456" s="121"/>
      <c r="P456" s="121"/>
      <c r="Q456" s="13"/>
      <c r="R456" s="13"/>
    </row>
    <row r="457" spans="1:18" s="14" customFormat="1" hidden="1" x14ac:dyDescent="0.2">
      <c r="A457" s="15"/>
      <c r="B457" s="117"/>
      <c r="C457" s="117"/>
      <c r="D457" s="118"/>
      <c r="E457" s="118"/>
      <c r="F457" s="122"/>
      <c r="G457" s="117"/>
      <c r="H457" s="117"/>
      <c r="I457" s="117"/>
      <c r="J457" s="117"/>
      <c r="K457" s="119"/>
      <c r="L457" s="120" t="str">
        <f>IFERROR(_xlfn.IFNA(VLOOKUP($K457,коммент!$B:$C,2,0),""),"")</f>
        <v/>
      </c>
      <c r="M457" s="119"/>
      <c r="N457" s="121"/>
      <c r="O457" s="121"/>
      <c r="P457" s="121"/>
      <c r="Q457" s="13"/>
      <c r="R457" s="13"/>
    </row>
    <row r="458" spans="1:18" s="14" customFormat="1" hidden="1" x14ac:dyDescent="0.2">
      <c r="A458" s="15"/>
      <c r="B458" s="117"/>
      <c r="C458" s="117"/>
      <c r="D458" s="118"/>
      <c r="E458" s="118"/>
      <c r="F458" s="122"/>
      <c r="G458" s="117"/>
      <c r="H458" s="117"/>
      <c r="I458" s="117"/>
      <c r="J458" s="117"/>
      <c r="K458" s="119"/>
      <c r="L458" s="120" t="str">
        <f>IFERROR(_xlfn.IFNA(VLOOKUP($K458,коммент!$B:$C,2,0),""),"")</f>
        <v/>
      </c>
      <c r="M458" s="119"/>
      <c r="N458" s="121"/>
      <c r="O458" s="121"/>
      <c r="P458" s="121"/>
      <c r="Q458" s="13"/>
      <c r="R458" s="13"/>
    </row>
    <row r="459" spans="1:18" s="14" customFormat="1" hidden="1" x14ac:dyDescent="0.2">
      <c r="A459" s="15"/>
      <c r="B459" s="117"/>
      <c r="C459" s="117"/>
      <c r="D459" s="118"/>
      <c r="E459" s="118"/>
      <c r="F459" s="122"/>
      <c r="G459" s="117"/>
      <c r="H459" s="117"/>
      <c r="I459" s="117"/>
      <c r="J459" s="117"/>
      <c r="K459" s="119"/>
      <c r="L459" s="120" t="str">
        <f>IFERROR(_xlfn.IFNA(VLOOKUP($K459,коммент!$B:$C,2,0),""),"")</f>
        <v/>
      </c>
      <c r="M459" s="119"/>
      <c r="N459" s="121"/>
      <c r="O459" s="121"/>
      <c r="P459" s="121"/>
      <c r="Q459" s="13"/>
      <c r="R459" s="13"/>
    </row>
    <row r="460" spans="1:18" s="14" customFormat="1" hidden="1" x14ac:dyDescent="0.2">
      <c r="A460" s="15"/>
      <c r="B460" s="117"/>
      <c r="C460" s="117"/>
      <c r="D460" s="118"/>
      <c r="E460" s="118"/>
      <c r="F460" s="122"/>
      <c r="G460" s="117"/>
      <c r="H460" s="117"/>
      <c r="I460" s="117"/>
      <c r="J460" s="117"/>
      <c r="K460" s="119"/>
      <c r="L460" s="120" t="str">
        <f>IFERROR(_xlfn.IFNA(VLOOKUP($K460,коммент!$B:$C,2,0),""),"")</f>
        <v/>
      </c>
      <c r="M460" s="119"/>
      <c r="N460" s="121"/>
      <c r="O460" s="121"/>
      <c r="P460" s="121"/>
      <c r="Q460" s="13"/>
      <c r="R460" s="13"/>
    </row>
    <row r="461" spans="1:18" s="14" customFormat="1" hidden="1" x14ac:dyDescent="0.2">
      <c r="A461" s="15"/>
      <c r="B461" s="117"/>
      <c r="C461" s="117"/>
      <c r="D461" s="118"/>
      <c r="E461" s="118"/>
      <c r="F461" s="122"/>
      <c r="G461" s="117"/>
      <c r="H461" s="117"/>
      <c r="I461" s="117"/>
      <c r="J461" s="117"/>
      <c r="K461" s="119"/>
      <c r="L461" s="120" t="str">
        <f>IFERROR(_xlfn.IFNA(VLOOKUP($K461,коммент!$B:$C,2,0),""),"")</f>
        <v/>
      </c>
      <c r="M461" s="119"/>
      <c r="N461" s="121"/>
      <c r="O461" s="121"/>
      <c r="P461" s="121"/>
      <c r="Q461" s="13"/>
      <c r="R461" s="13"/>
    </row>
    <row r="462" spans="1:18" s="14" customFormat="1" hidden="1" x14ac:dyDescent="0.2">
      <c r="A462" s="15"/>
      <c r="B462" s="117"/>
      <c r="C462" s="117"/>
      <c r="D462" s="118"/>
      <c r="E462" s="118"/>
      <c r="F462" s="122"/>
      <c r="G462" s="117"/>
      <c r="H462" s="117"/>
      <c r="I462" s="117"/>
      <c r="J462" s="117"/>
      <c r="K462" s="119"/>
      <c r="L462" s="120" t="str">
        <f>IFERROR(_xlfn.IFNA(VLOOKUP($K462,коммент!$B:$C,2,0),""),"")</f>
        <v/>
      </c>
      <c r="M462" s="119"/>
      <c r="N462" s="121"/>
      <c r="O462" s="121"/>
      <c r="P462" s="121"/>
      <c r="Q462" s="13"/>
      <c r="R462" s="13"/>
    </row>
    <row r="463" spans="1:18" s="14" customFormat="1" hidden="1" x14ac:dyDescent="0.2">
      <c r="A463" s="15"/>
      <c r="B463" s="117"/>
      <c r="C463" s="117"/>
      <c r="D463" s="118"/>
      <c r="E463" s="118"/>
      <c r="F463" s="122"/>
      <c r="G463" s="117"/>
      <c r="H463" s="117"/>
      <c r="I463" s="117"/>
      <c r="J463" s="117"/>
      <c r="K463" s="119"/>
      <c r="L463" s="120" t="str">
        <f>IFERROR(_xlfn.IFNA(VLOOKUP($K463,коммент!$B:$C,2,0),""),"")</f>
        <v/>
      </c>
      <c r="M463" s="119"/>
      <c r="N463" s="121"/>
      <c r="O463" s="121"/>
      <c r="P463" s="121"/>
      <c r="Q463" s="13"/>
      <c r="R463" s="13"/>
    </row>
    <row r="464" spans="1:18" s="14" customFormat="1" hidden="1" x14ac:dyDescent="0.2">
      <c r="A464" s="15"/>
      <c r="B464" s="117"/>
      <c r="C464" s="117"/>
      <c r="D464" s="118"/>
      <c r="E464" s="118"/>
      <c r="F464" s="122"/>
      <c r="G464" s="117"/>
      <c r="H464" s="117"/>
      <c r="I464" s="117"/>
      <c r="J464" s="117"/>
      <c r="K464" s="119"/>
      <c r="L464" s="120" t="str">
        <f>IFERROR(_xlfn.IFNA(VLOOKUP($K464,коммент!$B:$C,2,0),""),"")</f>
        <v/>
      </c>
      <c r="M464" s="119"/>
      <c r="N464" s="121"/>
      <c r="O464" s="121"/>
      <c r="P464" s="121"/>
      <c r="Q464" s="13"/>
      <c r="R464" s="13"/>
    </row>
    <row r="465" spans="1:18" s="14" customFormat="1" hidden="1" x14ac:dyDescent="0.2">
      <c r="A465" s="15"/>
      <c r="B465" s="117"/>
      <c r="C465" s="117"/>
      <c r="D465" s="118"/>
      <c r="E465" s="118"/>
      <c r="F465" s="122"/>
      <c r="G465" s="117"/>
      <c r="H465" s="117"/>
      <c r="I465" s="117"/>
      <c r="J465" s="117"/>
      <c r="K465" s="119"/>
      <c r="L465" s="120" t="str">
        <f>IFERROR(_xlfn.IFNA(VLOOKUP($K465,коммент!$B:$C,2,0),""),"")</f>
        <v/>
      </c>
      <c r="M465" s="119"/>
      <c r="N465" s="121"/>
      <c r="O465" s="121"/>
      <c r="P465" s="121"/>
      <c r="Q465" s="13"/>
      <c r="R465" s="13"/>
    </row>
    <row r="466" spans="1:18" s="14" customFormat="1" hidden="1" x14ac:dyDescent="0.2">
      <c r="A466" s="15"/>
      <c r="B466" s="117"/>
      <c r="C466" s="117"/>
      <c r="D466" s="118"/>
      <c r="E466" s="118"/>
      <c r="F466" s="122"/>
      <c r="G466" s="117"/>
      <c r="H466" s="117"/>
      <c r="I466" s="117"/>
      <c r="J466" s="117"/>
      <c r="K466" s="119"/>
      <c r="L466" s="120" t="str">
        <f>IFERROR(_xlfn.IFNA(VLOOKUP($K466,коммент!$B:$C,2,0),""),"")</f>
        <v/>
      </c>
      <c r="M466" s="119"/>
      <c r="N466" s="121"/>
      <c r="O466" s="121"/>
      <c r="P466" s="121"/>
      <c r="Q466" s="13"/>
      <c r="R466" s="13"/>
    </row>
    <row r="467" spans="1:18" s="14" customFormat="1" hidden="1" x14ac:dyDescent="0.2">
      <c r="A467" s="15"/>
      <c r="B467" s="117"/>
      <c r="C467" s="117"/>
      <c r="D467" s="118"/>
      <c r="E467" s="118"/>
      <c r="F467" s="122"/>
      <c r="G467" s="117"/>
      <c r="H467" s="117"/>
      <c r="I467" s="117"/>
      <c r="J467" s="117"/>
      <c r="K467" s="119"/>
      <c r="L467" s="120" t="str">
        <f>IFERROR(_xlfn.IFNA(VLOOKUP($K467,коммент!$B:$C,2,0),""),"")</f>
        <v/>
      </c>
      <c r="M467" s="119"/>
      <c r="N467" s="121"/>
      <c r="O467" s="121"/>
      <c r="P467" s="121"/>
      <c r="Q467" s="13"/>
      <c r="R467" s="13"/>
    </row>
    <row r="468" spans="1:18" s="14" customFormat="1" hidden="1" x14ac:dyDescent="0.2">
      <c r="A468" s="15"/>
      <c r="B468" s="117"/>
      <c r="C468" s="117"/>
      <c r="D468" s="118"/>
      <c r="E468" s="118"/>
      <c r="F468" s="122"/>
      <c r="G468" s="117"/>
      <c r="H468" s="117"/>
      <c r="I468" s="117"/>
      <c r="J468" s="117"/>
      <c r="K468" s="119"/>
      <c r="L468" s="120" t="str">
        <f>IFERROR(_xlfn.IFNA(VLOOKUP($K468,коммент!$B:$C,2,0),""),"")</f>
        <v/>
      </c>
      <c r="M468" s="119"/>
      <c r="N468" s="121"/>
      <c r="O468" s="121"/>
      <c r="P468" s="121"/>
      <c r="Q468" s="13"/>
      <c r="R468" s="13"/>
    </row>
    <row r="469" spans="1:18" s="14" customFormat="1" hidden="1" x14ac:dyDescent="0.2">
      <c r="A469" s="15"/>
      <c r="B469" s="117"/>
      <c r="C469" s="117"/>
      <c r="D469" s="118"/>
      <c r="E469" s="118"/>
      <c r="F469" s="122"/>
      <c r="G469" s="117"/>
      <c r="H469" s="117"/>
      <c r="I469" s="117"/>
      <c r="J469" s="117"/>
      <c r="K469" s="119"/>
      <c r="L469" s="120" t="str">
        <f>IFERROR(_xlfn.IFNA(VLOOKUP($K469,коммент!$B:$C,2,0),""),"")</f>
        <v/>
      </c>
      <c r="M469" s="119"/>
      <c r="N469" s="121"/>
      <c r="O469" s="121"/>
      <c r="P469" s="121"/>
      <c r="Q469" s="13"/>
      <c r="R469" s="13"/>
    </row>
    <row r="470" spans="1:18" s="14" customFormat="1" hidden="1" x14ac:dyDescent="0.2">
      <c r="A470" s="15"/>
      <c r="B470" s="117"/>
      <c r="C470" s="117"/>
      <c r="D470" s="118"/>
      <c r="E470" s="118"/>
      <c r="F470" s="122"/>
      <c r="G470" s="117"/>
      <c r="H470" s="117"/>
      <c r="I470" s="117"/>
      <c r="J470" s="117"/>
      <c r="K470" s="119"/>
      <c r="L470" s="120" t="str">
        <f>IFERROR(_xlfn.IFNA(VLOOKUP($K470,коммент!$B:$C,2,0),""),"")</f>
        <v/>
      </c>
      <c r="M470" s="119"/>
      <c r="N470" s="121"/>
      <c r="O470" s="121"/>
      <c r="P470" s="121"/>
      <c r="Q470" s="13"/>
      <c r="R470" s="13"/>
    </row>
    <row r="471" spans="1:18" s="14" customFormat="1" hidden="1" x14ac:dyDescent="0.2">
      <c r="A471" s="15"/>
      <c r="B471" s="117"/>
      <c r="C471" s="117"/>
      <c r="D471" s="118"/>
      <c r="E471" s="118"/>
      <c r="F471" s="122"/>
      <c r="G471" s="117"/>
      <c r="H471" s="117"/>
      <c r="I471" s="117"/>
      <c r="J471" s="117"/>
      <c r="K471" s="119"/>
      <c r="L471" s="120" t="str">
        <f>IFERROR(_xlfn.IFNA(VLOOKUP($K471,коммент!$B:$C,2,0),""),"")</f>
        <v/>
      </c>
      <c r="M471" s="119"/>
      <c r="N471" s="121"/>
      <c r="O471" s="121"/>
      <c r="P471" s="121"/>
      <c r="Q471" s="13"/>
      <c r="R471" s="13"/>
    </row>
    <row r="472" spans="1:18" s="14" customFormat="1" hidden="1" x14ac:dyDescent="0.2">
      <c r="A472" s="15"/>
      <c r="B472" s="117"/>
      <c r="C472" s="117"/>
      <c r="D472" s="118"/>
      <c r="E472" s="118"/>
      <c r="F472" s="122"/>
      <c r="G472" s="117"/>
      <c r="H472" s="117"/>
      <c r="I472" s="117"/>
      <c r="J472" s="117"/>
      <c r="K472" s="119"/>
      <c r="L472" s="120" t="str">
        <f>IFERROR(_xlfn.IFNA(VLOOKUP($K472,коммент!$B:$C,2,0),""),"")</f>
        <v/>
      </c>
      <c r="M472" s="119"/>
      <c r="N472" s="121"/>
      <c r="O472" s="121"/>
      <c r="P472" s="121"/>
      <c r="Q472" s="13"/>
      <c r="R472" s="13"/>
    </row>
    <row r="473" spans="1:18" s="14" customFormat="1" hidden="1" x14ac:dyDescent="0.2">
      <c r="A473" s="15"/>
      <c r="B473" s="117"/>
      <c r="C473" s="117"/>
      <c r="D473" s="118"/>
      <c r="E473" s="118"/>
      <c r="F473" s="122"/>
      <c r="G473" s="117"/>
      <c r="H473" s="117"/>
      <c r="I473" s="117"/>
      <c r="J473" s="117"/>
      <c r="K473" s="119"/>
      <c r="L473" s="120" t="str">
        <f>IFERROR(_xlfn.IFNA(VLOOKUP($K473,коммент!$B:$C,2,0),""),"")</f>
        <v/>
      </c>
      <c r="M473" s="119"/>
      <c r="N473" s="121"/>
      <c r="O473" s="121"/>
      <c r="P473" s="121"/>
      <c r="Q473" s="13"/>
      <c r="R473" s="13"/>
    </row>
    <row r="474" spans="1:18" s="14" customFormat="1" hidden="1" x14ac:dyDescent="0.2">
      <c r="A474" s="15"/>
      <c r="B474" s="117"/>
      <c r="C474" s="117"/>
      <c r="D474" s="118"/>
      <c r="E474" s="118"/>
      <c r="F474" s="122"/>
      <c r="G474" s="117"/>
      <c r="H474" s="117"/>
      <c r="I474" s="117"/>
      <c r="J474" s="117"/>
      <c r="K474" s="119"/>
      <c r="L474" s="120" t="str">
        <f>IFERROR(_xlfn.IFNA(VLOOKUP($K474,коммент!$B:$C,2,0),""),"")</f>
        <v/>
      </c>
      <c r="M474" s="119"/>
      <c r="N474" s="121"/>
      <c r="O474" s="121"/>
      <c r="P474" s="121"/>
      <c r="Q474" s="13"/>
      <c r="R474" s="13"/>
    </row>
    <row r="475" spans="1:18" s="14" customFormat="1" hidden="1" x14ac:dyDescent="0.2">
      <c r="A475" s="15"/>
      <c r="B475" s="117"/>
      <c r="C475" s="117"/>
      <c r="D475" s="118"/>
      <c r="E475" s="118"/>
      <c r="F475" s="122"/>
      <c r="G475" s="117"/>
      <c r="H475" s="117"/>
      <c r="I475" s="117"/>
      <c r="J475" s="117"/>
      <c r="K475" s="119"/>
      <c r="L475" s="120" t="str">
        <f>IFERROR(_xlfn.IFNA(VLOOKUP($K475,коммент!$B:$C,2,0),""),"")</f>
        <v/>
      </c>
      <c r="M475" s="119"/>
      <c r="N475" s="121"/>
      <c r="O475" s="121"/>
      <c r="P475" s="121"/>
      <c r="Q475" s="13"/>
      <c r="R475" s="13"/>
    </row>
    <row r="476" spans="1:18" s="14" customFormat="1" hidden="1" x14ac:dyDescent="0.2">
      <c r="A476" s="15"/>
      <c r="B476" s="117"/>
      <c r="C476" s="117"/>
      <c r="D476" s="118"/>
      <c r="E476" s="118"/>
      <c r="F476" s="122"/>
      <c r="G476" s="117"/>
      <c r="H476" s="117"/>
      <c r="I476" s="117"/>
      <c r="J476" s="117"/>
      <c r="K476" s="119"/>
      <c r="L476" s="120" t="str">
        <f>IFERROR(_xlfn.IFNA(VLOOKUP($K476,коммент!$B:$C,2,0),""),"")</f>
        <v/>
      </c>
      <c r="M476" s="119"/>
      <c r="N476" s="121"/>
      <c r="O476" s="121"/>
      <c r="P476" s="121"/>
      <c r="Q476" s="13"/>
      <c r="R476" s="13"/>
    </row>
    <row r="477" spans="1:18" s="14" customFormat="1" hidden="1" x14ac:dyDescent="0.2">
      <c r="A477" s="15"/>
      <c r="B477" s="117"/>
      <c r="C477" s="117"/>
      <c r="D477" s="118"/>
      <c r="E477" s="118"/>
      <c r="F477" s="122"/>
      <c r="G477" s="117"/>
      <c r="H477" s="117"/>
      <c r="I477" s="117"/>
      <c r="J477" s="117"/>
      <c r="K477" s="119"/>
      <c r="L477" s="120" t="str">
        <f>IFERROR(_xlfn.IFNA(VLOOKUP($K477,коммент!$B:$C,2,0),""),"")</f>
        <v/>
      </c>
      <c r="M477" s="119"/>
      <c r="N477" s="121"/>
      <c r="O477" s="121"/>
      <c r="P477" s="121"/>
      <c r="Q477" s="13"/>
      <c r="R477" s="13"/>
    </row>
    <row r="478" spans="1:18" s="14" customFormat="1" hidden="1" x14ac:dyDescent="0.2">
      <c r="A478" s="15"/>
      <c r="B478" s="117"/>
      <c r="C478" s="117"/>
      <c r="D478" s="118"/>
      <c r="E478" s="118"/>
      <c r="F478" s="122"/>
      <c r="G478" s="117"/>
      <c r="H478" s="117"/>
      <c r="I478" s="117"/>
      <c r="J478" s="117"/>
      <c r="K478" s="119"/>
      <c r="L478" s="120" t="str">
        <f>IFERROR(_xlfn.IFNA(VLOOKUP($K478,коммент!$B:$C,2,0),""),"")</f>
        <v/>
      </c>
      <c r="M478" s="119"/>
      <c r="N478" s="121"/>
      <c r="O478" s="121"/>
      <c r="P478" s="121"/>
      <c r="Q478" s="13"/>
      <c r="R478" s="13"/>
    </row>
    <row r="479" spans="1:18" s="14" customFormat="1" hidden="1" x14ac:dyDescent="0.2">
      <c r="A479" s="15"/>
      <c r="B479" s="117"/>
      <c r="C479" s="117"/>
      <c r="D479" s="118"/>
      <c r="E479" s="118"/>
      <c r="F479" s="122"/>
      <c r="G479" s="117"/>
      <c r="H479" s="117"/>
      <c r="I479" s="117"/>
      <c r="J479" s="117"/>
      <c r="K479" s="119"/>
      <c r="L479" s="120" t="str">
        <f>IFERROR(_xlfn.IFNA(VLOOKUP($K479,коммент!$B:$C,2,0),""),"")</f>
        <v/>
      </c>
      <c r="M479" s="119"/>
      <c r="N479" s="121"/>
      <c r="O479" s="121"/>
      <c r="P479" s="121"/>
      <c r="Q479" s="13"/>
      <c r="R479" s="13"/>
    </row>
    <row r="480" spans="1:18" s="14" customFormat="1" hidden="1" x14ac:dyDescent="0.2">
      <c r="A480" s="15"/>
      <c r="B480" s="117"/>
      <c r="C480" s="117"/>
      <c r="D480" s="118"/>
      <c r="E480" s="118"/>
      <c r="F480" s="122"/>
      <c r="G480" s="117"/>
      <c r="H480" s="117"/>
      <c r="I480" s="117"/>
      <c r="J480" s="117"/>
      <c r="K480" s="119"/>
      <c r="L480" s="120" t="str">
        <f>IFERROR(_xlfn.IFNA(VLOOKUP($K480,коммент!$B:$C,2,0),""),"")</f>
        <v/>
      </c>
      <c r="M480" s="119"/>
      <c r="N480" s="121"/>
      <c r="O480" s="121"/>
      <c r="P480" s="121"/>
      <c r="Q480" s="13"/>
      <c r="R480" s="13"/>
    </row>
    <row r="481" spans="1:18" s="14" customFormat="1" hidden="1" x14ac:dyDescent="0.2">
      <c r="A481" s="15"/>
      <c r="B481" s="117"/>
      <c r="C481" s="117"/>
      <c r="D481" s="118"/>
      <c r="E481" s="118"/>
      <c r="F481" s="122"/>
      <c r="G481" s="117"/>
      <c r="H481" s="117"/>
      <c r="I481" s="117"/>
      <c r="J481" s="117"/>
      <c r="K481" s="119"/>
      <c r="L481" s="120" t="str">
        <f>IFERROR(_xlfn.IFNA(VLOOKUP($K481,коммент!$B:$C,2,0),""),"")</f>
        <v/>
      </c>
      <c r="M481" s="119"/>
      <c r="N481" s="121"/>
      <c r="O481" s="121"/>
      <c r="P481" s="121"/>
      <c r="Q481" s="13"/>
      <c r="R481" s="13"/>
    </row>
    <row r="482" spans="1:18" s="14" customFormat="1" hidden="1" x14ac:dyDescent="0.2">
      <c r="A482" s="15"/>
      <c r="B482" s="117"/>
      <c r="C482" s="117"/>
      <c r="D482" s="118"/>
      <c r="E482" s="118"/>
      <c r="F482" s="122"/>
      <c r="G482" s="117"/>
      <c r="H482" s="117"/>
      <c r="I482" s="117"/>
      <c r="J482" s="117"/>
      <c r="K482" s="119"/>
      <c r="L482" s="120" t="str">
        <f>IFERROR(_xlfn.IFNA(VLOOKUP($K482,коммент!$B:$C,2,0),""),"")</f>
        <v/>
      </c>
      <c r="M482" s="119"/>
      <c r="N482" s="121"/>
      <c r="O482" s="121"/>
      <c r="P482" s="121"/>
      <c r="Q482" s="13"/>
      <c r="R482" s="13"/>
    </row>
    <row r="483" spans="1:18" s="14" customFormat="1" hidden="1" x14ac:dyDescent="0.2">
      <c r="A483" s="15"/>
      <c r="B483" s="117"/>
      <c r="C483" s="117"/>
      <c r="D483" s="118"/>
      <c r="E483" s="118"/>
      <c r="F483" s="122"/>
      <c r="G483" s="117"/>
      <c r="H483" s="117"/>
      <c r="I483" s="117"/>
      <c r="J483" s="117"/>
      <c r="K483" s="119"/>
      <c r="L483" s="120" t="str">
        <f>IFERROR(_xlfn.IFNA(VLOOKUP($K483,коммент!$B:$C,2,0),""),"")</f>
        <v/>
      </c>
      <c r="M483" s="119"/>
      <c r="N483" s="121"/>
      <c r="O483" s="121"/>
      <c r="P483" s="121"/>
      <c r="Q483" s="13"/>
      <c r="R483" s="13"/>
    </row>
    <row r="484" spans="1:18" s="14" customFormat="1" hidden="1" x14ac:dyDescent="0.2">
      <c r="A484" s="15"/>
      <c r="B484" s="117"/>
      <c r="C484" s="117"/>
      <c r="D484" s="118"/>
      <c r="E484" s="118"/>
      <c r="F484" s="122"/>
      <c r="G484" s="117"/>
      <c r="H484" s="117"/>
      <c r="I484" s="117"/>
      <c r="J484" s="117"/>
      <c r="K484" s="119"/>
      <c r="L484" s="120" t="str">
        <f>IFERROR(_xlfn.IFNA(VLOOKUP($K484,коммент!$B:$C,2,0),""),"")</f>
        <v/>
      </c>
      <c r="M484" s="119"/>
      <c r="N484" s="121"/>
      <c r="O484" s="121"/>
      <c r="P484" s="121"/>
      <c r="Q484" s="13"/>
      <c r="R484" s="13"/>
    </row>
    <row r="485" spans="1:18" s="14" customFormat="1" hidden="1" x14ac:dyDescent="0.2">
      <c r="A485" s="15"/>
      <c r="B485" s="117"/>
      <c r="C485" s="117"/>
      <c r="D485" s="118"/>
      <c r="E485" s="118"/>
      <c r="F485" s="122"/>
      <c r="G485" s="117"/>
      <c r="H485" s="117"/>
      <c r="I485" s="117"/>
      <c r="J485" s="117"/>
      <c r="K485" s="119"/>
      <c r="L485" s="120" t="str">
        <f>IFERROR(_xlfn.IFNA(VLOOKUP($K485,коммент!$B:$C,2,0),""),"")</f>
        <v/>
      </c>
      <c r="M485" s="119"/>
      <c r="N485" s="121"/>
      <c r="O485" s="121"/>
      <c r="P485" s="121"/>
      <c r="Q485" s="13"/>
      <c r="R485" s="13"/>
    </row>
    <row r="486" spans="1:18" s="14" customFormat="1" hidden="1" x14ac:dyDescent="0.2">
      <c r="A486" s="15"/>
      <c r="B486" s="117"/>
      <c r="C486" s="117"/>
      <c r="D486" s="118"/>
      <c r="E486" s="118"/>
      <c r="F486" s="122"/>
      <c r="G486" s="117"/>
      <c r="H486" s="117"/>
      <c r="I486" s="117"/>
      <c r="J486" s="117"/>
      <c r="K486" s="119"/>
      <c r="L486" s="120" t="str">
        <f>IFERROR(_xlfn.IFNA(VLOOKUP($K486,коммент!$B:$C,2,0),""),"")</f>
        <v/>
      </c>
      <c r="M486" s="119"/>
      <c r="N486" s="121"/>
      <c r="O486" s="121"/>
      <c r="P486" s="121"/>
      <c r="Q486" s="13"/>
      <c r="R486" s="13"/>
    </row>
    <row r="487" spans="1:18" s="14" customFormat="1" hidden="1" x14ac:dyDescent="0.2">
      <c r="A487" s="15"/>
      <c r="B487" s="117"/>
      <c r="C487" s="117"/>
      <c r="D487" s="118"/>
      <c r="E487" s="118"/>
      <c r="F487" s="122"/>
      <c r="G487" s="117"/>
      <c r="H487" s="117"/>
      <c r="I487" s="117"/>
      <c r="J487" s="117"/>
      <c r="K487" s="119"/>
      <c r="L487" s="120" t="str">
        <f>IFERROR(_xlfn.IFNA(VLOOKUP($K487,коммент!$B:$C,2,0),""),"")</f>
        <v/>
      </c>
      <c r="M487" s="119"/>
      <c r="N487" s="121"/>
      <c r="O487" s="121"/>
      <c r="P487" s="121"/>
      <c r="Q487" s="13"/>
      <c r="R487" s="13"/>
    </row>
    <row r="488" spans="1:18" s="14" customFormat="1" hidden="1" x14ac:dyDescent="0.2">
      <c r="A488" s="15"/>
      <c r="B488" s="117"/>
      <c r="C488" s="117"/>
      <c r="D488" s="118"/>
      <c r="E488" s="118"/>
      <c r="F488" s="122"/>
      <c r="G488" s="117"/>
      <c r="H488" s="117"/>
      <c r="I488" s="117"/>
      <c r="J488" s="117"/>
      <c r="K488" s="119"/>
      <c r="L488" s="120" t="str">
        <f>IFERROR(_xlfn.IFNA(VLOOKUP($K488,коммент!$B:$C,2,0),""),"")</f>
        <v/>
      </c>
      <c r="M488" s="119"/>
      <c r="N488" s="121"/>
      <c r="O488" s="121"/>
      <c r="P488" s="121"/>
      <c r="Q488" s="13"/>
      <c r="R488" s="13"/>
    </row>
    <row r="489" spans="1:18" s="14" customFormat="1" hidden="1" x14ac:dyDescent="0.2">
      <c r="A489" s="15"/>
      <c r="B489" s="117"/>
      <c r="C489" s="117"/>
      <c r="D489" s="118"/>
      <c r="E489" s="118"/>
      <c r="F489" s="122"/>
      <c r="G489" s="117"/>
      <c r="H489" s="117"/>
      <c r="I489" s="117"/>
      <c r="J489" s="117"/>
      <c r="K489" s="119"/>
      <c r="L489" s="120" t="str">
        <f>IFERROR(_xlfn.IFNA(VLOOKUP($K489,коммент!$B:$C,2,0),""),"")</f>
        <v/>
      </c>
      <c r="M489" s="119"/>
      <c r="N489" s="121"/>
      <c r="O489" s="121"/>
      <c r="P489" s="121"/>
      <c r="Q489" s="13"/>
      <c r="R489" s="13"/>
    </row>
    <row r="490" spans="1:18" s="14" customFormat="1" hidden="1" x14ac:dyDescent="0.2">
      <c r="A490" s="15"/>
      <c r="B490" s="117"/>
      <c r="C490" s="117"/>
      <c r="D490" s="118"/>
      <c r="E490" s="118"/>
      <c r="F490" s="122"/>
      <c r="G490" s="117"/>
      <c r="H490" s="117"/>
      <c r="I490" s="117"/>
      <c r="J490" s="117"/>
      <c r="K490" s="119"/>
      <c r="L490" s="120" t="str">
        <f>IFERROR(_xlfn.IFNA(VLOOKUP($K490,коммент!$B:$C,2,0),""),"")</f>
        <v/>
      </c>
      <c r="M490" s="119"/>
      <c r="N490" s="121"/>
      <c r="O490" s="121"/>
      <c r="P490" s="121"/>
      <c r="Q490" s="13"/>
      <c r="R490" s="13"/>
    </row>
    <row r="491" spans="1:18" s="14" customFormat="1" hidden="1" x14ac:dyDescent="0.2">
      <c r="A491" s="15"/>
      <c r="B491" s="117"/>
      <c r="C491" s="117"/>
      <c r="D491" s="118"/>
      <c r="E491" s="118"/>
      <c r="F491" s="122"/>
      <c r="G491" s="117"/>
      <c r="H491" s="117"/>
      <c r="I491" s="117"/>
      <c r="J491" s="117"/>
      <c r="K491" s="119"/>
      <c r="L491" s="120" t="str">
        <f>IFERROR(_xlfn.IFNA(VLOOKUP($K491,коммент!$B:$C,2,0),""),"")</f>
        <v/>
      </c>
      <c r="M491" s="119"/>
      <c r="N491" s="121"/>
      <c r="O491" s="121"/>
      <c r="P491" s="121"/>
      <c r="Q491" s="13"/>
      <c r="R491" s="13"/>
    </row>
    <row r="492" spans="1:18" s="14" customFormat="1" hidden="1" x14ac:dyDescent="0.2">
      <c r="A492" s="15"/>
      <c r="B492" s="117"/>
      <c r="C492" s="117"/>
      <c r="D492" s="118"/>
      <c r="E492" s="118"/>
      <c r="F492" s="122"/>
      <c r="G492" s="117"/>
      <c r="H492" s="117"/>
      <c r="I492" s="117"/>
      <c r="J492" s="117"/>
      <c r="K492" s="119"/>
      <c r="L492" s="120" t="str">
        <f>IFERROR(_xlfn.IFNA(VLOOKUP($K492,коммент!$B:$C,2,0),""),"")</f>
        <v/>
      </c>
      <c r="M492" s="119"/>
      <c r="N492" s="121"/>
      <c r="O492" s="121"/>
      <c r="P492" s="121"/>
      <c r="Q492" s="13"/>
      <c r="R492" s="13"/>
    </row>
    <row r="493" spans="1:18" s="14" customFormat="1" hidden="1" x14ac:dyDescent="0.2">
      <c r="A493" s="15"/>
      <c r="B493" s="117"/>
      <c r="C493" s="117"/>
      <c r="D493" s="118"/>
      <c r="E493" s="118"/>
      <c r="F493" s="122"/>
      <c r="G493" s="117"/>
      <c r="H493" s="117"/>
      <c r="I493" s="117"/>
      <c r="J493" s="117"/>
      <c r="K493" s="119"/>
      <c r="L493" s="120" t="str">
        <f>IFERROR(_xlfn.IFNA(VLOOKUP($K493,коммент!$B:$C,2,0),""),"")</f>
        <v/>
      </c>
      <c r="M493" s="119"/>
      <c r="N493" s="121"/>
      <c r="O493" s="121"/>
      <c r="P493" s="121"/>
      <c r="Q493" s="13"/>
      <c r="R493" s="13"/>
    </row>
    <row r="494" spans="1:18" s="14" customFormat="1" hidden="1" x14ac:dyDescent="0.2">
      <c r="A494" s="15"/>
      <c r="B494" s="117"/>
      <c r="C494" s="117"/>
      <c r="D494" s="118"/>
      <c r="E494" s="118"/>
      <c r="F494" s="122"/>
      <c r="G494" s="117"/>
      <c r="H494" s="117"/>
      <c r="I494" s="117"/>
      <c r="J494" s="117"/>
      <c r="K494" s="119"/>
      <c r="L494" s="120" t="str">
        <f>IFERROR(_xlfn.IFNA(VLOOKUP($K494,коммент!$B:$C,2,0),""),"")</f>
        <v/>
      </c>
      <c r="M494" s="119"/>
      <c r="N494" s="121"/>
      <c r="O494" s="121"/>
      <c r="P494" s="121"/>
      <c r="Q494" s="13"/>
      <c r="R494" s="13"/>
    </row>
    <row r="495" spans="1:18" s="14" customFormat="1" hidden="1" x14ac:dyDescent="0.2">
      <c r="A495" s="15"/>
      <c r="B495" s="117"/>
      <c r="C495" s="117"/>
      <c r="D495" s="118"/>
      <c r="E495" s="118"/>
      <c r="F495" s="122"/>
      <c r="G495" s="117"/>
      <c r="H495" s="117"/>
      <c r="I495" s="117"/>
      <c r="J495" s="117"/>
      <c r="K495" s="119"/>
      <c r="L495" s="120" t="str">
        <f>IFERROR(_xlfn.IFNA(VLOOKUP($K495,коммент!$B:$C,2,0),""),"")</f>
        <v/>
      </c>
      <c r="M495" s="119"/>
      <c r="N495" s="121"/>
      <c r="O495" s="121"/>
      <c r="P495" s="121"/>
      <c r="Q495" s="13"/>
      <c r="R495" s="13"/>
    </row>
    <row r="496" spans="1:18" s="14" customFormat="1" hidden="1" x14ac:dyDescent="0.2">
      <c r="A496" s="15"/>
      <c r="B496" s="117"/>
      <c r="C496" s="117"/>
      <c r="D496" s="118"/>
      <c r="E496" s="118"/>
      <c r="F496" s="122"/>
      <c r="G496" s="117"/>
      <c r="H496" s="117"/>
      <c r="I496" s="117"/>
      <c r="J496" s="117"/>
      <c r="K496" s="119"/>
      <c r="L496" s="120" t="str">
        <f>IFERROR(_xlfn.IFNA(VLOOKUP($K496,коммент!$B:$C,2,0),""),"")</f>
        <v/>
      </c>
      <c r="M496" s="119"/>
      <c r="N496" s="121"/>
      <c r="O496" s="121"/>
      <c r="P496" s="121"/>
      <c r="Q496" s="13"/>
      <c r="R496" s="13"/>
    </row>
    <row r="497" spans="1:18" s="14" customFormat="1" hidden="1" x14ac:dyDescent="0.2">
      <c r="A497" s="15"/>
      <c r="B497" s="117"/>
      <c r="C497" s="117"/>
      <c r="D497" s="118"/>
      <c r="E497" s="118"/>
      <c r="F497" s="122"/>
      <c r="G497" s="117"/>
      <c r="H497" s="117"/>
      <c r="I497" s="117"/>
      <c r="J497" s="117"/>
      <c r="K497" s="119"/>
      <c r="L497" s="120" t="str">
        <f>IFERROR(_xlfn.IFNA(VLOOKUP($K497,коммент!$B:$C,2,0),""),"")</f>
        <v/>
      </c>
      <c r="M497" s="119"/>
      <c r="N497" s="121"/>
      <c r="O497" s="121"/>
      <c r="P497" s="121"/>
      <c r="Q497" s="13"/>
      <c r="R497" s="13"/>
    </row>
    <row r="498" spans="1:18" s="14" customFormat="1" hidden="1" x14ac:dyDescent="0.2">
      <c r="A498" s="15"/>
      <c r="B498" s="117"/>
      <c r="C498" s="117"/>
      <c r="D498" s="118"/>
      <c r="E498" s="118"/>
      <c r="F498" s="122"/>
      <c r="G498" s="117"/>
      <c r="H498" s="117"/>
      <c r="I498" s="117"/>
      <c r="J498" s="117"/>
      <c r="K498" s="119"/>
      <c r="L498" s="120" t="str">
        <f>IFERROR(_xlfn.IFNA(VLOOKUP($K498,коммент!$B:$C,2,0),""),"")</f>
        <v/>
      </c>
      <c r="M498" s="119"/>
      <c r="N498" s="121"/>
      <c r="O498" s="121"/>
      <c r="P498" s="121"/>
      <c r="Q498" s="13"/>
      <c r="R498" s="13"/>
    </row>
    <row r="499" spans="1:18" s="14" customFormat="1" hidden="1" x14ac:dyDescent="0.2">
      <c r="A499" s="15"/>
      <c r="B499" s="117"/>
      <c r="C499" s="117"/>
      <c r="D499" s="118"/>
      <c r="E499" s="118"/>
      <c r="F499" s="122"/>
      <c r="G499" s="117"/>
      <c r="H499" s="117"/>
      <c r="I499" s="117"/>
      <c r="J499" s="117"/>
      <c r="K499" s="119"/>
      <c r="L499" s="120" t="str">
        <f>IFERROR(_xlfn.IFNA(VLOOKUP($K499,коммент!$B:$C,2,0),""),"")</f>
        <v/>
      </c>
      <c r="M499" s="119"/>
      <c r="N499" s="121"/>
      <c r="O499" s="121"/>
      <c r="P499" s="121"/>
      <c r="Q499" s="13"/>
      <c r="R499" s="13"/>
    </row>
    <row r="500" spans="1:18" s="14" customFormat="1" hidden="1" x14ac:dyDescent="0.2">
      <c r="A500" s="15"/>
      <c r="B500" s="117"/>
      <c r="C500" s="117"/>
      <c r="D500" s="118"/>
      <c r="E500" s="118"/>
      <c r="F500" s="122"/>
      <c r="G500" s="117"/>
      <c r="H500" s="117"/>
      <c r="I500" s="117"/>
      <c r="J500" s="117"/>
      <c r="K500" s="119"/>
      <c r="L500" s="120" t="str">
        <f>IFERROR(_xlfn.IFNA(VLOOKUP($K500,коммент!$B:$C,2,0),""),"")</f>
        <v/>
      </c>
      <c r="M500" s="119"/>
      <c r="N500" s="121"/>
      <c r="O500" s="121"/>
      <c r="P500" s="121"/>
      <c r="Q500" s="13"/>
      <c r="R500" s="13"/>
    </row>
    <row r="501" spans="1:18" s="14" customFormat="1" hidden="1" x14ac:dyDescent="0.2">
      <c r="A501" s="15"/>
      <c r="B501" s="117"/>
      <c r="C501" s="117"/>
      <c r="D501" s="118"/>
      <c r="E501" s="118"/>
      <c r="F501" s="122"/>
      <c r="G501" s="117"/>
      <c r="H501" s="117"/>
      <c r="I501" s="117"/>
      <c r="J501" s="117"/>
      <c r="K501" s="119"/>
      <c r="L501" s="120" t="str">
        <f>IFERROR(_xlfn.IFNA(VLOOKUP($K501,коммент!$B:$C,2,0),""),"")</f>
        <v/>
      </c>
      <c r="M501" s="119"/>
      <c r="N501" s="121"/>
      <c r="O501" s="121"/>
      <c r="P501" s="121"/>
      <c r="Q501" s="13"/>
      <c r="R501" s="13"/>
    </row>
    <row r="502" spans="1:18" s="14" customFormat="1" hidden="1" x14ac:dyDescent="0.2">
      <c r="A502" s="15"/>
      <c r="B502" s="117"/>
      <c r="C502" s="117"/>
      <c r="D502" s="118"/>
      <c r="E502" s="118"/>
      <c r="F502" s="122"/>
      <c r="G502" s="117"/>
      <c r="H502" s="117"/>
      <c r="I502" s="117"/>
      <c r="J502" s="117"/>
      <c r="K502" s="119"/>
      <c r="L502" s="120" t="str">
        <f>IFERROR(_xlfn.IFNA(VLOOKUP($K502,коммент!$B:$C,2,0),""),"")</f>
        <v/>
      </c>
      <c r="M502" s="119"/>
      <c r="N502" s="121"/>
      <c r="O502" s="121"/>
      <c r="P502" s="121"/>
      <c r="Q502" s="13"/>
      <c r="R502" s="13"/>
    </row>
    <row r="503" spans="1:18" s="14" customFormat="1" hidden="1" x14ac:dyDescent="0.2">
      <c r="A503" s="15"/>
      <c r="B503" s="117"/>
      <c r="C503" s="117"/>
      <c r="D503" s="118"/>
      <c r="E503" s="118"/>
      <c r="F503" s="122"/>
      <c r="G503" s="117"/>
      <c r="H503" s="117"/>
      <c r="I503" s="117"/>
      <c r="J503" s="117"/>
      <c r="K503" s="119"/>
      <c r="L503" s="120" t="str">
        <f>IFERROR(_xlfn.IFNA(VLOOKUP($K503,коммент!$B:$C,2,0),""),"")</f>
        <v/>
      </c>
      <c r="M503" s="119"/>
      <c r="N503" s="121"/>
      <c r="O503" s="121"/>
      <c r="P503" s="121"/>
      <c r="Q503" s="13"/>
      <c r="R503" s="13"/>
    </row>
    <row r="504" spans="1:18" s="14" customFormat="1" hidden="1" x14ac:dyDescent="0.2">
      <c r="A504" s="15"/>
      <c r="B504" s="117"/>
      <c r="C504" s="117"/>
      <c r="D504" s="118"/>
      <c r="E504" s="118"/>
      <c r="F504" s="122"/>
      <c r="G504" s="117"/>
      <c r="H504" s="117"/>
      <c r="I504" s="117"/>
      <c r="J504" s="117"/>
      <c r="K504" s="119"/>
      <c r="L504" s="120" t="str">
        <f>IFERROR(_xlfn.IFNA(VLOOKUP($K504,коммент!$B:$C,2,0),""),"")</f>
        <v/>
      </c>
      <c r="M504" s="119"/>
      <c r="N504" s="121"/>
      <c r="O504" s="121"/>
      <c r="P504" s="121"/>
      <c r="Q504" s="13"/>
      <c r="R504" s="13"/>
    </row>
    <row r="505" spans="1:18" s="14" customFormat="1" hidden="1" x14ac:dyDescent="0.2">
      <c r="A505" s="15"/>
      <c r="B505" s="117"/>
      <c r="C505" s="117"/>
      <c r="D505" s="118"/>
      <c r="E505" s="118"/>
      <c r="F505" s="122"/>
      <c r="G505" s="117"/>
      <c r="H505" s="117"/>
      <c r="I505" s="117"/>
      <c r="J505" s="117"/>
      <c r="K505" s="119"/>
      <c r="L505" s="120" t="str">
        <f>IFERROR(_xlfn.IFNA(VLOOKUP($K505,коммент!$B:$C,2,0),""),"")</f>
        <v/>
      </c>
      <c r="M505" s="119"/>
      <c r="N505" s="121"/>
      <c r="O505" s="121"/>
      <c r="P505" s="121"/>
      <c r="Q505" s="13"/>
      <c r="R505" s="13"/>
    </row>
    <row r="506" spans="1:18" s="14" customFormat="1" hidden="1" x14ac:dyDescent="0.2">
      <c r="A506" s="15"/>
      <c r="B506" s="117"/>
      <c r="C506" s="117"/>
      <c r="D506" s="118"/>
      <c r="E506" s="118"/>
      <c r="F506" s="122"/>
      <c r="G506" s="117"/>
      <c r="H506" s="117"/>
      <c r="I506" s="117"/>
      <c r="J506" s="117"/>
      <c r="K506" s="119"/>
      <c r="L506" s="120" t="str">
        <f>IFERROR(_xlfn.IFNA(VLOOKUP($K506,коммент!$B:$C,2,0),""),"")</f>
        <v/>
      </c>
      <c r="M506" s="119"/>
      <c r="N506" s="121"/>
      <c r="O506" s="121"/>
      <c r="P506" s="121"/>
      <c r="Q506" s="13"/>
      <c r="R506" s="13"/>
    </row>
    <row r="507" spans="1:18" s="14" customFormat="1" hidden="1" x14ac:dyDescent="0.2">
      <c r="A507" s="15"/>
      <c r="B507" s="117"/>
      <c r="C507" s="117"/>
      <c r="D507" s="118"/>
      <c r="E507" s="118"/>
      <c r="F507" s="122"/>
      <c r="G507" s="117"/>
      <c r="H507" s="117"/>
      <c r="I507" s="117"/>
      <c r="J507" s="117"/>
      <c r="K507" s="119"/>
      <c r="L507" s="120" t="str">
        <f>IFERROR(_xlfn.IFNA(VLOOKUP($K507,коммент!$B:$C,2,0),""),"")</f>
        <v/>
      </c>
      <c r="M507" s="119"/>
      <c r="N507" s="121"/>
      <c r="O507" s="121"/>
      <c r="P507" s="121"/>
      <c r="Q507" s="13"/>
      <c r="R507" s="13"/>
    </row>
    <row r="508" spans="1:18" s="14" customFormat="1" hidden="1" x14ac:dyDescent="0.2">
      <c r="A508" s="15"/>
      <c r="B508" s="117"/>
      <c r="C508" s="117"/>
      <c r="D508" s="118"/>
      <c r="E508" s="118"/>
      <c r="F508" s="122"/>
      <c r="G508" s="117"/>
      <c r="H508" s="117"/>
      <c r="I508" s="117"/>
      <c r="J508" s="117"/>
      <c r="K508" s="119"/>
      <c r="L508" s="120" t="str">
        <f>IFERROR(_xlfn.IFNA(VLOOKUP($K508,коммент!$B:$C,2,0),""),"")</f>
        <v/>
      </c>
      <c r="M508" s="119"/>
      <c r="N508" s="121"/>
      <c r="O508" s="121"/>
      <c r="P508" s="121"/>
      <c r="Q508" s="13"/>
      <c r="R508" s="13"/>
    </row>
    <row r="509" spans="1:18" s="14" customFormat="1" hidden="1" x14ac:dyDescent="0.2">
      <c r="A509" s="15"/>
      <c r="B509" s="117"/>
      <c r="C509" s="117"/>
      <c r="D509" s="118"/>
      <c r="E509" s="118"/>
      <c r="F509" s="122"/>
      <c r="G509" s="117"/>
      <c r="H509" s="117"/>
      <c r="I509" s="117"/>
      <c r="J509" s="117"/>
      <c r="K509" s="119"/>
      <c r="L509" s="120" t="str">
        <f>IFERROR(_xlfn.IFNA(VLOOKUP($K509,коммент!$B:$C,2,0),""),"")</f>
        <v/>
      </c>
      <c r="M509" s="119"/>
      <c r="N509" s="121"/>
      <c r="O509" s="121"/>
      <c r="P509" s="121"/>
      <c r="Q509" s="13"/>
      <c r="R509" s="13"/>
    </row>
    <row r="510" spans="1:18" s="14" customFormat="1" hidden="1" x14ac:dyDescent="0.2">
      <c r="A510" s="15"/>
      <c r="B510" s="117"/>
      <c r="C510" s="117"/>
      <c r="D510" s="118"/>
      <c r="E510" s="118"/>
      <c r="F510" s="122"/>
      <c r="G510" s="117"/>
      <c r="H510" s="117"/>
      <c r="I510" s="117"/>
      <c r="J510" s="117"/>
      <c r="K510" s="119"/>
      <c r="L510" s="120" t="str">
        <f>IFERROR(_xlfn.IFNA(VLOOKUP($K510,коммент!$B:$C,2,0),""),"")</f>
        <v/>
      </c>
      <c r="M510" s="119"/>
      <c r="N510" s="121"/>
      <c r="O510" s="121"/>
      <c r="P510" s="121"/>
      <c r="Q510" s="13"/>
      <c r="R510" s="13"/>
    </row>
    <row r="511" spans="1:18" s="14" customFormat="1" hidden="1" x14ac:dyDescent="0.2">
      <c r="A511" s="15"/>
      <c r="B511" s="117"/>
      <c r="C511" s="117"/>
      <c r="D511" s="118"/>
      <c r="E511" s="118"/>
      <c r="F511" s="122"/>
      <c r="G511" s="117"/>
      <c r="H511" s="117"/>
      <c r="I511" s="117"/>
      <c r="J511" s="117"/>
      <c r="K511" s="119"/>
      <c r="L511" s="120" t="str">
        <f>IFERROR(_xlfn.IFNA(VLOOKUP($K511,коммент!$B:$C,2,0),""),"")</f>
        <v/>
      </c>
      <c r="M511" s="119"/>
      <c r="N511" s="121"/>
      <c r="O511" s="121"/>
      <c r="P511" s="121"/>
      <c r="Q511" s="13"/>
      <c r="R511" s="13"/>
    </row>
    <row r="512" spans="1:18" s="14" customFormat="1" hidden="1" x14ac:dyDescent="0.2">
      <c r="A512" s="15"/>
      <c r="B512" s="117"/>
      <c r="C512" s="117"/>
      <c r="D512" s="118"/>
      <c r="E512" s="118"/>
      <c r="F512" s="122"/>
      <c r="G512" s="117"/>
      <c r="H512" s="117"/>
      <c r="I512" s="117"/>
      <c r="J512" s="117"/>
      <c r="K512" s="119"/>
      <c r="L512" s="120" t="str">
        <f>IFERROR(_xlfn.IFNA(VLOOKUP($K512,коммент!$B:$C,2,0),""),"")</f>
        <v/>
      </c>
      <c r="M512" s="119"/>
      <c r="N512" s="121"/>
      <c r="O512" s="121"/>
      <c r="P512" s="121"/>
      <c r="Q512" s="13"/>
      <c r="R512" s="13"/>
    </row>
    <row r="513" spans="1:18" s="14" customFormat="1" hidden="1" x14ac:dyDescent="0.2">
      <c r="A513" s="15"/>
      <c r="B513" s="117"/>
      <c r="C513" s="117"/>
      <c r="D513" s="118"/>
      <c r="E513" s="118"/>
      <c r="F513" s="122"/>
      <c r="G513" s="117"/>
      <c r="H513" s="117"/>
      <c r="I513" s="117"/>
      <c r="J513" s="117"/>
      <c r="K513" s="119"/>
      <c r="L513" s="120" t="str">
        <f>IFERROR(_xlfn.IFNA(VLOOKUP($K513,коммент!$B:$C,2,0),""),"")</f>
        <v/>
      </c>
      <c r="M513" s="119"/>
      <c r="N513" s="121"/>
      <c r="O513" s="121"/>
      <c r="P513" s="121"/>
      <c r="Q513" s="13"/>
      <c r="R513" s="13"/>
    </row>
    <row r="514" spans="1:18" s="14" customFormat="1" hidden="1" x14ac:dyDescent="0.2">
      <c r="A514" s="15"/>
      <c r="B514" s="117"/>
      <c r="C514" s="117"/>
      <c r="D514" s="118"/>
      <c r="E514" s="118"/>
      <c r="F514" s="122"/>
      <c r="G514" s="117"/>
      <c r="H514" s="117"/>
      <c r="I514" s="117"/>
      <c r="J514" s="117"/>
      <c r="K514" s="119"/>
      <c r="L514" s="120" t="str">
        <f>IFERROR(_xlfn.IFNA(VLOOKUP($K514,коммент!$B:$C,2,0),""),"")</f>
        <v/>
      </c>
      <c r="M514" s="119"/>
      <c r="N514" s="121"/>
      <c r="O514" s="121"/>
      <c r="P514" s="121"/>
      <c r="Q514" s="13"/>
      <c r="R514" s="13"/>
    </row>
    <row r="515" spans="1:18" s="14" customFormat="1" hidden="1" x14ac:dyDescent="0.2">
      <c r="A515" s="15"/>
      <c r="B515" s="117"/>
      <c r="C515" s="117"/>
      <c r="D515" s="118"/>
      <c r="E515" s="118"/>
      <c r="F515" s="122"/>
      <c r="G515" s="117"/>
      <c r="H515" s="117"/>
      <c r="I515" s="117"/>
      <c r="J515" s="117"/>
      <c r="K515" s="119"/>
      <c r="L515" s="120" t="str">
        <f>IFERROR(_xlfn.IFNA(VLOOKUP($K515,коммент!$B:$C,2,0),""),"")</f>
        <v/>
      </c>
      <c r="M515" s="119"/>
      <c r="N515" s="121"/>
      <c r="O515" s="121"/>
      <c r="P515" s="121"/>
      <c r="Q515" s="13"/>
      <c r="R515" s="13"/>
    </row>
    <row r="516" spans="1:18" s="14" customFormat="1" hidden="1" x14ac:dyDescent="0.2">
      <c r="A516" s="15"/>
      <c r="B516" s="117"/>
      <c r="C516" s="117"/>
      <c r="D516" s="118"/>
      <c r="E516" s="118"/>
      <c r="F516" s="122"/>
      <c r="G516" s="117"/>
      <c r="H516" s="117"/>
      <c r="I516" s="117"/>
      <c r="J516" s="117"/>
      <c r="K516" s="119"/>
      <c r="L516" s="120" t="str">
        <f>IFERROR(_xlfn.IFNA(VLOOKUP($K516,коммент!$B:$C,2,0),""),"")</f>
        <v/>
      </c>
      <c r="M516" s="119"/>
      <c r="N516" s="121"/>
      <c r="O516" s="121"/>
      <c r="P516" s="121"/>
      <c r="Q516" s="13"/>
      <c r="R516" s="13"/>
    </row>
    <row r="517" spans="1:18" s="14" customFormat="1" hidden="1" x14ac:dyDescent="0.2">
      <c r="A517" s="15"/>
      <c r="B517" s="117"/>
      <c r="C517" s="117"/>
      <c r="D517" s="118"/>
      <c r="E517" s="118"/>
      <c r="F517" s="122"/>
      <c r="G517" s="117"/>
      <c r="H517" s="117"/>
      <c r="I517" s="117"/>
      <c r="J517" s="117"/>
      <c r="K517" s="119"/>
      <c r="L517" s="120" t="str">
        <f>IFERROR(_xlfn.IFNA(VLOOKUP($K517,коммент!$B:$C,2,0),""),"")</f>
        <v/>
      </c>
      <c r="M517" s="119"/>
      <c r="N517" s="121"/>
      <c r="O517" s="121"/>
      <c r="P517" s="121"/>
      <c r="Q517" s="13"/>
      <c r="R517" s="13"/>
    </row>
    <row r="518" spans="1:18" s="14" customFormat="1" hidden="1" x14ac:dyDescent="0.2">
      <c r="A518" s="15"/>
      <c r="B518" s="117"/>
      <c r="C518" s="117"/>
      <c r="D518" s="118"/>
      <c r="E518" s="118"/>
      <c r="F518" s="122"/>
      <c r="G518" s="117"/>
      <c r="H518" s="117"/>
      <c r="I518" s="117"/>
      <c r="J518" s="117"/>
      <c r="K518" s="119"/>
      <c r="L518" s="120" t="str">
        <f>IFERROR(_xlfn.IFNA(VLOOKUP($K518,коммент!$B:$C,2,0),""),"")</f>
        <v/>
      </c>
      <c r="M518" s="119"/>
      <c r="N518" s="121"/>
      <c r="O518" s="121"/>
      <c r="P518" s="121"/>
      <c r="Q518" s="13"/>
      <c r="R518" s="13"/>
    </row>
    <row r="519" spans="1:18" s="14" customFormat="1" hidden="1" x14ac:dyDescent="0.2">
      <c r="A519" s="15"/>
      <c r="B519" s="117"/>
      <c r="C519" s="117"/>
      <c r="D519" s="118"/>
      <c r="E519" s="118"/>
      <c r="F519" s="122"/>
      <c r="G519" s="117"/>
      <c r="H519" s="117"/>
      <c r="I519" s="117"/>
      <c r="J519" s="117"/>
      <c r="K519" s="119"/>
      <c r="L519" s="120" t="str">
        <f>IFERROR(_xlfn.IFNA(VLOOKUP($K519,коммент!$B:$C,2,0),""),"")</f>
        <v/>
      </c>
      <c r="M519" s="119"/>
      <c r="N519" s="121"/>
      <c r="O519" s="121"/>
      <c r="P519" s="121"/>
      <c r="Q519" s="13"/>
      <c r="R519" s="13"/>
    </row>
    <row r="520" spans="1:18" s="14" customFormat="1" hidden="1" x14ac:dyDescent="0.2">
      <c r="A520" s="15"/>
      <c r="B520" s="117"/>
      <c r="C520" s="117"/>
      <c r="D520" s="118"/>
      <c r="E520" s="118"/>
      <c r="F520" s="122"/>
      <c r="G520" s="117"/>
      <c r="H520" s="117"/>
      <c r="I520" s="117"/>
      <c r="J520" s="117"/>
      <c r="K520" s="119"/>
      <c r="L520" s="120" t="str">
        <f>IFERROR(_xlfn.IFNA(VLOOKUP($K520,коммент!$B:$C,2,0),""),"")</f>
        <v/>
      </c>
      <c r="M520" s="119"/>
      <c r="N520" s="121"/>
      <c r="O520" s="121"/>
      <c r="P520" s="121"/>
      <c r="Q520" s="13"/>
      <c r="R520" s="13"/>
    </row>
    <row r="521" spans="1:18" s="14" customFormat="1" hidden="1" x14ac:dyDescent="0.2">
      <c r="A521" s="15"/>
      <c r="B521" s="117"/>
      <c r="C521" s="117"/>
      <c r="D521" s="118"/>
      <c r="E521" s="118"/>
      <c r="F521" s="122"/>
      <c r="G521" s="117"/>
      <c r="H521" s="117"/>
      <c r="I521" s="117"/>
      <c r="J521" s="117"/>
      <c r="K521" s="119"/>
      <c r="L521" s="120" t="str">
        <f>IFERROR(_xlfn.IFNA(VLOOKUP($K521,коммент!$B:$C,2,0),""),"")</f>
        <v/>
      </c>
      <c r="M521" s="119"/>
      <c r="N521" s="121"/>
      <c r="O521" s="121"/>
      <c r="P521" s="121"/>
      <c r="Q521" s="13"/>
      <c r="R521" s="13"/>
    </row>
    <row r="522" spans="1:18" s="14" customFormat="1" hidden="1" x14ac:dyDescent="0.2">
      <c r="A522" s="15"/>
      <c r="B522" s="117"/>
      <c r="C522" s="117"/>
      <c r="D522" s="118"/>
      <c r="E522" s="118"/>
      <c r="F522" s="122"/>
      <c r="G522" s="117"/>
      <c r="H522" s="117"/>
      <c r="I522" s="117"/>
      <c r="J522" s="117"/>
      <c r="K522" s="119"/>
      <c r="L522" s="120" t="str">
        <f>IFERROR(_xlfn.IFNA(VLOOKUP($K522,коммент!$B:$C,2,0),""),"")</f>
        <v/>
      </c>
      <c r="M522" s="119"/>
      <c r="N522" s="121"/>
      <c r="O522" s="121"/>
      <c r="P522" s="121"/>
      <c r="Q522" s="13"/>
      <c r="R522" s="13"/>
    </row>
    <row r="523" spans="1:18" s="14" customFormat="1" hidden="1" x14ac:dyDescent="0.2">
      <c r="A523" s="15"/>
      <c r="B523" s="117"/>
      <c r="C523" s="117"/>
      <c r="D523" s="118"/>
      <c r="E523" s="118"/>
      <c r="F523" s="122"/>
      <c r="G523" s="117"/>
      <c r="H523" s="117"/>
      <c r="I523" s="117"/>
      <c r="J523" s="117"/>
      <c r="K523" s="119"/>
      <c r="L523" s="120" t="str">
        <f>IFERROR(_xlfn.IFNA(VLOOKUP($K523,коммент!$B:$C,2,0),""),"")</f>
        <v/>
      </c>
      <c r="M523" s="119"/>
      <c r="N523" s="121"/>
      <c r="O523" s="121"/>
      <c r="P523" s="121"/>
      <c r="Q523" s="13"/>
      <c r="R523" s="13"/>
    </row>
    <row r="524" spans="1:18" s="14" customFormat="1" hidden="1" x14ac:dyDescent="0.2">
      <c r="A524" s="15"/>
      <c r="B524" s="117"/>
      <c r="C524" s="117"/>
      <c r="D524" s="118"/>
      <c r="E524" s="118"/>
      <c r="F524" s="122"/>
      <c r="G524" s="117"/>
      <c r="H524" s="117"/>
      <c r="I524" s="117"/>
      <c r="J524" s="117"/>
      <c r="K524" s="119"/>
      <c r="L524" s="120" t="str">
        <f>IFERROR(_xlfn.IFNA(VLOOKUP($K524,коммент!$B:$C,2,0),""),"")</f>
        <v/>
      </c>
      <c r="M524" s="119"/>
      <c r="N524" s="121"/>
      <c r="O524" s="121"/>
      <c r="P524" s="121"/>
      <c r="Q524" s="13"/>
      <c r="R524" s="13"/>
    </row>
    <row r="525" spans="1:18" s="14" customFormat="1" hidden="1" x14ac:dyDescent="0.2">
      <c r="A525" s="15"/>
      <c r="B525" s="117"/>
      <c r="C525" s="117"/>
      <c r="D525" s="118"/>
      <c r="E525" s="118"/>
      <c r="F525" s="122"/>
      <c r="G525" s="117"/>
      <c r="H525" s="117"/>
      <c r="I525" s="117"/>
      <c r="J525" s="117"/>
      <c r="K525" s="119"/>
      <c r="L525" s="120" t="str">
        <f>IFERROR(_xlfn.IFNA(VLOOKUP($K525,коммент!$B:$C,2,0),""),"")</f>
        <v/>
      </c>
      <c r="M525" s="119"/>
      <c r="N525" s="121"/>
      <c r="O525" s="121"/>
      <c r="P525" s="121"/>
      <c r="Q525" s="13"/>
      <c r="R525" s="13"/>
    </row>
    <row r="526" spans="1:18" s="14" customFormat="1" hidden="1" x14ac:dyDescent="0.2">
      <c r="A526" s="15"/>
      <c r="B526" s="117"/>
      <c r="C526" s="117"/>
      <c r="D526" s="118"/>
      <c r="E526" s="118"/>
      <c r="F526" s="122"/>
      <c r="G526" s="117"/>
      <c r="H526" s="117"/>
      <c r="I526" s="117"/>
      <c r="J526" s="117"/>
      <c r="K526" s="119"/>
      <c r="L526" s="120" t="str">
        <f>IFERROR(_xlfn.IFNA(VLOOKUP($K526,коммент!$B:$C,2,0),""),"")</f>
        <v/>
      </c>
      <c r="M526" s="119"/>
      <c r="N526" s="121"/>
      <c r="O526" s="121"/>
      <c r="P526" s="121"/>
      <c r="Q526" s="13"/>
      <c r="R526" s="13"/>
    </row>
    <row r="527" spans="1:18" s="14" customFormat="1" hidden="1" x14ac:dyDescent="0.2">
      <c r="A527" s="15"/>
      <c r="B527" s="117"/>
      <c r="C527" s="117"/>
      <c r="D527" s="118"/>
      <c r="E527" s="118"/>
      <c r="F527" s="122"/>
      <c r="G527" s="117"/>
      <c r="H527" s="117"/>
      <c r="I527" s="117"/>
      <c r="J527" s="117"/>
      <c r="K527" s="119"/>
      <c r="L527" s="120" t="str">
        <f>IFERROR(_xlfn.IFNA(VLOOKUP($K527,коммент!$B:$C,2,0),""),"")</f>
        <v/>
      </c>
      <c r="M527" s="119"/>
      <c r="N527" s="121"/>
      <c r="O527" s="121"/>
      <c r="P527" s="121"/>
      <c r="Q527" s="13"/>
      <c r="R527" s="13"/>
    </row>
    <row r="528" spans="1:18" s="14" customFormat="1" hidden="1" x14ac:dyDescent="0.2">
      <c r="A528" s="15"/>
      <c r="B528" s="117"/>
      <c r="C528" s="117"/>
      <c r="D528" s="118"/>
      <c r="E528" s="118"/>
      <c r="F528" s="122"/>
      <c r="G528" s="117"/>
      <c r="H528" s="117"/>
      <c r="I528" s="117"/>
      <c r="J528" s="117"/>
      <c r="K528" s="119"/>
      <c r="L528" s="120" t="str">
        <f>IFERROR(_xlfn.IFNA(VLOOKUP($K528,коммент!$B:$C,2,0),""),"")</f>
        <v/>
      </c>
      <c r="M528" s="119"/>
      <c r="N528" s="121"/>
      <c r="O528" s="121"/>
      <c r="P528" s="121"/>
      <c r="Q528" s="13"/>
      <c r="R528" s="13"/>
    </row>
    <row r="529" spans="1:18" s="14" customFormat="1" hidden="1" x14ac:dyDescent="0.2">
      <c r="A529" s="15"/>
      <c r="B529" s="117"/>
      <c r="C529" s="117"/>
      <c r="D529" s="118"/>
      <c r="E529" s="118"/>
      <c r="F529" s="122"/>
      <c r="G529" s="117"/>
      <c r="H529" s="117"/>
      <c r="I529" s="117"/>
      <c r="J529" s="117"/>
      <c r="K529" s="119"/>
      <c r="L529" s="120" t="str">
        <f>IFERROR(_xlfn.IFNA(VLOOKUP($K529,коммент!$B:$C,2,0),""),"")</f>
        <v/>
      </c>
      <c r="M529" s="119"/>
      <c r="N529" s="121"/>
      <c r="O529" s="121"/>
      <c r="P529" s="121"/>
      <c r="Q529" s="13"/>
      <c r="R529" s="13"/>
    </row>
    <row r="530" spans="1:18" s="14" customFormat="1" hidden="1" x14ac:dyDescent="0.2">
      <c r="A530" s="15"/>
      <c r="B530" s="117"/>
      <c r="C530" s="117"/>
      <c r="D530" s="118"/>
      <c r="E530" s="118"/>
      <c r="F530" s="122"/>
      <c r="G530" s="117"/>
      <c r="H530" s="117"/>
      <c r="I530" s="117"/>
      <c r="J530" s="117"/>
      <c r="K530" s="119"/>
      <c r="L530" s="120" t="str">
        <f>IFERROR(_xlfn.IFNA(VLOOKUP($K530,коммент!$B:$C,2,0),""),"")</f>
        <v/>
      </c>
      <c r="M530" s="119"/>
      <c r="N530" s="121"/>
      <c r="O530" s="121"/>
      <c r="P530" s="121"/>
      <c r="Q530" s="13"/>
      <c r="R530" s="13"/>
    </row>
    <row r="531" spans="1:18" s="14" customFormat="1" hidden="1" x14ac:dyDescent="0.2">
      <c r="A531" s="15"/>
      <c r="B531" s="117"/>
      <c r="C531" s="117"/>
      <c r="D531" s="118"/>
      <c r="E531" s="118"/>
      <c r="F531" s="122"/>
      <c r="G531" s="117"/>
      <c r="H531" s="117"/>
      <c r="I531" s="117"/>
      <c r="J531" s="117"/>
      <c r="K531" s="119"/>
      <c r="L531" s="120" t="str">
        <f>IFERROR(_xlfn.IFNA(VLOOKUP($K531,коммент!$B:$C,2,0),""),"")</f>
        <v/>
      </c>
      <c r="M531" s="119"/>
      <c r="N531" s="121"/>
      <c r="O531" s="121"/>
      <c r="P531" s="121"/>
      <c r="Q531" s="13"/>
      <c r="R531" s="13"/>
    </row>
    <row r="532" spans="1:18" s="14" customFormat="1" hidden="1" x14ac:dyDescent="0.2">
      <c r="A532" s="15"/>
      <c r="B532" s="117"/>
      <c r="C532" s="117"/>
      <c r="D532" s="118"/>
      <c r="E532" s="118"/>
      <c r="F532" s="122"/>
      <c r="G532" s="117"/>
      <c r="H532" s="117"/>
      <c r="I532" s="117"/>
      <c r="J532" s="117"/>
      <c r="K532" s="119"/>
      <c r="L532" s="120" t="str">
        <f>IFERROR(_xlfn.IFNA(VLOOKUP($K532,коммент!$B:$C,2,0),""),"")</f>
        <v/>
      </c>
      <c r="M532" s="119"/>
      <c r="N532" s="121"/>
      <c r="O532" s="121"/>
      <c r="P532" s="121"/>
      <c r="Q532" s="13"/>
      <c r="R532" s="13"/>
    </row>
    <row r="533" spans="1:18" s="14" customFormat="1" hidden="1" x14ac:dyDescent="0.2">
      <c r="A533" s="15"/>
      <c r="B533" s="117"/>
      <c r="C533" s="117"/>
      <c r="D533" s="118"/>
      <c r="E533" s="118"/>
      <c r="F533" s="122"/>
      <c r="G533" s="117"/>
      <c r="H533" s="117"/>
      <c r="I533" s="117"/>
      <c r="J533" s="117"/>
      <c r="K533" s="119"/>
      <c r="L533" s="120" t="str">
        <f>IFERROR(_xlfn.IFNA(VLOOKUP($K533,коммент!$B:$C,2,0),""),"")</f>
        <v/>
      </c>
      <c r="M533" s="119"/>
      <c r="N533" s="121"/>
      <c r="O533" s="121"/>
      <c r="P533" s="121"/>
      <c r="Q533" s="13"/>
      <c r="R533" s="13"/>
    </row>
    <row r="534" spans="1:18" s="14" customFormat="1" hidden="1" x14ac:dyDescent="0.2">
      <c r="A534" s="15"/>
      <c r="B534" s="117"/>
      <c r="C534" s="117"/>
      <c r="D534" s="118"/>
      <c r="E534" s="118"/>
      <c r="F534" s="122"/>
      <c r="G534" s="117"/>
      <c r="H534" s="117"/>
      <c r="I534" s="117"/>
      <c r="J534" s="117"/>
      <c r="K534" s="119"/>
      <c r="L534" s="120" t="str">
        <f>IFERROR(_xlfn.IFNA(VLOOKUP($K534,коммент!$B:$C,2,0),""),"")</f>
        <v/>
      </c>
      <c r="M534" s="119"/>
      <c r="N534" s="121"/>
      <c r="O534" s="121"/>
      <c r="P534" s="121"/>
      <c r="Q534" s="13"/>
      <c r="R534" s="13"/>
    </row>
    <row r="535" spans="1:18" s="14" customFormat="1" hidden="1" x14ac:dyDescent="0.2">
      <c r="A535" s="15"/>
      <c r="B535" s="117"/>
      <c r="C535" s="117"/>
      <c r="D535" s="118"/>
      <c r="E535" s="118"/>
      <c r="F535" s="122"/>
      <c r="G535" s="117"/>
      <c r="H535" s="117"/>
      <c r="I535" s="117"/>
      <c r="J535" s="117"/>
      <c r="K535" s="119"/>
      <c r="L535" s="120" t="str">
        <f>IFERROR(_xlfn.IFNA(VLOOKUP($K535,коммент!$B:$C,2,0),""),"")</f>
        <v/>
      </c>
      <c r="M535" s="119"/>
      <c r="N535" s="121"/>
      <c r="O535" s="121"/>
      <c r="P535" s="121"/>
      <c r="Q535" s="13"/>
      <c r="R535" s="13"/>
    </row>
    <row r="536" spans="1:18" s="14" customFormat="1" hidden="1" x14ac:dyDescent="0.2">
      <c r="A536" s="15"/>
      <c r="B536" s="117"/>
      <c r="C536" s="117"/>
      <c r="D536" s="118"/>
      <c r="E536" s="118"/>
      <c r="F536" s="122"/>
      <c r="G536" s="117"/>
      <c r="H536" s="117"/>
      <c r="I536" s="117"/>
      <c r="J536" s="117"/>
      <c r="K536" s="119"/>
      <c r="L536" s="120" t="str">
        <f>IFERROR(_xlfn.IFNA(VLOOKUP($K536,коммент!$B:$C,2,0),""),"")</f>
        <v/>
      </c>
      <c r="M536" s="119"/>
      <c r="N536" s="121"/>
      <c r="O536" s="121"/>
      <c r="P536" s="121"/>
      <c r="Q536" s="13"/>
      <c r="R536" s="13"/>
    </row>
    <row r="537" spans="1:18" s="14" customFormat="1" hidden="1" x14ac:dyDescent="0.2">
      <c r="A537" s="15"/>
      <c r="B537" s="117"/>
      <c r="C537" s="117"/>
      <c r="D537" s="118"/>
      <c r="E537" s="118"/>
      <c r="F537" s="122"/>
      <c r="G537" s="117"/>
      <c r="H537" s="117"/>
      <c r="I537" s="117"/>
      <c r="J537" s="117"/>
      <c r="K537" s="119"/>
      <c r="L537" s="120" t="str">
        <f>IFERROR(_xlfn.IFNA(VLOOKUP($K537,коммент!$B:$C,2,0),""),"")</f>
        <v/>
      </c>
      <c r="M537" s="119"/>
      <c r="N537" s="121"/>
      <c r="O537" s="121"/>
      <c r="P537" s="121"/>
      <c r="Q537" s="13"/>
      <c r="R537" s="13"/>
    </row>
    <row r="538" spans="1:18" s="14" customFormat="1" hidden="1" x14ac:dyDescent="0.2">
      <c r="A538" s="15"/>
      <c r="B538" s="117"/>
      <c r="C538" s="117"/>
      <c r="D538" s="118"/>
      <c r="E538" s="118"/>
      <c r="F538" s="122"/>
      <c r="G538" s="117"/>
      <c r="H538" s="117"/>
      <c r="I538" s="117"/>
      <c r="J538" s="117"/>
      <c r="K538" s="119"/>
      <c r="L538" s="120" t="str">
        <f>IFERROR(_xlfn.IFNA(VLOOKUP($K538,коммент!$B:$C,2,0),""),"")</f>
        <v/>
      </c>
      <c r="M538" s="119"/>
      <c r="N538" s="121"/>
      <c r="O538" s="121"/>
      <c r="P538" s="121"/>
      <c r="Q538" s="13"/>
      <c r="R538" s="13"/>
    </row>
    <row r="539" spans="1:18" s="14" customFormat="1" hidden="1" x14ac:dyDescent="0.2">
      <c r="A539" s="15"/>
      <c r="B539" s="117"/>
      <c r="C539" s="117"/>
      <c r="D539" s="118"/>
      <c r="E539" s="118"/>
      <c r="F539" s="122"/>
      <c r="G539" s="117"/>
      <c r="H539" s="117"/>
      <c r="I539" s="117"/>
      <c r="J539" s="117"/>
      <c r="K539" s="119"/>
      <c r="L539" s="120" t="str">
        <f>IFERROR(_xlfn.IFNA(VLOOKUP($K539,коммент!$B:$C,2,0),""),"")</f>
        <v/>
      </c>
      <c r="M539" s="119"/>
      <c r="N539" s="121"/>
      <c r="O539" s="121"/>
      <c r="P539" s="121"/>
      <c r="Q539" s="13"/>
      <c r="R539" s="13"/>
    </row>
    <row r="540" spans="1:18" s="14" customFormat="1" hidden="1" x14ac:dyDescent="0.2">
      <c r="A540" s="15"/>
      <c r="B540" s="117"/>
      <c r="C540" s="117"/>
      <c r="D540" s="118"/>
      <c r="E540" s="118"/>
      <c r="F540" s="122"/>
      <c r="G540" s="117"/>
      <c r="H540" s="117"/>
      <c r="I540" s="117"/>
      <c r="J540" s="117"/>
      <c r="K540" s="119"/>
      <c r="L540" s="120" t="str">
        <f>IFERROR(_xlfn.IFNA(VLOOKUP($K540,коммент!$B:$C,2,0),""),"")</f>
        <v/>
      </c>
      <c r="M540" s="119"/>
      <c r="N540" s="121"/>
      <c r="O540" s="121"/>
      <c r="P540" s="121"/>
      <c r="Q540" s="13"/>
      <c r="R540" s="13"/>
    </row>
    <row r="541" spans="1:18" s="14" customFormat="1" hidden="1" x14ac:dyDescent="0.2">
      <c r="A541" s="15"/>
      <c r="B541" s="117"/>
      <c r="C541" s="117"/>
      <c r="D541" s="118"/>
      <c r="E541" s="118"/>
      <c r="F541" s="122"/>
      <c r="G541" s="117"/>
      <c r="H541" s="117"/>
      <c r="I541" s="117"/>
      <c r="J541" s="117"/>
      <c r="K541" s="119"/>
      <c r="L541" s="120" t="str">
        <f>IFERROR(_xlfn.IFNA(VLOOKUP($K541,коммент!$B:$C,2,0),""),"")</f>
        <v/>
      </c>
      <c r="M541" s="119"/>
      <c r="N541" s="121"/>
      <c r="O541" s="121"/>
      <c r="P541" s="121"/>
      <c r="Q541" s="13"/>
      <c r="R541" s="13"/>
    </row>
    <row r="542" spans="1:18" s="14" customFormat="1" hidden="1" x14ac:dyDescent="0.2">
      <c r="A542" s="15"/>
      <c r="B542" s="117"/>
      <c r="C542" s="117"/>
      <c r="D542" s="118"/>
      <c r="E542" s="118"/>
      <c r="F542" s="122"/>
      <c r="G542" s="117"/>
      <c r="H542" s="117"/>
      <c r="I542" s="117"/>
      <c r="J542" s="117"/>
      <c r="K542" s="119"/>
      <c r="L542" s="120" t="str">
        <f>IFERROR(_xlfn.IFNA(VLOOKUP($K542,коммент!$B:$C,2,0),""),"")</f>
        <v/>
      </c>
      <c r="M542" s="119"/>
      <c r="N542" s="121"/>
      <c r="O542" s="121"/>
      <c r="P542" s="121"/>
      <c r="Q542" s="13"/>
      <c r="R542" s="13"/>
    </row>
    <row r="543" spans="1:18" s="14" customFormat="1" hidden="1" x14ac:dyDescent="0.2">
      <c r="A543" s="15"/>
      <c r="B543" s="117"/>
      <c r="C543" s="117"/>
      <c r="D543" s="118"/>
      <c r="E543" s="118"/>
      <c r="F543" s="122"/>
      <c r="G543" s="117"/>
      <c r="H543" s="117"/>
      <c r="I543" s="117"/>
      <c r="J543" s="117"/>
      <c r="K543" s="119"/>
      <c r="L543" s="120" t="str">
        <f>IFERROR(_xlfn.IFNA(VLOOKUP($K543,коммент!$B:$C,2,0),""),"")</f>
        <v/>
      </c>
      <c r="M543" s="119"/>
      <c r="N543" s="121"/>
      <c r="O543" s="121"/>
      <c r="P543" s="121"/>
      <c r="Q543" s="13"/>
      <c r="R543" s="13"/>
    </row>
    <row r="544" spans="1:18" s="14" customFormat="1" hidden="1" x14ac:dyDescent="0.2">
      <c r="A544" s="15"/>
      <c r="B544" s="117"/>
      <c r="C544" s="117"/>
      <c r="D544" s="118"/>
      <c r="E544" s="118"/>
      <c r="F544" s="122"/>
      <c r="G544" s="117"/>
      <c r="H544" s="117"/>
      <c r="I544" s="117"/>
      <c r="J544" s="117"/>
      <c r="K544" s="119"/>
      <c r="L544" s="120" t="str">
        <f>IFERROR(_xlfn.IFNA(VLOOKUP($K544,коммент!$B:$C,2,0),""),"")</f>
        <v/>
      </c>
      <c r="M544" s="119"/>
      <c r="N544" s="121"/>
      <c r="O544" s="121"/>
      <c r="P544" s="121"/>
      <c r="Q544" s="13"/>
      <c r="R544" s="13"/>
    </row>
    <row r="545" spans="1:18" s="14" customFormat="1" hidden="1" x14ac:dyDescent="0.2">
      <c r="A545" s="15"/>
      <c r="B545" s="117"/>
      <c r="C545" s="117"/>
      <c r="D545" s="118"/>
      <c r="E545" s="118"/>
      <c r="F545" s="122"/>
      <c r="G545" s="117"/>
      <c r="H545" s="117"/>
      <c r="I545" s="117"/>
      <c r="J545" s="117"/>
      <c r="K545" s="119"/>
      <c r="L545" s="120" t="str">
        <f>IFERROR(_xlfn.IFNA(VLOOKUP($K545,коммент!$B:$C,2,0),""),"")</f>
        <v/>
      </c>
      <c r="M545" s="119"/>
      <c r="N545" s="121"/>
      <c r="O545" s="121"/>
      <c r="P545" s="121"/>
      <c r="Q545" s="13"/>
      <c r="R545" s="13"/>
    </row>
    <row r="546" spans="1:18" s="14" customFormat="1" hidden="1" x14ac:dyDescent="0.2">
      <c r="A546" s="15"/>
      <c r="B546" s="117"/>
      <c r="C546" s="117"/>
      <c r="D546" s="118"/>
      <c r="E546" s="118"/>
      <c r="F546" s="122"/>
      <c r="G546" s="117"/>
      <c r="H546" s="117"/>
      <c r="I546" s="117"/>
      <c r="J546" s="117"/>
      <c r="K546" s="119"/>
      <c r="L546" s="120" t="str">
        <f>IFERROR(_xlfn.IFNA(VLOOKUP($K546,коммент!$B:$C,2,0),""),"")</f>
        <v/>
      </c>
      <c r="M546" s="119"/>
      <c r="N546" s="121"/>
      <c r="O546" s="121"/>
      <c r="P546" s="121"/>
      <c r="Q546" s="13"/>
      <c r="R546" s="13"/>
    </row>
    <row r="547" spans="1:18" s="14" customFormat="1" hidden="1" x14ac:dyDescent="0.2">
      <c r="A547" s="15"/>
      <c r="B547" s="117"/>
      <c r="C547" s="117"/>
      <c r="D547" s="118"/>
      <c r="E547" s="118"/>
      <c r="F547" s="122"/>
      <c r="G547" s="117"/>
      <c r="H547" s="117"/>
      <c r="I547" s="117"/>
      <c r="J547" s="117"/>
      <c r="K547" s="119"/>
      <c r="L547" s="120" t="str">
        <f>IFERROR(_xlfn.IFNA(VLOOKUP($K547,коммент!$B:$C,2,0),""),"")</f>
        <v/>
      </c>
      <c r="M547" s="119"/>
      <c r="N547" s="121"/>
      <c r="O547" s="121"/>
      <c r="P547" s="121"/>
      <c r="Q547" s="13"/>
      <c r="R547" s="13"/>
    </row>
    <row r="548" spans="1:18" s="14" customFormat="1" hidden="1" x14ac:dyDescent="0.2">
      <c r="A548" s="15"/>
      <c r="B548" s="117"/>
      <c r="C548" s="117"/>
      <c r="D548" s="118"/>
      <c r="E548" s="118"/>
      <c r="F548" s="122"/>
      <c r="G548" s="117"/>
      <c r="H548" s="117"/>
      <c r="I548" s="117"/>
      <c r="J548" s="117"/>
      <c r="K548" s="119"/>
      <c r="L548" s="120" t="str">
        <f>IFERROR(_xlfn.IFNA(VLOOKUP($K548,коммент!$B:$C,2,0),""),"")</f>
        <v/>
      </c>
      <c r="M548" s="119"/>
      <c r="N548" s="121"/>
      <c r="O548" s="121"/>
      <c r="P548" s="121"/>
      <c r="Q548" s="13"/>
      <c r="R548" s="13"/>
    </row>
    <row r="549" spans="1:18" s="14" customFormat="1" hidden="1" x14ac:dyDescent="0.2">
      <c r="A549" s="15"/>
      <c r="B549" s="117"/>
      <c r="C549" s="117"/>
      <c r="D549" s="118"/>
      <c r="E549" s="118"/>
      <c r="F549" s="122"/>
      <c r="G549" s="117"/>
      <c r="H549" s="117"/>
      <c r="I549" s="117"/>
      <c r="J549" s="117"/>
      <c r="K549" s="119"/>
      <c r="L549" s="120" t="str">
        <f>IFERROR(_xlfn.IFNA(VLOOKUP($K549,коммент!$B:$C,2,0),""),"")</f>
        <v/>
      </c>
      <c r="M549" s="119"/>
      <c r="N549" s="121"/>
      <c r="O549" s="121"/>
      <c r="P549" s="121"/>
      <c r="Q549" s="13"/>
      <c r="R549" s="13"/>
    </row>
    <row r="550" spans="1:18" s="14" customFormat="1" hidden="1" x14ac:dyDescent="0.2">
      <c r="A550" s="15"/>
      <c r="B550" s="117"/>
      <c r="C550" s="117"/>
      <c r="D550" s="118"/>
      <c r="E550" s="118"/>
      <c r="F550" s="122"/>
      <c r="G550" s="117"/>
      <c r="H550" s="117"/>
      <c r="I550" s="117"/>
      <c r="J550" s="117"/>
      <c r="K550" s="119"/>
      <c r="L550" s="120" t="str">
        <f>IFERROR(_xlfn.IFNA(VLOOKUP($K550,коммент!$B:$C,2,0),""),"")</f>
        <v/>
      </c>
      <c r="M550" s="119"/>
      <c r="N550" s="121"/>
      <c r="O550" s="121"/>
      <c r="P550" s="121"/>
      <c r="Q550" s="13"/>
      <c r="R550" s="13"/>
    </row>
    <row r="551" spans="1:18" s="14" customFormat="1" hidden="1" x14ac:dyDescent="0.2">
      <c r="A551" s="15"/>
      <c r="B551" s="117"/>
      <c r="C551" s="117"/>
      <c r="D551" s="118"/>
      <c r="E551" s="118"/>
      <c r="F551" s="122"/>
      <c r="G551" s="117"/>
      <c r="H551" s="117"/>
      <c r="I551" s="117"/>
      <c r="J551" s="117"/>
      <c r="K551" s="119"/>
      <c r="L551" s="120" t="str">
        <f>IFERROR(_xlfn.IFNA(VLOOKUP($K551,коммент!$B:$C,2,0),""),"")</f>
        <v/>
      </c>
      <c r="M551" s="119"/>
      <c r="N551" s="121"/>
      <c r="O551" s="121"/>
      <c r="P551" s="121"/>
      <c r="Q551" s="13"/>
      <c r="R551" s="13"/>
    </row>
    <row r="552" spans="1:18" s="14" customFormat="1" hidden="1" x14ac:dyDescent="0.2">
      <c r="A552" s="15"/>
      <c r="B552" s="117"/>
      <c r="C552" s="117"/>
      <c r="D552" s="118"/>
      <c r="E552" s="118"/>
      <c r="F552" s="122"/>
      <c r="G552" s="117"/>
      <c r="H552" s="117"/>
      <c r="I552" s="117"/>
      <c r="J552" s="117"/>
      <c r="K552" s="119"/>
      <c r="L552" s="120" t="str">
        <f>IFERROR(_xlfn.IFNA(VLOOKUP($K552,коммент!$B:$C,2,0),""),"")</f>
        <v/>
      </c>
      <c r="M552" s="119"/>
      <c r="N552" s="121"/>
      <c r="O552" s="121"/>
      <c r="P552" s="121"/>
      <c r="Q552" s="13"/>
      <c r="R552" s="13"/>
    </row>
    <row r="553" spans="1:18" s="14" customFormat="1" hidden="1" x14ac:dyDescent="0.2">
      <c r="A553" s="15"/>
      <c r="B553" s="117"/>
      <c r="C553" s="117"/>
      <c r="D553" s="118"/>
      <c r="E553" s="118"/>
      <c r="F553" s="122"/>
      <c r="G553" s="117"/>
      <c r="H553" s="117"/>
      <c r="I553" s="117"/>
      <c r="J553" s="117"/>
      <c r="K553" s="119"/>
      <c r="L553" s="120" t="str">
        <f>IFERROR(_xlfn.IFNA(VLOOKUP($K553,коммент!$B:$C,2,0),""),"")</f>
        <v/>
      </c>
      <c r="M553" s="119"/>
      <c r="N553" s="121"/>
      <c r="O553" s="121"/>
      <c r="P553" s="121"/>
      <c r="Q553" s="13"/>
      <c r="R553" s="13"/>
    </row>
    <row r="554" spans="1:18" s="14" customFormat="1" hidden="1" x14ac:dyDescent="0.2">
      <c r="A554" s="15"/>
      <c r="B554" s="117"/>
      <c r="C554" s="117"/>
      <c r="D554" s="118"/>
      <c r="E554" s="118"/>
      <c r="F554" s="122"/>
      <c r="G554" s="117"/>
      <c r="H554" s="117"/>
      <c r="I554" s="117"/>
      <c r="J554" s="117"/>
      <c r="K554" s="119"/>
      <c r="L554" s="120" t="str">
        <f>IFERROR(_xlfn.IFNA(VLOOKUP($K554,коммент!$B:$C,2,0),""),"")</f>
        <v/>
      </c>
      <c r="M554" s="119"/>
      <c r="N554" s="121"/>
      <c r="O554" s="121"/>
      <c r="P554" s="121"/>
      <c r="Q554" s="13"/>
      <c r="R554" s="13"/>
    </row>
    <row r="555" spans="1:18" s="14" customFormat="1" hidden="1" x14ac:dyDescent="0.2">
      <c r="A555" s="15"/>
      <c r="B555" s="117"/>
      <c r="C555" s="117"/>
      <c r="D555" s="118"/>
      <c r="E555" s="118"/>
      <c r="F555" s="122"/>
      <c r="G555" s="117"/>
      <c r="H555" s="117"/>
      <c r="I555" s="117"/>
      <c r="J555" s="117"/>
      <c r="K555" s="119"/>
      <c r="L555" s="120" t="str">
        <f>IFERROR(_xlfn.IFNA(VLOOKUP($K555,коммент!$B:$C,2,0),""),"")</f>
        <v/>
      </c>
      <c r="M555" s="119"/>
      <c r="N555" s="121"/>
      <c r="O555" s="121"/>
      <c r="P555" s="121"/>
      <c r="Q555" s="13"/>
      <c r="R555" s="13"/>
    </row>
    <row r="556" spans="1:18" s="14" customFormat="1" hidden="1" x14ac:dyDescent="0.2">
      <c r="A556" s="15"/>
      <c r="B556" s="117"/>
      <c r="C556" s="117"/>
      <c r="D556" s="118"/>
      <c r="E556" s="118"/>
      <c r="F556" s="122"/>
      <c r="G556" s="117"/>
      <c r="H556" s="117"/>
      <c r="I556" s="117"/>
      <c r="J556" s="117"/>
      <c r="K556" s="119"/>
      <c r="L556" s="120" t="str">
        <f>IFERROR(_xlfn.IFNA(VLOOKUP($K556,коммент!$B:$C,2,0),""),"")</f>
        <v/>
      </c>
      <c r="M556" s="119"/>
      <c r="N556" s="121"/>
      <c r="O556" s="121"/>
      <c r="P556" s="121"/>
      <c r="Q556" s="13"/>
      <c r="R556" s="13"/>
    </row>
    <row r="557" spans="1:18" s="14" customFormat="1" hidden="1" x14ac:dyDescent="0.2">
      <c r="A557" s="15"/>
      <c r="B557" s="117"/>
      <c r="C557" s="117"/>
      <c r="D557" s="118"/>
      <c r="E557" s="118"/>
      <c r="F557" s="122"/>
      <c r="G557" s="117"/>
      <c r="H557" s="117"/>
      <c r="I557" s="117"/>
      <c r="J557" s="117"/>
      <c r="K557" s="119"/>
      <c r="L557" s="120" t="str">
        <f>IFERROR(_xlfn.IFNA(VLOOKUP($K557,коммент!$B:$C,2,0),""),"")</f>
        <v/>
      </c>
      <c r="M557" s="119"/>
      <c r="N557" s="121"/>
      <c r="O557" s="121"/>
      <c r="P557" s="121"/>
      <c r="Q557" s="13"/>
      <c r="R557" s="13"/>
    </row>
    <row r="558" spans="1:18" s="14" customFormat="1" hidden="1" x14ac:dyDescent="0.2">
      <c r="A558" s="15"/>
      <c r="B558" s="117"/>
      <c r="C558" s="117"/>
      <c r="D558" s="118"/>
      <c r="E558" s="118"/>
      <c r="F558" s="122"/>
      <c r="G558" s="117"/>
      <c r="H558" s="117"/>
      <c r="I558" s="117"/>
      <c r="J558" s="117"/>
      <c r="K558" s="119"/>
      <c r="L558" s="120" t="str">
        <f>IFERROR(_xlfn.IFNA(VLOOKUP($K558,коммент!$B:$C,2,0),""),"")</f>
        <v/>
      </c>
      <c r="M558" s="119"/>
      <c r="N558" s="121"/>
      <c r="O558" s="121"/>
      <c r="P558" s="121"/>
      <c r="Q558" s="13"/>
      <c r="R558" s="13"/>
    </row>
    <row r="559" spans="1:18" s="14" customFormat="1" hidden="1" x14ac:dyDescent="0.2">
      <c r="A559" s="15"/>
      <c r="B559" s="117"/>
      <c r="C559" s="117"/>
      <c r="D559" s="118"/>
      <c r="E559" s="118"/>
      <c r="F559" s="122"/>
      <c r="G559" s="117"/>
      <c r="H559" s="117"/>
      <c r="I559" s="117"/>
      <c r="J559" s="117"/>
      <c r="K559" s="119"/>
      <c r="L559" s="120" t="str">
        <f>IFERROR(_xlfn.IFNA(VLOOKUP($K559,коммент!$B:$C,2,0),""),"")</f>
        <v/>
      </c>
      <c r="M559" s="119"/>
      <c r="N559" s="121"/>
      <c r="O559" s="121"/>
      <c r="P559" s="121"/>
      <c r="Q559" s="13"/>
      <c r="R559" s="13"/>
    </row>
    <row r="560" spans="1:18" s="14" customFormat="1" hidden="1" x14ac:dyDescent="0.2">
      <c r="A560" s="15"/>
      <c r="B560" s="117"/>
      <c r="C560" s="117"/>
      <c r="D560" s="118"/>
      <c r="E560" s="118"/>
      <c r="F560" s="122"/>
      <c r="G560" s="117"/>
      <c r="H560" s="117"/>
      <c r="I560" s="117"/>
      <c r="J560" s="117"/>
      <c r="K560" s="119"/>
      <c r="L560" s="120" t="str">
        <f>IFERROR(_xlfn.IFNA(VLOOKUP($K560,коммент!$B:$C,2,0),""),"")</f>
        <v/>
      </c>
      <c r="M560" s="119"/>
      <c r="N560" s="121"/>
      <c r="O560" s="121"/>
      <c r="P560" s="121"/>
      <c r="Q560" s="13"/>
      <c r="R560" s="13"/>
    </row>
    <row r="561" spans="1:18" s="14" customFormat="1" hidden="1" x14ac:dyDescent="0.2">
      <c r="A561" s="15"/>
      <c r="B561" s="117"/>
      <c r="C561" s="117"/>
      <c r="D561" s="118"/>
      <c r="E561" s="118"/>
      <c r="F561" s="122"/>
      <c r="G561" s="117"/>
      <c r="H561" s="117"/>
      <c r="I561" s="117"/>
      <c r="J561" s="117"/>
      <c r="K561" s="119"/>
      <c r="L561" s="120" t="str">
        <f>IFERROR(_xlfn.IFNA(VLOOKUP($K561,коммент!$B:$C,2,0),""),"")</f>
        <v/>
      </c>
      <c r="M561" s="119"/>
      <c r="N561" s="121"/>
      <c r="O561" s="121"/>
      <c r="P561" s="121"/>
      <c r="Q561" s="13"/>
      <c r="R561" s="13"/>
    </row>
    <row r="562" spans="1:18" s="14" customFormat="1" hidden="1" x14ac:dyDescent="0.2">
      <c r="A562" s="15"/>
      <c r="B562" s="117"/>
      <c r="C562" s="117"/>
      <c r="D562" s="118"/>
      <c r="E562" s="118"/>
      <c r="F562" s="122"/>
      <c r="G562" s="117"/>
      <c r="H562" s="117"/>
      <c r="I562" s="117"/>
      <c r="J562" s="117"/>
      <c r="K562" s="119"/>
      <c r="L562" s="120" t="str">
        <f>IFERROR(_xlfn.IFNA(VLOOKUP($K562,коммент!$B:$C,2,0),""),"")</f>
        <v/>
      </c>
      <c r="M562" s="119"/>
      <c r="N562" s="121"/>
      <c r="O562" s="121"/>
      <c r="P562" s="121"/>
      <c r="Q562" s="13"/>
      <c r="R562" s="13"/>
    </row>
    <row r="563" spans="1:18" s="14" customFormat="1" hidden="1" x14ac:dyDescent="0.2">
      <c r="A563" s="15"/>
      <c r="B563" s="117"/>
      <c r="C563" s="117"/>
      <c r="D563" s="118"/>
      <c r="E563" s="118"/>
      <c r="F563" s="122"/>
      <c r="G563" s="117"/>
      <c r="H563" s="117"/>
      <c r="I563" s="117"/>
      <c r="J563" s="117"/>
      <c r="K563" s="119"/>
      <c r="L563" s="120" t="str">
        <f>IFERROR(_xlfn.IFNA(VLOOKUP($K563,коммент!$B:$C,2,0),""),"")</f>
        <v/>
      </c>
      <c r="M563" s="119"/>
      <c r="N563" s="121"/>
      <c r="O563" s="121"/>
      <c r="P563" s="121"/>
      <c r="Q563" s="13"/>
      <c r="R563" s="13"/>
    </row>
    <row r="564" spans="1:18" s="14" customFormat="1" hidden="1" x14ac:dyDescent="0.2">
      <c r="A564" s="15"/>
      <c r="B564" s="117"/>
      <c r="C564" s="117"/>
      <c r="D564" s="118"/>
      <c r="E564" s="118"/>
      <c r="F564" s="122"/>
      <c r="G564" s="117"/>
      <c r="H564" s="117"/>
      <c r="I564" s="117"/>
      <c r="J564" s="117"/>
      <c r="K564" s="119"/>
      <c r="L564" s="120" t="str">
        <f>IFERROR(_xlfn.IFNA(VLOOKUP($K564,коммент!$B:$C,2,0),""),"")</f>
        <v/>
      </c>
      <c r="M564" s="119"/>
      <c r="N564" s="121"/>
      <c r="O564" s="121"/>
      <c r="P564" s="121"/>
      <c r="Q564" s="13"/>
      <c r="R564" s="13"/>
    </row>
    <row r="565" spans="1:18" s="14" customFormat="1" hidden="1" x14ac:dyDescent="0.2">
      <c r="A565" s="15"/>
      <c r="B565" s="117"/>
      <c r="C565" s="117"/>
      <c r="D565" s="118"/>
      <c r="E565" s="118"/>
      <c r="F565" s="122"/>
      <c r="G565" s="117"/>
      <c r="H565" s="117"/>
      <c r="I565" s="117"/>
      <c r="J565" s="117"/>
      <c r="K565" s="119"/>
      <c r="L565" s="120" t="str">
        <f>IFERROR(_xlfn.IFNA(VLOOKUP($K565,коммент!$B:$C,2,0),""),"")</f>
        <v/>
      </c>
      <c r="M565" s="119"/>
      <c r="N565" s="121"/>
      <c r="O565" s="121"/>
      <c r="P565" s="121"/>
      <c r="Q565" s="13"/>
      <c r="R565" s="13"/>
    </row>
    <row r="566" spans="1:18" s="14" customFormat="1" hidden="1" x14ac:dyDescent="0.2">
      <c r="A566" s="15"/>
      <c r="B566" s="117"/>
      <c r="C566" s="117"/>
      <c r="D566" s="118"/>
      <c r="E566" s="118"/>
      <c r="F566" s="122"/>
      <c r="G566" s="117"/>
      <c r="H566" s="117"/>
      <c r="I566" s="117"/>
      <c r="J566" s="117"/>
      <c r="K566" s="119"/>
      <c r="L566" s="120" t="str">
        <f>IFERROR(_xlfn.IFNA(VLOOKUP($K566,коммент!$B:$C,2,0),""),"")</f>
        <v/>
      </c>
      <c r="M566" s="119"/>
      <c r="N566" s="121"/>
      <c r="O566" s="121"/>
      <c r="P566" s="121"/>
      <c r="Q566" s="13"/>
      <c r="R566" s="13"/>
    </row>
    <row r="567" spans="1:18" s="14" customFormat="1" hidden="1" x14ac:dyDescent="0.2">
      <c r="A567" s="15"/>
      <c r="B567" s="117"/>
      <c r="C567" s="117"/>
      <c r="D567" s="118"/>
      <c r="E567" s="118"/>
      <c r="F567" s="122"/>
      <c r="G567" s="117"/>
      <c r="H567" s="117"/>
      <c r="I567" s="117"/>
      <c r="J567" s="117"/>
      <c r="K567" s="119"/>
      <c r="L567" s="120" t="str">
        <f>IFERROR(_xlfn.IFNA(VLOOKUP($K567,коммент!$B:$C,2,0),""),"")</f>
        <v/>
      </c>
      <c r="M567" s="119"/>
      <c r="N567" s="121"/>
      <c r="O567" s="121"/>
      <c r="P567" s="121"/>
      <c r="Q567" s="13"/>
      <c r="R567" s="13"/>
    </row>
    <row r="568" spans="1:18" s="14" customFormat="1" hidden="1" x14ac:dyDescent="0.2">
      <c r="A568" s="15"/>
      <c r="B568" s="117"/>
      <c r="C568" s="117"/>
      <c r="D568" s="118"/>
      <c r="E568" s="118"/>
      <c r="F568" s="122"/>
      <c r="G568" s="117"/>
      <c r="H568" s="117"/>
      <c r="I568" s="117"/>
      <c r="J568" s="117"/>
      <c r="K568" s="119"/>
      <c r="L568" s="120" t="str">
        <f>IFERROR(_xlfn.IFNA(VLOOKUP($K568,коммент!$B:$C,2,0),""),"")</f>
        <v/>
      </c>
      <c r="M568" s="119"/>
      <c r="N568" s="121"/>
      <c r="O568" s="121"/>
      <c r="P568" s="121"/>
      <c r="Q568" s="13"/>
      <c r="R568" s="13"/>
    </row>
    <row r="569" spans="1:18" s="14" customFormat="1" hidden="1" x14ac:dyDescent="0.2">
      <c r="A569" s="15"/>
      <c r="B569" s="117"/>
      <c r="C569" s="117"/>
      <c r="D569" s="118"/>
      <c r="E569" s="118"/>
      <c r="F569" s="122"/>
      <c r="G569" s="117"/>
      <c r="H569" s="117"/>
      <c r="I569" s="117"/>
      <c r="J569" s="117"/>
      <c r="K569" s="119"/>
      <c r="L569" s="120" t="str">
        <f>IFERROR(_xlfn.IFNA(VLOOKUP($K569,коммент!$B:$C,2,0),""),"")</f>
        <v/>
      </c>
      <c r="M569" s="119"/>
      <c r="N569" s="121"/>
      <c r="O569" s="121"/>
      <c r="P569" s="121"/>
      <c r="Q569" s="13"/>
      <c r="R569" s="13"/>
    </row>
    <row r="570" spans="1:18" s="14" customFormat="1" hidden="1" x14ac:dyDescent="0.2">
      <c r="A570" s="15"/>
      <c r="B570" s="117"/>
      <c r="C570" s="117"/>
      <c r="D570" s="118"/>
      <c r="E570" s="118"/>
      <c r="F570" s="122"/>
      <c r="G570" s="117"/>
      <c r="H570" s="117"/>
      <c r="I570" s="117"/>
      <c r="J570" s="117"/>
      <c r="K570" s="119"/>
      <c r="L570" s="120" t="str">
        <f>IFERROR(_xlfn.IFNA(VLOOKUP($K570,коммент!$B:$C,2,0),""),"")</f>
        <v/>
      </c>
      <c r="M570" s="119"/>
      <c r="N570" s="121"/>
      <c r="O570" s="121"/>
      <c r="P570" s="121"/>
      <c r="Q570" s="13"/>
      <c r="R570" s="13"/>
    </row>
    <row r="571" spans="1:18" s="14" customFormat="1" hidden="1" x14ac:dyDescent="0.2">
      <c r="A571" s="15"/>
      <c r="B571" s="117"/>
      <c r="C571" s="117"/>
      <c r="D571" s="118"/>
      <c r="E571" s="118"/>
      <c r="F571" s="122"/>
      <c r="G571" s="117"/>
      <c r="H571" s="117"/>
      <c r="I571" s="117"/>
      <c r="J571" s="117"/>
      <c r="K571" s="119"/>
      <c r="L571" s="120" t="str">
        <f>IFERROR(_xlfn.IFNA(VLOOKUP($K571,коммент!$B:$C,2,0),""),"")</f>
        <v/>
      </c>
      <c r="M571" s="119"/>
      <c r="N571" s="121"/>
      <c r="O571" s="121"/>
      <c r="P571" s="121"/>
      <c r="Q571" s="13"/>
      <c r="R571" s="13"/>
    </row>
    <row r="572" spans="1:18" s="14" customFormat="1" hidden="1" x14ac:dyDescent="0.2">
      <c r="A572" s="15"/>
      <c r="B572" s="117"/>
      <c r="C572" s="117"/>
      <c r="D572" s="118"/>
      <c r="E572" s="118"/>
      <c r="F572" s="122"/>
      <c r="G572" s="117"/>
      <c r="H572" s="117"/>
      <c r="I572" s="117"/>
      <c r="J572" s="117"/>
      <c r="K572" s="119"/>
      <c r="L572" s="120" t="str">
        <f>IFERROR(_xlfn.IFNA(VLOOKUP($K572,коммент!$B:$C,2,0),""),"")</f>
        <v/>
      </c>
      <c r="M572" s="119"/>
      <c r="N572" s="121"/>
      <c r="O572" s="121"/>
      <c r="P572" s="121"/>
      <c r="Q572" s="13"/>
      <c r="R572" s="13"/>
    </row>
    <row r="573" spans="1:18" s="14" customFormat="1" hidden="1" x14ac:dyDescent="0.2">
      <c r="A573" s="15"/>
      <c r="B573" s="117"/>
      <c r="C573" s="117"/>
      <c r="D573" s="118"/>
      <c r="E573" s="118"/>
      <c r="F573" s="122"/>
      <c r="G573" s="117"/>
      <c r="H573" s="117"/>
      <c r="I573" s="117"/>
      <c r="J573" s="117"/>
      <c r="K573" s="119"/>
      <c r="L573" s="120" t="str">
        <f>IFERROR(_xlfn.IFNA(VLOOKUP($K573,коммент!$B:$C,2,0),""),"")</f>
        <v/>
      </c>
      <c r="M573" s="119"/>
      <c r="N573" s="121"/>
      <c r="O573" s="121"/>
      <c r="P573" s="121"/>
      <c r="Q573" s="13"/>
      <c r="R573" s="13"/>
    </row>
    <row r="574" spans="1:18" s="14" customFormat="1" hidden="1" x14ac:dyDescent="0.2">
      <c r="A574" s="15"/>
      <c r="B574" s="117"/>
      <c r="C574" s="117"/>
      <c r="D574" s="118"/>
      <c r="E574" s="118"/>
      <c r="F574" s="122"/>
      <c r="G574" s="117"/>
      <c r="H574" s="117"/>
      <c r="I574" s="117"/>
      <c r="J574" s="117"/>
      <c r="K574" s="119"/>
      <c r="L574" s="120" t="str">
        <f>IFERROR(_xlfn.IFNA(VLOOKUP($K574,коммент!$B:$C,2,0),""),"")</f>
        <v/>
      </c>
      <c r="M574" s="119"/>
      <c r="N574" s="121"/>
      <c r="O574" s="121"/>
      <c r="P574" s="121"/>
      <c r="Q574" s="13"/>
      <c r="R574" s="13"/>
    </row>
    <row r="575" spans="1:18" s="14" customFormat="1" hidden="1" x14ac:dyDescent="0.2">
      <c r="A575" s="15"/>
      <c r="B575" s="117"/>
      <c r="C575" s="117"/>
      <c r="D575" s="118"/>
      <c r="E575" s="118"/>
      <c r="F575" s="122"/>
      <c r="G575" s="117"/>
      <c r="H575" s="117"/>
      <c r="I575" s="117"/>
      <c r="J575" s="117"/>
      <c r="K575" s="119"/>
      <c r="L575" s="120" t="str">
        <f>IFERROR(_xlfn.IFNA(VLOOKUP($K575,коммент!$B:$C,2,0),""),"")</f>
        <v/>
      </c>
      <c r="M575" s="119"/>
      <c r="N575" s="121"/>
      <c r="O575" s="121"/>
      <c r="P575" s="121"/>
      <c r="Q575" s="13"/>
      <c r="R575" s="13"/>
    </row>
    <row r="576" spans="1:18" s="14" customFormat="1" hidden="1" x14ac:dyDescent="0.2">
      <c r="A576" s="15"/>
      <c r="B576" s="117"/>
      <c r="C576" s="117"/>
      <c r="D576" s="118"/>
      <c r="E576" s="118"/>
      <c r="F576" s="122"/>
      <c r="G576" s="117"/>
      <c r="H576" s="117"/>
      <c r="I576" s="117"/>
      <c r="J576" s="117"/>
      <c r="K576" s="119"/>
      <c r="L576" s="120" t="str">
        <f>IFERROR(_xlfn.IFNA(VLOOKUP($K576,коммент!$B:$C,2,0),""),"")</f>
        <v/>
      </c>
      <c r="M576" s="119"/>
      <c r="N576" s="121"/>
      <c r="O576" s="121"/>
      <c r="P576" s="121"/>
      <c r="Q576" s="13"/>
      <c r="R576" s="13"/>
    </row>
    <row r="577" spans="1:18" s="14" customFormat="1" hidden="1" x14ac:dyDescent="0.2">
      <c r="A577" s="15"/>
      <c r="B577" s="117"/>
      <c r="C577" s="117"/>
      <c r="D577" s="118"/>
      <c r="E577" s="118"/>
      <c r="F577" s="122"/>
      <c r="G577" s="117"/>
      <c r="H577" s="117"/>
      <c r="I577" s="117"/>
      <c r="J577" s="117"/>
      <c r="K577" s="119"/>
      <c r="L577" s="120" t="str">
        <f>IFERROR(_xlfn.IFNA(VLOOKUP($K577,коммент!$B:$C,2,0),""),"")</f>
        <v/>
      </c>
      <c r="M577" s="119"/>
      <c r="N577" s="121"/>
      <c r="O577" s="121"/>
      <c r="P577" s="121"/>
      <c r="Q577" s="13"/>
      <c r="R577" s="13"/>
    </row>
    <row r="578" spans="1:18" s="14" customFormat="1" hidden="1" x14ac:dyDescent="0.2">
      <c r="A578" s="15"/>
      <c r="B578" s="117"/>
      <c r="C578" s="117"/>
      <c r="D578" s="118"/>
      <c r="E578" s="118"/>
      <c r="F578" s="122"/>
      <c r="G578" s="117"/>
      <c r="H578" s="117"/>
      <c r="I578" s="117"/>
      <c r="J578" s="117"/>
      <c r="K578" s="119"/>
      <c r="L578" s="120" t="str">
        <f>IFERROR(_xlfn.IFNA(VLOOKUP($K578,коммент!$B:$C,2,0),""),"")</f>
        <v/>
      </c>
      <c r="M578" s="119"/>
      <c r="N578" s="121"/>
      <c r="O578" s="121"/>
      <c r="P578" s="121"/>
      <c r="Q578" s="13"/>
      <c r="R578" s="13"/>
    </row>
    <row r="579" spans="1:18" s="14" customFormat="1" hidden="1" x14ac:dyDescent="0.2">
      <c r="A579" s="15"/>
      <c r="B579" s="117"/>
      <c r="C579" s="117"/>
      <c r="D579" s="118"/>
      <c r="E579" s="118"/>
      <c r="F579" s="122"/>
      <c r="G579" s="117"/>
      <c r="H579" s="117"/>
      <c r="I579" s="117"/>
      <c r="J579" s="117"/>
      <c r="K579" s="119"/>
      <c r="L579" s="120" t="str">
        <f>IFERROR(_xlfn.IFNA(VLOOKUP($K579,коммент!$B:$C,2,0),""),"")</f>
        <v/>
      </c>
      <c r="M579" s="119"/>
      <c r="N579" s="121"/>
      <c r="O579" s="121"/>
      <c r="P579" s="121"/>
      <c r="Q579" s="13"/>
      <c r="R579" s="13"/>
    </row>
    <row r="580" spans="1:18" s="14" customFormat="1" hidden="1" x14ac:dyDescent="0.2">
      <c r="A580" s="15"/>
      <c r="B580" s="117"/>
      <c r="C580" s="117"/>
      <c r="D580" s="118"/>
      <c r="E580" s="118"/>
      <c r="F580" s="122"/>
      <c r="G580" s="117"/>
      <c r="H580" s="117"/>
      <c r="I580" s="117"/>
      <c r="J580" s="117"/>
      <c r="K580" s="119"/>
      <c r="L580" s="120" t="str">
        <f>IFERROR(_xlfn.IFNA(VLOOKUP($K580,коммент!$B:$C,2,0),""),"")</f>
        <v/>
      </c>
      <c r="M580" s="119"/>
      <c r="N580" s="121"/>
      <c r="O580" s="121"/>
      <c r="P580" s="121"/>
      <c r="Q580" s="13"/>
      <c r="R580" s="13"/>
    </row>
    <row r="581" spans="1:18" s="14" customFormat="1" hidden="1" x14ac:dyDescent="0.2">
      <c r="A581" s="15"/>
      <c r="B581" s="117"/>
      <c r="C581" s="117"/>
      <c r="D581" s="118"/>
      <c r="E581" s="118"/>
      <c r="F581" s="122"/>
      <c r="G581" s="117"/>
      <c r="H581" s="117"/>
      <c r="I581" s="117"/>
      <c r="J581" s="117"/>
      <c r="K581" s="119"/>
      <c r="L581" s="120" t="str">
        <f>IFERROR(_xlfn.IFNA(VLOOKUP($K581,коммент!$B:$C,2,0),""),"")</f>
        <v/>
      </c>
      <c r="M581" s="119"/>
      <c r="N581" s="121"/>
      <c r="O581" s="121"/>
      <c r="P581" s="121"/>
      <c r="Q581" s="13"/>
      <c r="R581" s="13"/>
    </row>
    <row r="582" spans="1:18" s="14" customFormat="1" hidden="1" x14ac:dyDescent="0.2">
      <c r="A582" s="15"/>
      <c r="B582" s="117"/>
      <c r="C582" s="117"/>
      <c r="D582" s="118"/>
      <c r="E582" s="118"/>
      <c r="F582" s="122"/>
      <c r="G582" s="117"/>
      <c r="H582" s="117"/>
      <c r="I582" s="117"/>
      <c r="J582" s="117"/>
      <c r="K582" s="119"/>
      <c r="L582" s="120" t="str">
        <f>IFERROR(_xlfn.IFNA(VLOOKUP($K582,коммент!$B:$C,2,0),""),"")</f>
        <v/>
      </c>
      <c r="M582" s="119"/>
      <c r="N582" s="121"/>
      <c r="O582" s="121"/>
      <c r="P582" s="121"/>
      <c r="Q582" s="13"/>
      <c r="R582" s="13"/>
    </row>
    <row r="583" spans="1:18" s="14" customFormat="1" hidden="1" x14ac:dyDescent="0.2">
      <c r="A583" s="15"/>
      <c r="B583" s="117"/>
      <c r="C583" s="117"/>
      <c r="D583" s="118"/>
      <c r="E583" s="118"/>
      <c r="F583" s="122"/>
      <c r="G583" s="117"/>
      <c r="H583" s="117"/>
      <c r="I583" s="117"/>
      <c r="J583" s="117"/>
      <c r="K583" s="119"/>
      <c r="L583" s="120" t="str">
        <f>IFERROR(_xlfn.IFNA(VLOOKUP($K583,коммент!$B:$C,2,0),""),"")</f>
        <v/>
      </c>
      <c r="M583" s="119"/>
      <c r="N583" s="121"/>
      <c r="O583" s="121"/>
      <c r="P583" s="121"/>
      <c r="Q583" s="13"/>
      <c r="R583" s="13"/>
    </row>
    <row r="584" spans="1:18" s="14" customFormat="1" hidden="1" x14ac:dyDescent="0.2">
      <c r="A584" s="15"/>
      <c r="B584" s="117"/>
      <c r="C584" s="117"/>
      <c r="D584" s="118"/>
      <c r="E584" s="118"/>
      <c r="F584" s="122"/>
      <c r="G584" s="117"/>
      <c r="H584" s="117"/>
      <c r="I584" s="117"/>
      <c r="J584" s="117"/>
      <c r="K584" s="119"/>
      <c r="L584" s="120" t="str">
        <f>IFERROR(_xlfn.IFNA(VLOOKUP($K584,коммент!$B:$C,2,0),""),"")</f>
        <v/>
      </c>
      <c r="M584" s="119"/>
      <c r="N584" s="121"/>
      <c r="O584" s="121"/>
      <c r="P584" s="121"/>
      <c r="Q584" s="13"/>
      <c r="R584" s="13"/>
    </row>
    <row r="585" spans="1:18" s="14" customFormat="1" hidden="1" x14ac:dyDescent="0.2">
      <c r="A585" s="15"/>
      <c r="B585" s="117"/>
      <c r="C585" s="117"/>
      <c r="D585" s="118"/>
      <c r="E585" s="118"/>
      <c r="F585" s="122"/>
      <c r="G585" s="117"/>
      <c r="H585" s="117"/>
      <c r="I585" s="117"/>
      <c r="J585" s="117"/>
      <c r="K585" s="119"/>
      <c r="L585" s="120" t="str">
        <f>IFERROR(_xlfn.IFNA(VLOOKUP($K585,коммент!$B:$C,2,0),""),"")</f>
        <v/>
      </c>
      <c r="M585" s="119"/>
      <c r="N585" s="121"/>
      <c r="O585" s="121"/>
      <c r="P585" s="121"/>
      <c r="Q585" s="13"/>
      <c r="R585" s="13"/>
    </row>
    <row r="586" spans="1:18" s="14" customFormat="1" hidden="1" x14ac:dyDescent="0.2">
      <c r="A586" s="15"/>
      <c r="B586" s="117"/>
      <c r="C586" s="117"/>
      <c r="D586" s="118"/>
      <c r="E586" s="118"/>
      <c r="F586" s="122"/>
      <c r="G586" s="117"/>
      <c r="H586" s="117"/>
      <c r="I586" s="117"/>
      <c r="J586" s="117"/>
      <c r="K586" s="119"/>
      <c r="L586" s="120" t="str">
        <f>IFERROR(_xlfn.IFNA(VLOOKUP($K586,коммент!$B:$C,2,0),""),"")</f>
        <v/>
      </c>
      <c r="M586" s="119"/>
      <c r="N586" s="121"/>
      <c r="O586" s="121"/>
      <c r="P586" s="121"/>
      <c r="Q586" s="13"/>
      <c r="R586" s="13"/>
    </row>
    <row r="587" spans="1:18" s="14" customFormat="1" hidden="1" x14ac:dyDescent="0.2">
      <c r="A587" s="15"/>
      <c r="B587" s="117"/>
      <c r="C587" s="117"/>
      <c r="D587" s="118"/>
      <c r="E587" s="118"/>
      <c r="F587" s="122"/>
      <c r="G587" s="117"/>
      <c r="H587" s="117"/>
      <c r="I587" s="117"/>
      <c r="J587" s="117"/>
      <c r="K587" s="119"/>
      <c r="L587" s="120" t="str">
        <f>IFERROR(_xlfn.IFNA(VLOOKUP($K587,коммент!$B:$C,2,0),""),"")</f>
        <v/>
      </c>
      <c r="M587" s="119"/>
      <c r="N587" s="121"/>
      <c r="O587" s="121"/>
      <c r="P587" s="121"/>
      <c r="Q587" s="13"/>
      <c r="R587" s="13"/>
    </row>
    <row r="588" spans="1:18" s="14" customFormat="1" hidden="1" x14ac:dyDescent="0.2">
      <c r="A588" s="15"/>
      <c r="B588" s="117"/>
      <c r="C588" s="117"/>
      <c r="D588" s="118"/>
      <c r="E588" s="118"/>
      <c r="F588" s="122"/>
      <c r="G588" s="117"/>
      <c r="H588" s="117"/>
      <c r="I588" s="117"/>
      <c r="J588" s="117"/>
      <c r="K588" s="119"/>
      <c r="L588" s="120" t="str">
        <f>IFERROR(_xlfn.IFNA(VLOOKUP($K588,коммент!$B:$C,2,0),""),"")</f>
        <v/>
      </c>
      <c r="M588" s="119"/>
      <c r="N588" s="121"/>
      <c r="O588" s="121"/>
      <c r="P588" s="121"/>
      <c r="Q588" s="13"/>
      <c r="R588" s="13"/>
    </row>
    <row r="589" spans="1:18" s="14" customFormat="1" hidden="1" x14ac:dyDescent="0.2">
      <c r="A589" s="15"/>
      <c r="B589" s="117"/>
      <c r="C589" s="117"/>
      <c r="D589" s="118"/>
      <c r="E589" s="118"/>
      <c r="F589" s="122"/>
      <c r="G589" s="117"/>
      <c r="H589" s="117"/>
      <c r="I589" s="117"/>
      <c r="J589" s="117"/>
      <c r="K589" s="119"/>
      <c r="L589" s="120" t="str">
        <f>IFERROR(_xlfn.IFNA(VLOOKUP($K589,коммент!$B:$C,2,0),""),"")</f>
        <v/>
      </c>
      <c r="M589" s="119"/>
      <c r="N589" s="121"/>
      <c r="O589" s="121"/>
      <c r="P589" s="121"/>
      <c r="Q589" s="13"/>
      <c r="R589" s="13"/>
    </row>
    <row r="590" spans="1:18" s="14" customFormat="1" hidden="1" x14ac:dyDescent="0.2">
      <c r="A590" s="15"/>
      <c r="B590" s="117"/>
      <c r="C590" s="117"/>
      <c r="D590" s="118"/>
      <c r="E590" s="118"/>
      <c r="F590" s="122"/>
      <c r="G590" s="117"/>
      <c r="H590" s="117"/>
      <c r="I590" s="117"/>
      <c r="J590" s="117"/>
      <c r="K590" s="119"/>
      <c r="L590" s="120" t="str">
        <f>IFERROR(_xlfn.IFNA(VLOOKUP($K590,коммент!$B:$C,2,0),""),"")</f>
        <v/>
      </c>
      <c r="M590" s="119"/>
      <c r="N590" s="121"/>
      <c r="O590" s="121"/>
      <c r="P590" s="121"/>
      <c r="Q590" s="13"/>
      <c r="R590" s="13"/>
    </row>
    <row r="591" spans="1:18" s="14" customFormat="1" hidden="1" x14ac:dyDescent="0.2">
      <c r="A591" s="15"/>
      <c r="B591" s="117"/>
      <c r="C591" s="117"/>
      <c r="D591" s="118"/>
      <c r="E591" s="118"/>
      <c r="F591" s="122"/>
      <c r="G591" s="117"/>
      <c r="H591" s="117"/>
      <c r="I591" s="117"/>
      <c r="J591" s="117"/>
      <c r="K591" s="119"/>
      <c r="L591" s="120" t="str">
        <f>IFERROR(_xlfn.IFNA(VLOOKUP($K591,коммент!$B:$C,2,0),""),"")</f>
        <v/>
      </c>
      <c r="M591" s="119"/>
      <c r="N591" s="121"/>
      <c r="O591" s="121"/>
      <c r="P591" s="121"/>
      <c r="Q591" s="13"/>
      <c r="R591" s="13"/>
    </row>
    <row r="592" spans="1:18" s="14" customFormat="1" hidden="1" x14ac:dyDescent="0.2">
      <c r="A592" s="15"/>
      <c r="B592" s="117"/>
      <c r="C592" s="117"/>
      <c r="D592" s="118"/>
      <c r="E592" s="118"/>
      <c r="F592" s="122"/>
      <c r="G592" s="117"/>
      <c r="H592" s="117"/>
      <c r="I592" s="117"/>
      <c r="J592" s="117"/>
      <c r="K592" s="119"/>
      <c r="L592" s="120" t="str">
        <f>IFERROR(_xlfn.IFNA(VLOOKUP($K592,коммент!$B:$C,2,0),""),"")</f>
        <v/>
      </c>
      <c r="M592" s="119"/>
      <c r="N592" s="121"/>
      <c r="O592" s="121"/>
      <c r="P592" s="121"/>
      <c r="Q592" s="13"/>
      <c r="R592" s="13"/>
    </row>
    <row r="593" spans="1:18" s="14" customFormat="1" hidden="1" x14ac:dyDescent="0.2">
      <c r="A593" s="15"/>
      <c r="B593" s="117"/>
      <c r="C593" s="117"/>
      <c r="D593" s="118"/>
      <c r="E593" s="118"/>
      <c r="F593" s="122"/>
      <c r="G593" s="117"/>
      <c r="H593" s="117"/>
      <c r="I593" s="117"/>
      <c r="J593" s="117"/>
      <c r="K593" s="119"/>
      <c r="L593" s="120" t="str">
        <f>IFERROR(_xlfn.IFNA(VLOOKUP($K593,коммент!$B:$C,2,0),""),"")</f>
        <v/>
      </c>
      <c r="M593" s="119"/>
      <c r="N593" s="121"/>
      <c r="O593" s="121"/>
      <c r="P593" s="121"/>
      <c r="Q593" s="13"/>
      <c r="R593" s="13"/>
    </row>
    <row r="594" spans="1:18" s="14" customFormat="1" hidden="1" x14ac:dyDescent="0.2">
      <c r="A594" s="15"/>
      <c r="B594" s="117"/>
      <c r="C594" s="117"/>
      <c r="D594" s="118"/>
      <c r="E594" s="118"/>
      <c r="F594" s="122"/>
      <c r="G594" s="117"/>
      <c r="H594" s="117"/>
      <c r="I594" s="117"/>
      <c r="J594" s="117"/>
      <c r="K594" s="119"/>
      <c r="L594" s="120" t="str">
        <f>IFERROR(_xlfn.IFNA(VLOOKUP($K594,коммент!$B:$C,2,0),""),"")</f>
        <v/>
      </c>
      <c r="M594" s="119"/>
      <c r="N594" s="121"/>
      <c r="O594" s="121"/>
      <c r="P594" s="121"/>
      <c r="Q594" s="13"/>
      <c r="R594" s="13"/>
    </row>
    <row r="595" spans="1:18" s="14" customFormat="1" hidden="1" x14ac:dyDescent="0.2">
      <c r="A595" s="15"/>
      <c r="B595" s="117"/>
      <c r="C595" s="117"/>
      <c r="D595" s="118"/>
      <c r="E595" s="118"/>
      <c r="F595" s="122"/>
      <c r="G595" s="117"/>
      <c r="H595" s="117"/>
      <c r="I595" s="117"/>
      <c r="J595" s="117"/>
      <c r="K595" s="119"/>
      <c r="L595" s="120" t="str">
        <f>IFERROR(_xlfn.IFNA(VLOOKUP($K595,коммент!$B:$C,2,0),""),"")</f>
        <v/>
      </c>
      <c r="M595" s="119"/>
      <c r="N595" s="121"/>
      <c r="O595" s="121"/>
      <c r="P595" s="121"/>
      <c r="Q595" s="13"/>
      <c r="R595" s="13"/>
    </row>
    <row r="596" spans="1:18" s="14" customFormat="1" hidden="1" x14ac:dyDescent="0.2">
      <c r="A596" s="15"/>
      <c r="B596" s="117"/>
      <c r="C596" s="117"/>
      <c r="D596" s="118"/>
      <c r="E596" s="118"/>
      <c r="F596" s="122"/>
      <c r="G596" s="117"/>
      <c r="H596" s="117"/>
      <c r="I596" s="117"/>
      <c r="J596" s="117"/>
      <c r="K596" s="119"/>
      <c r="L596" s="120" t="str">
        <f>IFERROR(_xlfn.IFNA(VLOOKUP($K596,коммент!$B:$C,2,0),""),"")</f>
        <v/>
      </c>
      <c r="M596" s="119"/>
      <c r="N596" s="121"/>
      <c r="O596" s="121"/>
      <c r="P596" s="121"/>
      <c r="Q596" s="13"/>
      <c r="R596" s="13"/>
    </row>
    <row r="597" spans="1:18" s="14" customFormat="1" hidden="1" x14ac:dyDescent="0.2">
      <c r="A597" s="15"/>
      <c r="B597" s="117"/>
      <c r="C597" s="117"/>
      <c r="D597" s="118"/>
      <c r="E597" s="118"/>
      <c r="F597" s="122"/>
      <c r="G597" s="117"/>
      <c r="H597" s="117"/>
      <c r="I597" s="117"/>
      <c r="J597" s="117"/>
      <c r="K597" s="119"/>
      <c r="L597" s="120" t="str">
        <f>IFERROR(_xlfn.IFNA(VLOOKUP($K597,коммент!$B:$C,2,0),""),"")</f>
        <v/>
      </c>
      <c r="M597" s="119"/>
      <c r="N597" s="121"/>
      <c r="O597" s="121"/>
      <c r="P597" s="121"/>
      <c r="Q597" s="13"/>
      <c r="R597" s="13"/>
    </row>
    <row r="598" spans="1:18" s="14" customFormat="1" hidden="1" x14ac:dyDescent="0.2">
      <c r="A598" s="15"/>
      <c r="B598" s="117"/>
      <c r="C598" s="117"/>
      <c r="D598" s="118"/>
      <c r="E598" s="118"/>
      <c r="F598" s="122"/>
      <c r="G598" s="117"/>
      <c r="H598" s="117"/>
      <c r="I598" s="117"/>
      <c r="J598" s="117"/>
      <c r="K598" s="119"/>
      <c r="L598" s="120" t="str">
        <f>IFERROR(_xlfn.IFNA(VLOOKUP($K598,коммент!$B:$C,2,0),""),"")</f>
        <v/>
      </c>
      <c r="M598" s="119"/>
      <c r="N598" s="121"/>
      <c r="O598" s="121"/>
      <c r="P598" s="121"/>
      <c r="Q598" s="13"/>
      <c r="R598" s="13"/>
    </row>
    <row r="599" spans="1:18" s="14" customFormat="1" hidden="1" x14ac:dyDescent="0.2">
      <c r="A599" s="15"/>
      <c r="B599" s="117"/>
      <c r="C599" s="117"/>
      <c r="D599" s="118"/>
      <c r="E599" s="118"/>
      <c r="F599" s="122"/>
      <c r="G599" s="117"/>
      <c r="H599" s="117"/>
      <c r="I599" s="117"/>
      <c r="J599" s="117"/>
      <c r="K599" s="119"/>
      <c r="L599" s="120" t="str">
        <f>IFERROR(_xlfn.IFNA(VLOOKUP($K599,коммент!$B:$C,2,0),""),"")</f>
        <v/>
      </c>
      <c r="M599" s="119"/>
      <c r="N599" s="121"/>
      <c r="O599" s="121"/>
      <c r="P599" s="121"/>
      <c r="Q599" s="13"/>
      <c r="R599" s="13"/>
    </row>
    <row r="600" spans="1:18" s="14" customFormat="1" hidden="1" x14ac:dyDescent="0.2">
      <c r="A600" s="15"/>
      <c r="B600" s="117"/>
      <c r="C600" s="117"/>
      <c r="D600" s="118"/>
      <c r="E600" s="118"/>
      <c r="F600" s="122"/>
      <c r="G600" s="117"/>
      <c r="H600" s="117"/>
      <c r="I600" s="117"/>
      <c r="J600" s="117"/>
      <c r="K600" s="119"/>
      <c r="L600" s="120" t="str">
        <f>IFERROR(_xlfn.IFNA(VLOOKUP($K600,коммент!$B:$C,2,0),""),"")</f>
        <v/>
      </c>
      <c r="M600" s="119"/>
      <c r="N600" s="121"/>
      <c r="O600" s="121"/>
      <c r="P600" s="121"/>
      <c r="Q600" s="13"/>
      <c r="R600" s="13"/>
    </row>
    <row r="601" spans="1:18" s="14" customFormat="1" hidden="1" x14ac:dyDescent="0.2">
      <c r="A601" s="15"/>
      <c r="B601" s="117"/>
      <c r="C601" s="117"/>
      <c r="D601" s="118"/>
      <c r="E601" s="118"/>
      <c r="F601" s="122"/>
      <c r="G601" s="117"/>
      <c r="H601" s="117"/>
      <c r="I601" s="117"/>
      <c r="J601" s="117"/>
      <c r="K601" s="119"/>
      <c r="L601" s="120" t="str">
        <f>IFERROR(_xlfn.IFNA(VLOOKUP($K601,коммент!$B:$C,2,0),""),"")</f>
        <v/>
      </c>
      <c r="M601" s="119"/>
      <c r="N601" s="121"/>
      <c r="O601" s="121"/>
      <c r="P601" s="121"/>
      <c r="Q601" s="13"/>
      <c r="R601" s="13"/>
    </row>
    <row r="602" spans="1:18" s="14" customFormat="1" hidden="1" x14ac:dyDescent="0.2">
      <c r="A602" s="15"/>
      <c r="B602" s="117"/>
      <c r="C602" s="117"/>
      <c r="D602" s="118"/>
      <c r="E602" s="118"/>
      <c r="F602" s="122"/>
      <c r="G602" s="117"/>
      <c r="H602" s="117"/>
      <c r="I602" s="117"/>
      <c r="J602" s="117"/>
      <c r="K602" s="119"/>
      <c r="L602" s="120" t="str">
        <f>IFERROR(_xlfn.IFNA(VLOOKUP($K602,коммент!$B:$C,2,0),""),"")</f>
        <v/>
      </c>
      <c r="M602" s="119"/>
      <c r="N602" s="121"/>
      <c r="O602" s="121"/>
      <c r="P602" s="121"/>
      <c r="Q602" s="13"/>
      <c r="R602" s="13"/>
    </row>
    <row r="603" spans="1:18" s="14" customFormat="1" hidden="1" x14ac:dyDescent="0.2">
      <c r="A603" s="15"/>
      <c r="B603" s="117"/>
      <c r="C603" s="117"/>
      <c r="D603" s="118"/>
      <c r="E603" s="118"/>
      <c r="F603" s="122"/>
      <c r="G603" s="117"/>
      <c r="H603" s="117"/>
      <c r="I603" s="117"/>
      <c r="J603" s="117"/>
      <c r="K603" s="119"/>
      <c r="L603" s="120" t="str">
        <f>IFERROR(_xlfn.IFNA(VLOOKUP($K603,коммент!$B:$C,2,0),""),"")</f>
        <v/>
      </c>
      <c r="M603" s="119"/>
      <c r="N603" s="121"/>
      <c r="O603" s="121"/>
      <c r="P603" s="121"/>
      <c r="Q603" s="13"/>
      <c r="R603" s="13"/>
    </row>
    <row r="604" spans="1:18" s="14" customFormat="1" hidden="1" x14ac:dyDescent="0.2">
      <c r="A604" s="15"/>
      <c r="B604" s="117"/>
      <c r="C604" s="117"/>
      <c r="D604" s="118"/>
      <c r="E604" s="118"/>
      <c r="F604" s="122"/>
      <c r="G604" s="117"/>
      <c r="H604" s="117"/>
      <c r="I604" s="117"/>
      <c r="J604" s="117"/>
      <c r="K604" s="119"/>
      <c r="L604" s="120" t="str">
        <f>IFERROR(_xlfn.IFNA(VLOOKUP($K604,коммент!$B:$C,2,0),""),"")</f>
        <v/>
      </c>
      <c r="M604" s="119"/>
      <c r="N604" s="121"/>
      <c r="O604" s="121"/>
      <c r="P604" s="121"/>
      <c r="Q604" s="13"/>
      <c r="R604" s="13"/>
    </row>
    <row r="605" spans="1:18" s="14" customFormat="1" hidden="1" x14ac:dyDescent="0.2">
      <c r="A605" s="15"/>
      <c r="B605" s="117"/>
      <c r="C605" s="117"/>
      <c r="D605" s="118"/>
      <c r="E605" s="118"/>
      <c r="F605" s="122"/>
      <c r="G605" s="117"/>
      <c r="H605" s="117"/>
      <c r="I605" s="117"/>
      <c r="J605" s="117"/>
      <c r="K605" s="119"/>
      <c r="L605" s="120" t="str">
        <f>IFERROR(_xlfn.IFNA(VLOOKUP($K605,коммент!$B:$C,2,0),""),"")</f>
        <v/>
      </c>
      <c r="M605" s="119"/>
      <c r="N605" s="121"/>
      <c r="O605" s="121"/>
      <c r="P605" s="121"/>
      <c r="Q605" s="13"/>
      <c r="R605" s="13"/>
    </row>
    <row r="606" spans="1:18" s="14" customFormat="1" hidden="1" x14ac:dyDescent="0.2">
      <c r="A606" s="15"/>
      <c r="B606" s="117"/>
      <c r="C606" s="117"/>
      <c r="D606" s="118"/>
      <c r="E606" s="118"/>
      <c r="F606" s="122"/>
      <c r="G606" s="117"/>
      <c r="H606" s="117"/>
      <c r="I606" s="117"/>
      <c r="J606" s="117"/>
      <c r="K606" s="119"/>
      <c r="L606" s="120" t="str">
        <f>IFERROR(_xlfn.IFNA(VLOOKUP($K606,коммент!$B:$C,2,0),""),"")</f>
        <v/>
      </c>
      <c r="M606" s="119"/>
      <c r="N606" s="121"/>
      <c r="O606" s="121"/>
      <c r="P606" s="121"/>
      <c r="Q606" s="13"/>
      <c r="R606" s="13"/>
    </row>
    <row r="607" spans="1:18" s="14" customFormat="1" hidden="1" x14ac:dyDescent="0.2">
      <c r="A607" s="15"/>
      <c r="B607" s="117"/>
      <c r="C607" s="117"/>
      <c r="D607" s="118"/>
      <c r="E607" s="118"/>
      <c r="F607" s="122"/>
      <c r="G607" s="117"/>
      <c r="H607" s="117"/>
      <c r="I607" s="117"/>
      <c r="J607" s="117"/>
      <c r="K607" s="119"/>
      <c r="L607" s="120" t="str">
        <f>IFERROR(_xlfn.IFNA(VLOOKUP($K607,коммент!$B:$C,2,0),""),"")</f>
        <v/>
      </c>
      <c r="M607" s="119"/>
      <c r="N607" s="121"/>
      <c r="O607" s="121"/>
      <c r="P607" s="121"/>
      <c r="Q607" s="13"/>
      <c r="R607" s="13"/>
    </row>
    <row r="608" spans="1:18" s="14" customFormat="1" hidden="1" x14ac:dyDescent="0.2">
      <c r="A608" s="15"/>
      <c r="B608" s="117"/>
      <c r="C608" s="117"/>
      <c r="D608" s="118"/>
      <c r="E608" s="118"/>
      <c r="F608" s="122"/>
      <c r="G608" s="117"/>
      <c r="H608" s="117"/>
      <c r="I608" s="117"/>
      <c r="J608" s="117"/>
      <c r="K608" s="119"/>
      <c r="L608" s="120" t="str">
        <f>IFERROR(_xlfn.IFNA(VLOOKUP($K608,коммент!$B:$C,2,0),""),"")</f>
        <v/>
      </c>
      <c r="M608" s="119"/>
      <c r="N608" s="121"/>
      <c r="O608" s="121"/>
      <c r="P608" s="121"/>
      <c r="Q608" s="13"/>
      <c r="R608" s="13"/>
    </row>
    <row r="609" spans="1:18" s="14" customFormat="1" hidden="1" x14ac:dyDescent="0.2">
      <c r="A609" s="15"/>
      <c r="B609" s="117"/>
      <c r="C609" s="117"/>
      <c r="D609" s="118"/>
      <c r="E609" s="118"/>
      <c r="F609" s="122"/>
      <c r="G609" s="117"/>
      <c r="H609" s="117"/>
      <c r="I609" s="117"/>
      <c r="J609" s="117"/>
      <c r="K609" s="119"/>
      <c r="L609" s="120" t="str">
        <f>IFERROR(_xlfn.IFNA(VLOOKUP($K609,коммент!$B:$C,2,0),""),"")</f>
        <v/>
      </c>
      <c r="M609" s="119"/>
      <c r="N609" s="121"/>
      <c r="O609" s="121"/>
      <c r="P609" s="121"/>
      <c r="Q609" s="13"/>
      <c r="R609" s="13"/>
    </row>
    <row r="610" spans="1:18" s="14" customFormat="1" hidden="1" x14ac:dyDescent="0.2">
      <c r="A610" s="15"/>
      <c r="B610" s="117"/>
      <c r="C610" s="117"/>
      <c r="D610" s="118"/>
      <c r="E610" s="118"/>
      <c r="F610" s="122"/>
      <c r="G610" s="117"/>
      <c r="H610" s="117"/>
      <c r="I610" s="117"/>
      <c r="J610" s="117"/>
      <c r="K610" s="119"/>
      <c r="L610" s="120" t="str">
        <f>IFERROR(_xlfn.IFNA(VLOOKUP($K610,коммент!$B:$C,2,0),""),"")</f>
        <v/>
      </c>
      <c r="M610" s="119"/>
      <c r="N610" s="121"/>
      <c r="O610" s="121"/>
      <c r="P610" s="121"/>
      <c r="Q610" s="13"/>
      <c r="R610" s="13"/>
    </row>
    <row r="611" spans="1:18" s="14" customFormat="1" hidden="1" x14ac:dyDescent="0.2">
      <c r="A611" s="15"/>
      <c r="B611" s="117"/>
      <c r="C611" s="117"/>
      <c r="D611" s="118"/>
      <c r="E611" s="118"/>
      <c r="F611" s="122"/>
      <c r="G611" s="117"/>
      <c r="H611" s="117"/>
      <c r="I611" s="117"/>
      <c r="J611" s="117"/>
      <c r="K611" s="119"/>
      <c r="L611" s="120" t="str">
        <f>IFERROR(_xlfn.IFNA(VLOOKUP($K611,коммент!$B:$C,2,0),""),"")</f>
        <v/>
      </c>
      <c r="M611" s="119"/>
      <c r="N611" s="121"/>
      <c r="O611" s="121"/>
      <c r="P611" s="121"/>
      <c r="Q611" s="13"/>
      <c r="R611" s="13"/>
    </row>
    <row r="612" spans="1:18" s="14" customFormat="1" hidden="1" x14ac:dyDescent="0.2">
      <c r="A612" s="15"/>
      <c r="B612" s="117"/>
      <c r="C612" s="117"/>
      <c r="D612" s="118"/>
      <c r="E612" s="118"/>
      <c r="F612" s="122"/>
      <c r="G612" s="117"/>
      <c r="H612" s="117"/>
      <c r="I612" s="117"/>
      <c r="J612" s="117"/>
      <c r="K612" s="119"/>
      <c r="L612" s="120" t="str">
        <f>IFERROR(_xlfn.IFNA(VLOOKUP($K612,коммент!$B:$C,2,0),""),"")</f>
        <v/>
      </c>
      <c r="M612" s="119"/>
      <c r="N612" s="121"/>
      <c r="O612" s="121"/>
      <c r="P612" s="121"/>
      <c r="Q612" s="13"/>
      <c r="R612" s="13"/>
    </row>
    <row r="613" spans="1:18" s="14" customFormat="1" hidden="1" x14ac:dyDescent="0.2">
      <c r="A613" s="15"/>
      <c r="B613" s="117"/>
      <c r="C613" s="117"/>
      <c r="D613" s="118"/>
      <c r="E613" s="118"/>
      <c r="F613" s="122"/>
      <c r="G613" s="117"/>
      <c r="H613" s="117"/>
      <c r="I613" s="117"/>
      <c r="J613" s="117"/>
      <c r="K613" s="119"/>
      <c r="L613" s="120" t="str">
        <f>IFERROR(_xlfn.IFNA(VLOOKUP($K613,коммент!$B:$C,2,0),""),"")</f>
        <v/>
      </c>
      <c r="M613" s="119"/>
      <c r="N613" s="121"/>
      <c r="O613" s="121"/>
      <c r="P613" s="121"/>
      <c r="Q613" s="13"/>
      <c r="R613" s="13"/>
    </row>
    <row r="614" spans="1:18" s="14" customFormat="1" hidden="1" x14ac:dyDescent="0.2">
      <c r="A614" s="15"/>
      <c r="B614" s="117"/>
      <c r="C614" s="117"/>
      <c r="D614" s="118"/>
      <c r="E614" s="118"/>
      <c r="F614" s="122"/>
      <c r="G614" s="117"/>
      <c r="H614" s="117"/>
      <c r="I614" s="117"/>
      <c r="J614" s="117"/>
      <c r="K614" s="119"/>
      <c r="L614" s="120" t="str">
        <f>IFERROR(_xlfn.IFNA(VLOOKUP($K614,коммент!$B:$C,2,0),""),"")</f>
        <v/>
      </c>
      <c r="M614" s="119"/>
      <c r="N614" s="121"/>
      <c r="O614" s="121"/>
      <c r="P614" s="121"/>
      <c r="Q614" s="13"/>
      <c r="R614" s="13"/>
    </row>
    <row r="615" spans="1:18" s="14" customFormat="1" hidden="1" x14ac:dyDescent="0.2">
      <c r="A615" s="15"/>
      <c r="B615" s="117"/>
      <c r="C615" s="117"/>
      <c r="D615" s="118"/>
      <c r="E615" s="118"/>
      <c r="F615" s="122"/>
      <c r="G615" s="117"/>
      <c r="H615" s="117"/>
      <c r="I615" s="117"/>
      <c r="J615" s="117"/>
      <c r="K615" s="119"/>
      <c r="L615" s="120" t="str">
        <f>IFERROR(_xlfn.IFNA(VLOOKUP($K615,коммент!$B:$C,2,0),""),"")</f>
        <v/>
      </c>
      <c r="M615" s="119"/>
      <c r="N615" s="121"/>
      <c r="O615" s="121"/>
      <c r="P615" s="121"/>
      <c r="Q615" s="13"/>
      <c r="R615" s="13"/>
    </row>
    <row r="616" spans="1:18" s="14" customFormat="1" hidden="1" x14ac:dyDescent="0.2">
      <c r="A616" s="15"/>
      <c r="B616" s="117"/>
      <c r="C616" s="117"/>
      <c r="D616" s="118"/>
      <c r="E616" s="118"/>
      <c r="F616" s="122"/>
      <c r="G616" s="117"/>
      <c r="H616" s="117"/>
      <c r="I616" s="117"/>
      <c r="J616" s="117"/>
      <c r="K616" s="119"/>
      <c r="L616" s="120" t="str">
        <f>IFERROR(_xlfn.IFNA(VLOOKUP($K616,коммент!$B:$C,2,0),""),"")</f>
        <v/>
      </c>
      <c r="M616" s="119"/>
      <c r="N616" s="121"/>
      <c r="O616" s="121"/>
      <c r="P616" s="121"/>
      <c r="Q616" s="13"/>
      <c r="R616" s="13"/>
    </row>
    <row r="617" spans="1:18" s="14" customFormat="1" hidden="1" x14ac:dyDescent="0.2">
      <c r="A617" s="15"/>
      <c r="B617" s="117"/>
      <c r="C617" s="117"/>
      <c r="D617" s="118"/>
      <c r="E617" s="118"/>
      <c r="F617" s="122"/>
      <c r="G617" s="117"/>
      <c r="H617" s="117"/>
      <c r="I617" s="117"/>
      <c r="J617" s="117"/>
      <c r="K617" s="119"/>
      <c r="L617" s="120" t="str">
        <f>IFERROR(_xlfn.IFNA(VLOOKUP($K617,коммент!$B:$C,2,0),""),"")</f>
        <v/>
      </c>
      <c r="M617" s="119"/>
      <c r="N617" s="121"/>
      <c r="O617" s="121"/>
      <c r="P617" s="121"/>
      <c r="Q617" s="13"/>
      <c r="R617" s="13"/>
    </row>
    <row r="618" spans="1:18" s="14" customFormat="1" hidden="1" x14ac:dyDescent="0.2">
      <c r="A618" s="15"/>
      <c r="B618" s="117"/>
      <c r="C618" s="117"/>
      <c r="D618" s="118"/>
      <c r="E618" s="118"/>
      <c r="F618" s="122"/>
      <c r="G618" s="117"/>
      <c r="H618" s="117"/>
      <c r="I618" s="117"/>
      <c r="J618" s="117"/>
      <c r="K618" s="119"/>
      <c r="L618" s="120" t="str">
        <f>IFERROR(_xlfn.IFNA(VLOOKUP($K618,коммент!$B:$C,2,0),""),"")</f>
        <v/>
      </c>
      <c r="M618" s="119"/>
      <c r="N618" s="121"/>
      <c r="O618" s="121"/>
      <c r="P618" s="121"/>
      <c r="Q618" s="13"/>
      <c r="R618" s="13"/>
    </row>
    <row r="619" spans="1:18" s="14" customFormat="1" hidden="1" x14ac:dyDescent="0.2">
      <c r="A619" s="15"/>
      <c r="B619" s="117"/>
      <c r="C619" s="117"/>
      <c r="D619" s="118"/>
      <c r="E619" s="118"/>
      <c r="F619" s="122"/>
      <c r="G619" s="117"/>
      <c r="H619" s="117"/>
      <c r="I619" s="117"/>
      <c r="J619" s="117"/>
      <c r="K619" s="119"/>
      <c r="L619" s="120" t="str">
        <f>IFERROR(_xlfn.IFNA(VLOOKUP($K619,коммент!$B:$C,2,0),""),"")</f>
        <v/>
      </c>
      <c r="M619" s="119"/>
      <c r="N619" s="121"/>
      <c r="O619" s="121"/>
      <c r="P619" s="121"/>
      <c r="Q619" s="13"/>
      <c r="R619" s="13"/>
    </row>
    <row r="620" spans="1:18" s="14" customFormat="1" hidden="1" x14ac:dyDescent="0.2">
      <c r="A620" s="15"/>
      <c r="B620" s="117"/>
      <c r="C620" s="117"/>
      <c r="D620" s="118"/>
      <c r="E620" s="118"/>
      <c r="F620" s="122"/>
      <c r="G620" s="117"/>
      <c r="H620" s="117"/>
      <c r="I620" s="117"/>
      <c r="J620" s="117"/>
      <c r="K620" s="119"/>
      <c r="L620" s="120" t="str">
        <f>IFERROR(_xlfn.IFNA(VLOOKUP($K620,коммент!$B:$C,2,0),""),"")</f>
        <v/>
      </c>
      <c r="M620" s="119"/>
      <c r="N620" s="121"/>
      <c r="O620" s="121"/>
      <c r="P620" s="121"/>
      <c r="Q620" s="13"/>
      <c r="R620" s="13"/>
    </row>
    <row r="621" spans="1:18" s="14" customFormat="1" hidden="1" x14ac:dyDescent="0.2">
      <c r="A621" s="15"/>
      <c r="B621" s="117"/>
      <c r="C621" s="117"/>
      <c r="D621" s="118"/>
      <c r="E621" s="118"/>
      <c r="F621" s="122"/>
      <c r="G621" s="117"/>
      <c r="H621" s="117"/>
      <c r="I621" s="117"/>
      <c r="J621" s="117"/>
      <c r="K621" s="119"/>
      <c r="L621" s="120" t="str">
        <f>IFERROR(_xlfn.IFNA(VLOOKUP($K621,коммент!$B:$C,2,0),""),"")</f>
        <v/>
      </c>
      <c r="M621" s="119"/>
      <c r="N621" s="121"/>
      <c r="O621" s="121"/>
      <c r="P621" s="121"/>
      <c r="Q621" s="13"/>
      <c r="R621" s="13"/>
    </row>
    <row r="622" spans="1:18" s="14" customFormat="1" hidden="1" x14ac:dyDescent="0.2">
      <c r="A622" s="15"/>
      <c r="B622" s="117"/>
      <c r="C622" s="117"/>
      <c r="D622" s="118"/>
      <c r="E622" s="118"/>
      <c r="F622" s="122"/>
      <c r="G622" s="117"/>
      <c r="H622" s="117"/>
      <c r="I622" s="117"/>
      <c r="J622" s="117"/>
      <c r="K622" s="119"/>
      <c r="L622" s="120" t="str">
        <f>IFERROR(_xlfn.IFNA(VLOOKUP($K622,коммент!$B:$C,2,0),""),"")</f>
        <v/>
      </c>
      <c r="M622" s="119"/>
      <c r="N622" s="121"/>
      <c r="O622" s="121"/>
      <c r="P622" s="121"/>
      <c r="Q622" s="13"/>
      <c r="R622" s="13"/>
    </row>
    <row r="623" spans="1:18" s="14" customFormat="1" hidden="1" x14ac:dyDescent="0.2">
      <c r="A623" s="15"/>
      <c r="B623" s="117"/>
      <c r="C623" s="117"/>
      <c r="D623" s="118"/>
      <c r="E623" s="118"/>
      <c r="F623" s="122"/>
      <c r="G623" s="117"/>
      <c r="H623" s="117"/>
      <c r="I623" s="117"/>
      <c r="J623" s="117"/>
      <c r="K623" s="119"/>
      <c r="L623" s="120" t="str">
        <f>IFERROR(_xlfn.IFNA(VLOOKUP($K623,коммент!$B:$C,2,0),""),"")</f>
        <v/>
      </c>
      <c r="M623" s="119"/>
      <c r="N623" s="121"/>
      <c r="O623" s="121"/>
      <c r="P623" s="121"/>
      <c r="Q623" s="13"/>
      <c r="R623" s="13"/>
    </row>
    <row r="624" spans="1:18" s="14" customFormat="1" hidden="1" x14ac:dyDescent="0.2">
      <c r="A624" s="15"/>
      <c r="B624" s="117"/>
      <c r="C624" s="117"/>
      <c r="D624" s="118"/>
      <c r="E624" s="118"/>
      <c r="F624" s="122"/>
      <c r="G624" s="117"/>
      <c r="H624" s="117"/>
      <c r="I624" s="117"/>
      <c r="J624" s="117"/>
      <c r="K624" s="119"/>
      <c r="L624" s="120" t="str">
        <f>IFERROR(_xlfn.IFNA(VLOOKUP($K624,коммент!$B:$C,2,0),""),"")</f>
        <v/>
      </c>
      <c r="M624" s="119"/>
      <c r="N624" s="121"/>
      <c r="O624" s="121"/>
      <c r="P624" s="121"/>
      <c r="Q624" s="13"/>
      <c r="R624" s="13"/>
    </row>
    <row r="625" spans="1:18" s="14" customFormat="1" hidden="1" x14ac:dyDescent="0.2">
      <c r="A625" s="15"/>
      <c r="B625" s="117"/>
      <c r="C625" s="117"/>
      <c r="D625" s="118"/>
      <c r="E625" s="118"/>
      <c r="F625" s="122"/>
      <c r="G625" s="117"/>
      <c r="H625" s="117"/>
      <c r="I625" s="117"/>
      <c r="J625" s="117"/>
      <c r="K625" s="119"/>
      <c r="L625" s="120" t="str">
        <f>IFERROR(_xlfn.IFNA(VLOOKUP($K625,коммент!$B:$C,2,0),""),"")</f>
        <v/>
      </c>
      <c r="M625" s="119"/>
      <c r="N625" s="121"/>
      <c r="O625" s="121"/>
      <c r="P625" s="121"/>
      <c r="Q625" s="13"/>
      <c r="R625" s="13"/>
    </row>
    <row r="626" spans="1:18" s="14" customFormat="1" hidden="1" x14ac:dyDescent="0.2">
      <c r="A626" s="15"/>
      <c r="B626" s="117"/>
      <c r="C626" s="117"/>
      <c r="D626" s="118"/>
      <c r="E626" s="118"/>
      <c r="F626" s="122"/>
      <c r="G626" s="117"/>
      <c r="H626" s="117"/>
      <c r="I626" s="117"/>
      <c r="J626" s="117"/>
      <c r="K626" s="119"/>
      <c r="L626" s="120" t="str">
        <f>IFERROR(_xlfn.IFNA(VLOOKUP($K626,коммент!$B:$C,2,0),""),"")</f>
        <v/>
      </c>
      <c r="M626" s="119"/>
      <c r="N626" s="121"/>
      <c r="O626" s="121"/>
      <c r="P626" s="121"/>
      <c r="Q626" s="13"/>
      <c r="R626" s="13"/>
    </row>
    <row r="627" spans="1:18" s="14" customFormat="1" hidden="1" x14ac:dyDescent="0.2">
      <c r="A627" s="15"/>
      <c r="B627" s="117"/>
      <c r="C627" s="117"/>
      <c r="D627" s="118"/>
      <c r="E627" s="118"/>
      <c r="F627" s="122"/>
      <c r="G627" s="117"/>
      <c r="H627" s="117"/>
      <c r="I627" s="117"/>
      <c r="J627" s="117"/>
      <c r="K627" s="119"/>
      <c r="L627" s="120" t="str">
        <f>IFERROR(_xlfn.IFNA(VLOOKUP($K627,коммент!$B:$C,2,0),""),"")</f>
        <v/>
      </c>
      <c r="M627" s="119"/>
      <c r="N627" s="121"/>
      <c r="O627" s="121"/>
      <c r="P627" s="121"/>
      <c r="Q627" s="13"/>
      <c r="R627" s="13"/>
    </row>
    <row r="628" spans="1:18" s="14" customFormat="1" hidden="1" x14ac:dyDescent="0.2">
      <c r="A628" s="15"/>
      <c r="B628" s="117"/>
      <c r="C628" s="117"/>
      <c r="D628" s="118"/>
      <c r="E628" s="118"/>
      <c r="F628" s="122"/>
      <c r="G628" s="117"/>
      <c r="H628" s="117"/>
      <c r="I628" s="117"/>
      <c r="J628" s="117"/>
      <c r="K628" s="119"/>
      <c r="L628" s="120" t="str">
        <f>IFERROR(_xlfn.IFNA(VLOOKUP($K628,коммент!$B:$C,2,0),""),"")</f>
        <v/>
      </c>
      <c r="M628" s="119"/>
      <c r="N628" s="121"/>
      <c r="O628" s="121"/>
      <c r="P628" s="121"/>
      <c r="Q628" s="13"/>
      <c r="R628" s="13"/>
    </row>
    <row r="629" spans="1:18" s="14" customFormat="1" hidden="1" x14ac:dyDescent="0.2">
      <c r="A629" s="15"/>
      <c r="B629" s="117"/>
      <c r="C629" s="117"/>
      <c r="D629" s="118"/>
      <c r="E629" s="118"/>
      <c r="F629" s="122"/>
      <c r="G629" s="117"/>
      <c r="H629" s="117"/>
      <c r="I629" s="117"/>
      <c r="J629" s="117"/>
      <c r="K629" s="119"/>
      <c r="L629" s="120" t="str">
        <f>IFERROR(_xlfn.IFNA(VLOOKUP($K629,коммент!$B:$C,2,0),""),"")</f>
        <v/>
      </c>
      <c r="M629" s="119"/>
      <c r="N629" s="121"/>
      <c r="O629" s="121"/>
      <c r="P629" s="121"/>
      <c r="Q629" s="13"/>
      <c r="R629" s="13"/>
    </row>
    <row r="630" spans="1:18" s="14" customFormat="1" hidden="1" x14ac:dyDescent="0.2">
      <c r="A630" s="15"/>
      <c r="B630" s="117"/>
      <c r="C630" s="117"/>
      <c r="D630" s="118"/>
      <c r="E630" s="118"/>
      <c r="F630" s="122"/>
      <c r="G630" s="117"/>
      <c r="H630" s="117"/>
      <c r="I630" s="117"/>
      <c r="J630" s="117"/>
      <c r="K630" s="119"/>
      <c r="L630" s="120" t="str">
        <f>IFERROR(_xlfn.IFNA(VLOOKUP($K630,коммент!$B:$C,2,0),""),"")</f>
        <v/>
      </c>
      <c r="M630" s="119"/>
      <c r="N630" s="121"/>
      <c r="O630" s="121"/>
      <c r="P630" s="121"/>
      <c r="Q630" s="13"/>
      <c r="R630" s="13"/>
    </row>
    <row r="631" spans="1:18" s="14" customFormat="1" hidden="1" x14ac:dyDescent="0.2">
      <c r="A631" s="15"/>
      <c r="B631" s="117"/>
      <c r="C631" s="117"/>
      <c r="D631" s="118"/>
      <c r="E631" s="118"/>
      <c r="F631" s="122"/>
      <c r="G631" s="117"/>
      <c r="H631" s="117"/>
      <c r="I631" s="117"/>
      <c r="J631" s="117"/>
      <c r="K631" s="119"/>
      <c r="L631" s="120" t="str">
        <f>IFERROR(_xlfn.IFNA(VLOOKUP($K631,коммент!$B:$C,2,0),""),"")</f>
        <v/>
      </c>
      <c r="M631" s="119"/>
      <c r="N631" s="121"/>
      <c r="O631" s="121"/>
      <c r="P631" s="121"/>
      <c r="Q631" s="13"/>
      <c r="R631" s="13"/>
    </row>
    <row r="632" spans="1:18" s="14" customFormat="1" hidden="1" x14ac:dyDescent="0.2">
      <c r="A632" s="15"/>
      <c r="B632" s="117"/>
      <c r="C632" s="117"/>
      <c r="D632" s="118"/>
      <c r="E632" s="118"/>
      <c r="F632" s="122"/>
      <c r="G632" s="117"/>
      <c r="H632" s="117"/>
      <c r="I632" s="117"/>
      <c r="J632" s="117"/>
      <c r="K632" s="119"/>
      <c r="L632" s="120" t="str">
        <f>IFERROR(_xlfn.IFNA(VLOOKUP($K632,коммент!$B:$C,2,0),""),"")</f>
        <v/>
      </c>
      <c r="M632" s="119"/>
      <c r="N632" s="121"/>
      <c r="O632" s="121"/>
      <c r="P632" s="121"/>
      <c r="Q632" s="13"/>
      <c r="R632" s="13"/>
    </row>
    <row r="633" spans="1:18" s="14" customFormat="1" hidden="1" x14ac:dyDescent="0.2">
      <c r="A633" s="15"/>
      <c r="B633" s="117"/>
      <c r="C633" s="117"/>
      <c r="D633" s="118"/>
      <c r="E633" s="118"/>
      <c r="F633" s="122"/>
      <c r="G633" s="117"/>
      <c r="H633" s="117"/>
      <c r="I633" s="117"/>
      <c r="J633" s="117"/>
      <c r="K633" s="119"/>
      <c r="L633" s="120" t="str">
        <f>IFERROR(_xlfn.IFNA(VLOOKUP($K633,коммент!$B:$C,2,0),""),"")</f>
        <v/>
      </c>
      <c r="M633" s="119"/>
      <c r="N633" s="121"/>
      <c r="O633" s="121"/>
      <c r="P633" s="121"/>
      <c r="Q633" s="13"/>
      <c r="R633" s="13"/>
    </row>
    <row r="634" spans="1:18" s="14" customFormat="1" hidden="1" x14ac:dyDescent="0.2">
      <c r="A634" s="15"/>
      <c r="B634" s="117"/>
      <c r="C634" s="117"/>
      <c r="D634" s="118"/>
      <c r="E634" s="118"/>
      <c r="F634" s="122"/>
      <c r="G634" s="117"/>
      <c r="H634" s="117"/>
      <c r="I634" s="117"/>
      <c r="J634" s="117"/>
      <c r="K634" s="119"/>
      <c r="L634" s="120" t="str">
        <f>IFERROR(_xlfn.IFNA(VLOOKUP($K634,коммент!$B:$C,2,0),""),"")</f>
        <v/>
      </c>
      <c r="M634" s="119"/>
      <c r="N634" s="121"/>
      <c r="O634" s="121"/>
      <c r="P634" s="121"/>
      <c r="Q634" s="13"/>
      <c r="R634" s="13"/>
    </row>
    <row r="635" spans="1:18" s="14" customFormat="1" hidden="1" x14ac:dyDescent="0.2">
      <c r="A635" s="15"/>
      <c r="B635" s="117"/>
      <c r="C635" s="117"/>
      <c r="D635" s="118"/>
      <c r="E635" s="118"/>
      <c r="F635" s="122"/>
      <c r="G635" s="117"/>
      <c r="H635" s="117"/>
      <c r="I635" s="117"/>
      <c r="J635" s="117"/>
      <c r="K635" s="119"/>
      <c r="L635" s="120" t="str">
        <f>IFERROR(_xlfn.IFNA(VLOOKUP($K635,коммент!$B:$C,2,0),""),"")</f>
        <v/>
      </c>
      <c r="M635" s="119"/>
      <c r="N635" s="121"/>
      <c r="O635" s="121"/>
      <c r="P635" s="121"/>
      <c r="Q635" s="13"/>
      <c r="R635" s="13"/>
    </row>
    <row r="636" spans="1:18" s="14" customFormat="1" hidden="1" x14ac:dyDescent="0.2">
      <c r="A636" s="15"/>
      <c r="B636" s="117"/>
      <c r="C636" s="117"/>
      <c r="D636" s="118"/>
      <c r="E636" s="118"/>
      <c r="F636" s="122"/>
      <c r="G636" s="117"/>
      <c r="H636" s="117"/>
      <c r="I636" s="117"/>
      <c r="J636" s="117"/>
      <c r="K636" s="119"/>
      <c r="L636" s="120" t="str">
        <f>IFERROR(_xlfn.IFNA(VLOOKUP($K636,коммент!$B:$C,2,0),""),"")</f>
        <v/>
      </c>
      <c r="M636" s="119"/>
      <c r="N636" s="121"/>
      <c r="O636" s="121"/>
      <c r="P636" s="121"/>
      <c r="Q636" s="13"/>
      <c r="R636" s="13"/>
    </row>
    <row r="637" spans="1:18" s="14" customFormat="1" hidden="1" x14ac:dyDescent="0.2">
      <c r="A637" s="15"/>
      <c r="B637" s="117"/>
      <c r="C637" s="117"/>
      <c r="D637" s="118"/>
      <c r="E637" s="118"/>
      <c r="F637" s="122"/>
      <c r="G637" s="117"/>
      <c r="H637" s="117"/>
      <c r="I637" s="117"/>
      <c r="J637" s="117"/>
      <c r="K637" s="119"/>
      <c r="L637" s="120" t="str">
        <f>IFERROR(_xlfn.IFNA(VLOOKUP($K637,коммент!$B:$C,2,0),""),"")</f>
        <v/>
      </c>
      <c r="M637" s="119"/>
      <c r="N637" s="121"/>
      <c r="O637" s="121"/>
      <c r="P637" s="121"/>
      <c r="Q637" s="13"/>
      <c r="R637" s="13"/>
    </row>
    <row r="638" spans="1:18" s="14" customFormat="1" hidden="1" x14ac:dyDescent="0.2">
      <c r="A638" s="15"/>
      <c r="B638" s="117"/>
      <c r="C638" s="117"/>
      <c r="D638" s="118"/>
      <c r="E638" s="118"/>
      <c r="F638" s="122"/>
      <c r="G638" s="117"/>
      <c r="H638" s="117"/>
      <c r="I638" s="117"/>
      <c r="J638" s="117"/>
      <c r="K638" s="119"/>
      <c r="L638" s="120" t="str">
        <f>IFERROR(_xlfn.IFNA(VLOOKUP($K638,коммент!$B:$C,2,0),""),"")</f>
        <v/>
      </c>
      <c r="M638" s="119"/>
      <c r="N638" s="121"/>
      <c r="O638" s="121"/>
      <c r="P638" s="121"/>
      <c r="Q638" s="13"/>
      <c r="R638" s="13"/>
    </row>
    <row r="639" spans="1:18" s="14" customFormat="1" hidden="1" x14ac:dyDescent="0.2">
      <c r="A639" s="15"/>
      <c r="B639" s="117"/>
      <c r="C639" s="117"/>
      <c r="D639" s="118"/>
      <c r="E639" s="118"/>
      <c r="F639" s="122"/>
      <c r="G639" s="117"/>
      <c r="H639" s="117"/>
      <c r="I639" s="117"/>
      <c r="J639" s="117"/>
      <c r="K639" s="119"/>
      <c r="L639" s="120" t="str">
        <f>IFERROR(_xlfn.IFNA(VLOOKUP($K639,коммент!$B:$C,2,0),""),"")</f>
        <v/>
      </c>
      <c r="M639" s="119"/>
      <c r="N639" s="121"/>
      <c r="O639" s="121"/>
      <c r="P639" s="121"/>
      <c r="Q639" s="13"/>
      <c r="R639" s="13"/>
    </row>
    <row r="640" spans="1:18" s="14" customFormat="1" hidden="1" x14ac:dyDescent="0.2">
      <c r="A640" s="15"/>
      <c r="B640" s="117"/>
      <c r="C640" s="117"/>
      <c r="D640" s="118"/>
      <c r="E640" s="118"/>
      <c r="F640" s="122"/>
      <c r="G640" s="117"/>
      <c r="H640" s="117"/>
      <c r="I640" s="117"/>
      <c r="J640" s="117"/>
      <c r="K640" s="119"/>
      <c r="L640" s="120" t="str">
        <f>IFERROR(_xlfn.IFNA(VLOOKUP($K640,коммент!$B:$C,2,0),""),"")</f>
        <v/>
      </c>
      <c r="M640" s="119"/>
      <c r="N640" s="121"/>
      <c r="O640" s="121"/>
      <c r="P640" s="121"/>
      <c r="Q640" s="13"/>
      <c r="R640" s="13"/>
    </row>
    <row r="641" spans="1:18" s="14" customFormat="1" hidden="1" x14ac:dyDescent="0.2">
      <c r="A641" s="15"/>
      <c r="B641" s="117"/>
      <c r="C641" s="117"/>
      <c r="D641" s="118"/>
      <c r="E641" s="118"/>
      <c r="F641" s="122"/>
      <c r="G641" s="117"/>
      <c r="H641" s="117"/>
      <c r="I641" s="117"/>
      <c r="J641" s="117"/>
      <c r="K641" s="119"/>
      <c r="L641" s="120" t="str">
        <f>IFERROR(_xlfn.IFNA(VLOOKUP($K641,коммент!$B:$C,2,0),""),"")</f>
        <v/>
      </c>
      <c r="M641" s="119"/>
      <c r="N641" s="121"/>
      <c r="O641" s="121"/>
      <c r="P641" s="121"/>
      <c r="Q641" s="13"/>
      <c r="R641" s="13"/>
    </row>
    <row r="642" spans="1:18" s="14" customFormat="1" hidden="1" x14ac:dyDescent="0.2">
      <c r="A642" s="15"/>
      <c r="B642" s="117"/>
      <c r="C642" s="117"/>
      <c r="D642" s="118"/>
      <c r="E642" s="118"/>
      <c r="F642" s="122"/>
      <c r="G642" s="117"/>
      <c r="H642" s="117"/>
      <c r="I642" s="117"/>
      <c r="J642" s="117"/>
      <c r="K642" s="119"/>
      <c r="L642" s="120" t="str">
        <f>IFERROR(_xlfn.IFNA(VLOOKUP($K642,коммент!$B:$C,2,0),""),"")</f>
        <v/>
      </c>
      <c r="M642" s="119"/>
      <c r="N642" s="121"/>
      <c r="O642" s="121"/>
      <c r="P642" s="121"/>
      <c r="Q642" s="13"/>
      <c r="R642" s="13"/>
    </row>
    <row r="643" spans="1:18" s="14" customFormat="1" hidden="1" x14ac:dyDescent="0.2">
      <c r="A643" s="15"/>
      <c r="B643" s="117"/>
      <c r="C643" s="117"/>
      <c r="D643" s="118"/>
      <c r="E643" s="118"/>
      <c r="F643" s="122"/>
      <c r="G643" s="117"/>
      <c r="H643" s="117"/>
      <c r="I643" s="117"/>
      <c r="J643" s="117"/>
      <c r="K643" s="119"/>
      <c r="L643" s="120" t="str">
        <f>IFERROR(_xlfn.IFNA(VLOOKUP($K643,коммент!$B:$C,2,0),""),"")</f>
        <v/>
      </c>
      <c r="M643" s="119"/>
      <c r="N643" s="121"/>
      <c r="O643" s="121"/>
      <c r="P643" s="121"/>
      <c r="Q643" s="13"/>
      <c r="R643" s="13"/>
    </row>
    <row r="644" spans="1:18" s="14" customFormat="1" hidden="1" x14ac:dyDescent="0.2">
      <c r="A644" s="15"/>
      <c r="B644" s="117"/>
      <c r="C644" s="117"/>
      <c r="D644" s="118"/>
      <c r="E644" s="118"/>
      <c r="F644" s="122"/>
      <c r="G644" s="117"/>
      <c r="H644" s="117"/>
      <c r="I644" s="117"/>
      <c r="J644" s="117"/>
      <c r="K644" s="119"/>
      <c r="L644" s="120" t="str">
        <f>IFERROR(_xlfn.IFNA(VLOOKUP($K644,коммент!$B:$C,2,0),""),"")</f>
        <v/>
      </c>
      <c r="M644" s="119"/>
      <c r="N644" s="121"/>
      <c r="O644" s="121"/>
      <c r="P644" s="121"/>
      <c r="Q644" s="13"/>
      <c r="R644" s="13"/>
    </row>
    <row r="645" spans="1:18" s="14" customFormat="1" hidden="1" x14ac:dyDescent="0.2">
      <c r="A645" s="15"/>
      <c r="B645" s="117"/>
      <c r="C645" s="117"/>
      <c r="D645" s="118"/>
      <c r="E645" s="118"/>
      <c r="F645" s="122"/>
      <c r="G645" s="117"/>
      <c r="H645" s="117"/>
      <c r="I645" s="117"/>
      <c r="J645" s="117"/>
      <c r="K645" s="119"/>
      <c r="L645" s="120" t="str">
        <f>IFERROR(_xlfn.IFNA(VLOOKUP($K645,коммент!$B:$C,2,0),""),"")</f>
        <v/>
      </c>
      <c r="M645" s="119"/>
      <c r="N645" s="121"/>
      <c r="O645" s="121"/>
      <c r="P645" s="121"/>
      <c r="Q645" s="13"/>
      <c r="R645" s="13"/>
    </row>
    <row r="646" spans="1:18" s="14" customFormat="1" hidden="1" x14ac:dyDescent="0.2">
      <c r="A646" s="15"/>
      <c r="B646" s="117"/>
      <c r="C646" s="117"/>
      <c r="D646" s="118"/>
      <c r="E646" s="118"/>
      <c r="F646" s="122"/>
      <c r="G646" s="117"/>
      <c r="H646" s="117"/>
      <c r="I646" s="117"/>
      <c r="J646" s="117"/>
      <c r="K646" s="119"/>
      <c r="L646" s="120" t="str">
        <f>IFERROR(_xlfn.IFNA(VLOOKUP($K646,коммент!$B:$C,2,0),""),"")</f>
        <v/>
      </c>
      <c r="M646" s="119"/>
      <c r="N646" s="121"/>
      <c r="O646" s="121"/>
      <c r="P646" s="121"/>
      <c r="Q646" s="13"/>
      <c r="R646" s="13"/>
    </row>
    <row r="647" spans="1:18" s="14" customFormat="1" hidden="1" x14ac:dyDescent="0.2">
      <c r="A647" s="15"/>
      <c r="B647" s="117"/>
      <c r="C647" s="117"/>
      <c r="D647" s="118"/>
      <c r="E647" s="118"/>
      <c r="F647" s="122"/>
      <c r="G647" s="117"/>
      <c r="H647" s="117"/>
      <c r="I647" s="117"/>
      <c r="J647" s="117"/>
      <c r="K647" s="119"/>
      <c r="L647" s="120" t="str">
        <f>IFERROR(_xlfn.IFNA(VLOOKUP($K647,коммент!$B:$C,2,0),""),"")</f>
        <v/>
      </c>
      <c r="M647" s="119"/>
      <c r="N647" s="121"/>
      <c r="O647" s="121"/>
      <c r="P647" s="121"/>
      <c r="Q647" s="13"/>
      <c r="R647" s="13"/>
    </row>
    <row r="648" spans="1:18" s="14" customFormat="1" hidden="1" x14ac:dyDescent="0.2">
      <c r="A648" s="15"/>
      <c r="B648" s="117"/>
      <c r="C648" s="117"/>
      <c r="D648" s="118"/>
      <c r="E648" s="118"/>
      <c r="F648" s="122"/>
      <c r="G648" s="117"/>
      <c r="H648" s="117"/>
      <c r="I648" s="117"/>
      <c r="J648" s="117"/>
      <c r="K648" s="119"/>
      <c r="L648" s="120" t="str">
        <f>IFERROR(_xlfn.IFNA(VLOOKUP($K648,коммент!$B:$C,2,0),""),"")</f>
        <v/>
      </c>
      <c r="M648" s="119"/>
      <c r="N648" s="121"/>
      <c r="O648" s="121"/>
      <c r="P648" s="121"/>
      <c r="Q648" s="13"/>
      <c r="R648" s="13"/>
    </row>
    <row r="649" spans="1:18" s="14" customFormat="1" hidden="1" x14ac:dyDescent="0.2">
      <c r="A649" s="15"/>
      <c r="B649" s="117"/>
      <c r="C649" s="117"/>
      <c r="D649" s="118"/>
      <c r="E649" s="118"/>
      <c r="F649" s="122"/>
      <c r="G649" s="117"/>
      <c r="H649" s="117"/>
      <c r="I649" s="117"/>
      <c r="J649" s="117"/>
      <c r="K649" s="119"/>
      <c r="L649" s="120" t="str">
        <f>IFERROR(_xlfn.IFNA(VLOOKUP($K649,коммент!$B:$C,2,0),""),"")</f>
        <v/>
      </c>
      <c r="M649" s="119"/>
      <c r="N649" s="121"/>
      <c r="O649" s="121"/>
      <c r="P649" s="121"/>
      <c r="Q649" s="13"/>
      <c r="R649" s="13"/>
    </row>
    <row r="650" spans="1:18" s="14" customFormat="1" hidden="1" x14ac:dyDescent="0.2">
      <c r="A650" s="15"/>
      <c r="B650" s="117"/>
      <c r="C650" s="117"/>
      <c r="D650" s="118"/>
      <c r="E650" s="118"/>
      <c r="F650" s="122"/>
      <c r="G650" s="117"/>
      <c r="H650" s="117"/>
      <c r="I650" s="117"/>
      <c r="J650" s="117"/>
      <c r="K650" s="119"/>
      <c r="L650" s="120" t="str">
        <f>IFERROR(_xlfn.IFNA(VLOOKUP($K650,коммент!$B:$C,2,0),""),"")</f>
        <v/>
      </c>
      <c r="M650" s="119"/>
      <c r="N650" s="121"/>
      <c r="O650" s="121"/>
      <c r="P650" s="121"/>
      <c r="Q650" s="13"/>
      <c r="R650" s="13"/>
    </row>
    <row r="651" spans="1:18" s="14" customFormat="1" hidden="1" x14ac:dyDescent="0.2">
      <c r="A651" s="15"/>
      <c r="B651" s="117"/>
      <c r="C651" s="117"/>
      <c r="D651" s="118"/>
      <c r="E651" s="118"/>
      <c r="F651" s="122"/>
      <c r="G651" s="117"/>
      <c r="H651" s="117"/>
      <c r="I651" s="117"/>
      <c r="J651" s="117"/>
      <c r="K651" s="119"/>
      <c r="L651" s="120" t="str">
        <f>IFERROR(_xlfn.IFNA(VLOOKUP($K651,коммент!$B:$C,2,0),""),"")</f>
        <v/>
      </c>
      <c r="M651" s="119"/>
      <c r="N651" s="121"/>
      <c r="O651" s="121"/>
      <c r="P651" s="121"/>
      <c r="Q651" s="13"/>
      <c r="R651" s="13"/>
    </row>
    <row r="652" spans="1:18" s="14" customFormat="1" hidden="1" x14ac:dyDescent="0.2">
      <c r="A652" s="15"/>
      <c r="B652" s="117"/>
      <c r="C652" s="117"/>
      <c r="D652" s="118"/>
      <c r="E652" s="118"/>
      <c r="F652" s="122"/>
      <c r="G652" s="117"/>
      <c r="H652" s="117"/>
      <c r="I652" s="117"/>
      <c r="J652" s="117"/>
      <c r="K652" s="119"/>
      <c r="L652" s="120" t="str">
        <f>IFERROR(_xlfn.IFNA(VLOOKUP($K652,коммент!$B:$C,2,0),""),"")</f>
        <v/>
      </c>
      <c r="M652" s="119"/>
      <c r="N652" s="121"/>
      <c r="O652" s="121"/>
      <c r="P652" s="121"/>
      <c r="Q652" s="13"/>
      <c r="R652" s="13"/>
    </row>
    <row r="653" spans="1:18" s="14" customFormat="1" hidden="1" x14ac:dyDescent="0.2">
      <c r="A653" s="15"/>
      <c r="B653" s="117"/>
      <c r="C653" s="117"/>
      <c r="D653" s="118"/>
      <c r="E653" s="118"/>
      <c r="F653" s="122"/>
      <c r="G653" s="117"/>
      <c r="H653" s="117"/>
      <c r="I653" s="117"/>
      <c r="J653" s="117"/>
      <c r="K653" s="119"/>
      <c r="L653" s="120" t="str">
        <f>IFERROR(_xlfn.IFNA(VLOOKUP($K653,коммент!$B:$C,2,0),""),"")</f>
        <v/>
      </c>
      <c r="M653" s="119"/>
      <c r="N653" s="121"/>
      <c r="O653" s="121"/>
      <c r="P653" s="121"/>
      <c r="Q653" s="13"/>
      <c r="R653" s="13"/>
    </row>
    <row r="654" spans="1:18" s="14" customFormat="1" hidden="1" x14ac:dyDescent="0.2">
      <c r="A654" s="15"/>
      <c r="B654" s="117"/>
      <c r="C654" s="117"/>
      <c r="D654" s="118"/>
      <c r="E654" s="118"/>
      <c r="F654" s="122"/>
      <c r="G654" s="117"/>
      <c r="H654" s="117"/>
      <c r="I654" s="117"/>
      <c r="J654" s="117"/>
      <c r="K654" s="119"/>
      <c r="L654" s="120" t="str">
        <f>IFERROR(_xlfn.IFNA(VLOOKUP($K654,коммент!$B:$C,2,0),""),"")</f>
        <v/>
      </c>
      <c r="M654" s="119"/>
      <c r="N654" s="121"/>
      <c r="O654" s="121"/>
      <c r="P654" s="121"/>
      <c r="Q654" s="13"/>
      <c r="R654" s="13"/>
    </row>
    <row r="655" spans="1:18" s="14" customFormat="1" hidden="1" x14ac:dyDescent="0.2">
      <c r="A655" s="15"/>
      <c r="B655" s="117"/>
      <c r="C655" s="117"/>
      <c r="D655" s="118"/>
      <c r="E655" s="118"/>
      <c r="F655" s="122"/>
      <c r="G655" s="117"/>
      <c r="H655" s="117"/>
      <c r="I655" s="117"/>
      <c r="J655" s="117"/>
      <c r="K655" s="119"/>
      <c r="L655" s="120" t="str">
        <f>IFERROR(_xlfn.IFNA(VLOOKUP($K655,коммент!$B:$C,2,0),""),"")</f>
        <v/>
      </c>
      <c r="M655" s="119"/>
      <c r="N655" s="121"/>
      <c r="O655" s="121"/>
      <c r="P655" s="121"/>
      <c r="Q655" s="13"/>
      <c r="R655" s="13"/>
    </row>
    <row r="656" spans="1:18" s="14" customFormat="1" hidden="1" x14ac:dyDescent="0.2">
      <c r="A656" s="15"/>
      <c r="B656" s="117"/>
      <c r="C656" s="117"/>
      <c r="D656" s="118"/>
      <c r="E656" s="118"/>
      <c r="F656" s="122"/>
      <c r="G656" s="117"/>
      <c r="H656" s="117"/>
      <c r="I656" s="117"/>
      <c r="J656" s="117"/>
      <c r="K656" s="119"/>
      <c r="L656" s="120" t="str">
        <f>IFERROR(_xlfn.IFNA(VLOOKUP($K656,коммент!$B:$C,2,0),""),"")</f>
        <v/>
      </c>
      <c r="M656" s="119"/>
      <c r="N656" s="121"/>
      <c r="O656" s="121"/>
      <c r="P656" s="121"/>
      <c r="Q656" s="13"/>
      <c r="R656" s="13"/>
    </row>
    <row r="657" spans="1:18" s="14" customFormat="1" hidden="1" x14ac:dyDescent="0.2">
      <c r="A657" s="15"/>
      <c r="B657" s="117"/>
      <c r="C657" s="117"/>
      <c r="D657" s="118"/>
      <c r="E657" s="118"/>
      <c r="F657" s="122"/>
      <c r="G657" s="117"/>
      <c r="H657" s="117"/>
      <c r="I657" s="117"/>
      <c r="J657" s="117"/>
      <c r="K657" s="119"/>
      <c r="L657" s="120" t="str">
        <f>IFERROR(_xlfn.IFNA(VLOOKUP($K657,коммент!$B:$C,2,0),""),"")</f>
        <v/>
      </c>
      <c r="M657" s="119"/>
      <c r="N657" s="121"/>
      <c r="O657" s="121"/>
      <c r="P657" s="121"/>
      <c r="Q657" s="13"/>
      <c r="R657" s="13"/>
    </row>
    <row r="658" spans="1:18" s="14" customFormat="1" hidden="1" x14ac:dyDescent="0.2">
      <c r="A658" s="15"/>
      <c r="B658" s="117"/>
      <c r="C658" s="117"/>
      <c r="D658" s="118"/>
      <c r="E658" s="118"/>
      <c r="F658" s="122"/>
      <c r="G658" s="117"/>
      <c r="H658" s="117"/>
      <c r="I658" s="117"/>
      <c r="J658" s="117"/>
      <c r="K658" s="119"/>
      <c r="L658" s="120" t="str">
        <f>IFERROR(_xlfn.IFNA(VLOOKUP($K658,коммент!$B:$C,2,0),""),"")</f>
        <v/>
      </c>
      <c r="M658" s="119"/>
      <c r="N658" s="121"/>
      <c r="O658" s="121"/>
      <c r="P658" s="121"/>
      <c r="Q658" s="13"/>
      <c r="R658" s="13"/>
    </row>
    <row r="659" spans="1:18" s="14" customFormat="1" hidden="1" x14ac:dyDescent="0.2">
      <c r="A659" s="15"/>
      <c r="B659" s="117"/>
      <c r="C659" s="117"/>
      <c r="D659" s="118"/>
      <c r="E659" s="118"/>
      <c r="F659" s="122"/>
      <c r="G659" s="117"/>
      <c r="H659" s="117"/>
      <c r="I659" s="117"/>
      <c r="J659" s="117"/>
      <c r="K659" s="119"/>
      <c r="L659" s="120" t="str">
        <f>IFERROR(_xlfn.IFNA(VLOOKUP($K659,коммент!$B:$C,2,0),""),"")</f>
        <v/>
      </c>
      <c r="M659" s="119"/>
      <c r="N659" s="121"/>
      <c r="O659" s="121"/>
      <c r="P659" s="121"/>
      <c r="Q659" s="13"/>
      <c r="R659" s="13"/>
    </row>
    <row r="660" spans="1:18" s="14" customFormat="1" hidden="1" x14ac:dyDescent="0.2">
      <c r="A660" s="15"/>
      <c r="B660" s="117"/>
      <c r="C660" s="117"/>
      <c r="D660" s="118"/>
      <c r="E660" s="118"/>
      <c r="F660" s="122"/>
      <c r="G660" s="117"/>
      <c r="H660" s="117"/>
      <c r="I660" s="117"/>
      <c r="J660" s="117"/>
      <c r="K660" s="119"/>
      <c r="L660" s="120" t="str">
        <f>IFERROR(_xlfn.IFNA(VLOOKUP($K660,коммент!$B:$C,2,0),""),"")</f>
        <v/>
      </c>
      <c r="M660" s="119"/>
      <c r="N660" s="121"/>
      <c r="O660" s="121"/>
      <c r="P660" s="121"/>
      <c r="Q660" s="13"/>
      <c r="R660" s="13"/>
    </row>
    <row r="661" spans="1:18" s="14" customFormat="1" hidden="1" x14ac:dyDescent="0.2">
      <c r="A661" s="15"/>
      <c r="B661" s="117"/>
      <c r="C661" s="117"/>
      <c r="D661" s="118"/>
      <c r="E661" s="118"/>
      <c r="F661" s="122"/>
      <c r="G661" s="117"/>
      <c r="H661" s="117"/>
      <c r="I661" s="117"/>
      <c r="J661" s="117"/>
      <c r="K661" s="119"/>
      <c r="L661" s="120" t="str">
        <f>IFERROR(_xlfn.IFNA(VLOOKUP($K661,коммент!$B:$C,2,0),""),"")</f>
        <v/>
      </c>
      <c r="M661" s="119"/>
      <c r="N661" s="121"/>
      <c r="O661" s="121"/>
      <c r="P661" s="121"/>
      <c r="Q661" s="13"/>
      <c r="R661" s="13"/>
    </row>
    <row r="662" spans="1:18" s="14" customFormat="1" hidden="1" x14ac:dyDescent="0.2">
      <c r="A662" s="15"/>
      <c r="B662" s="117"/>
      <c r="C662" s="117"/>
      <c r="D662" s="118"/>
      <c r="E662" s="118"/>
      <c r="F662" s="122"/>
      <c r="G662" s="117"/>
      <c r="H662" s="117"/>
      <c r="I662" s="117"/>
      <c r="J662" s="117"/>
      <c r="K662" s="119"/>
      <c r="L662" s="120" t="str">
        <f>IFERROR(_xlfn.IFNA(VLOOKUP($K662,коммент!$B:$C,2,0),""),"")</f>
        <v/>
      </c>
      <c r="M662" s="119"/>
      <c r="N662" s="121"/>
      <c r="O662" s="121"/>
      <c r="P662" s="121"/>
      <c r="Q662" s="13"/>
      <c r="R662" s="13"/>
    </row>
    <row r="663" spans="1:18" s="14" customFormat="1" hidden="1" x14ac:dyDescent="0.2">
      <c r="A663" s="15"/>
      <c r="B663" s="117"/>
      <c r="C663" s="117"/>
      <c r="D663" s="118"/>
      <c r="E663" s="118"/>
      <c r="F663" s="122"/>
      <c r="G663" s="117"/>
      <c r="H663" s="117"/>
      <c r="I663" s="117"/>
      <c r="J663" s="117"/>
      <c r="K663" s="119"/>
      <c r="L663" s="120" t="str">
        <f>IFERROR(_xlfn.IFNA(VLOOKUP($K663,коммент!$B:$C,2,0),""),"")</f>
        <v/>
      </c>
      <c r="M663" s="119"/>
      <c r="N663" s="121"/>
      <c r="O663" s="121"/>
      <c r="P663" s="121"/>
      <c r="Q663" s="13"/>
      <c r="R663" s="13"/>
    </row>
    <row r="664" spans="1:18" s="14" customFormat="1" hidden="1" x14ac:dyDescent="0.2">
      <c r="A664" s="15"/>
      <c r="B664" s="117"/>
      <c r="C664" s="117"/>
      <c r="D664" s="118"/>
      <c r="E664" s="118"/>
      <c r="F664" s="122"/>
      <c r="G664" s="117"/>
      <c r="H664" s="117"/>
      <c r="I664" s="117"/>
      <c r="J664" s="117"/>
      <c r="K664" s="119"/>
      <c r="L664" s="120" t="str">
        <f>IFERROR(_xlfn.IFNA(VLOOKUP($K664,коммент!$B:$C,2,0),""),"")</f>
        <v/>
      </c>
      <c r="M664" s="119"/>
      <c r="N664" s="121"/>
      <c r="O664" s="121"/>
      <c r="P664" s="121"/>
      <c r="Q664" s="13"/>
      <c r="R664" s="13"/>
    </row>
    <row r="665" spans="1:18" s="14" customFormat="1" hidden="1" x14ac:dyDescent="0.2">
      <c r="A665" s="15"/>
      <c r="B665" s="117"/>
      <c r="C665" s="117"/>
      <c r="D665" s="118"/>
      <c r="E665" s="118"/>
      <c r="F665" s="122"/>
      <c r="G665" s="117"/>
      <c r="H665" s="117"/>
      <c r="I665" s="117"/>
      <c r="J665" s="117"/>
      <c r="K665" s="119"/>
      <c r="L665" s="120" t="str">
        <f>IFERROR(_xlfn.IFNA(VLOOKUP($K665,коммент!$B:$C,2,0),""),"")</f>
        <v/>
      </c>
      <c r="M665" s="119"/>
      <c r="N665" s="121"/>
      <c r="O665" s="121"/>
      <c r="P665" s="121"/>
      <c r="Q665" s="13"/>
      <c r="R665" s="13"/>
    </row>
    <row r="666" spans="1:18" s="14" customFormat="1" hidden="1" x14ac:dyDescent="0.2">
      <c r="A666" s="15"/>
      <c r="B666" s="117"/>
      <c r="C666" s="117"/>
      <c r="D666" s="118"/>
      <c r="E666" s="118"/>
      <c r="F666" s="122"/>
      <c r="G666" s="117"/>
      <c r="H666" s="117"/>
      <c r="I666" s="117"/>
      <c r="J666" s="117"/>
      <c r="K666" s="119"/>
      <c r="L666" s="120" t="str">
        <f>IFERROR(_xlfn.IFNA(VLOOKUP($K666,коммент!$B:$C,2,0),""),"")</f>
        <v/>
      </c>
      <c r="M666" s="119"/>
      <c r="N666" s="121"/>
      <c r="O666" s="121"/>
      <c r="P666" s="121"/>
      <c r="Q666" s="13"/>
      <c r="R666" s="13"/>
    </row>
    <row r="667" spans="1:18" s="14" customFormat="1" hidden="1" x14ac:dyDescent="0.2">
      <c r="A667" s="15"/>
      <c r="B667" s="117"/>
      <c r="C667" s="117"/>
      <c r="D667" s="118"/>
      <c r="E667" s="118"/>
      <c r="F667" s="122"/>
      <c r="G667" s="117"/>
      <c r="H667" s="117"/>
      <c r="I667" s="117"/>
      <c r="J667" s="117"/>
      <c r="K667" s="119"/>
      <c r="L667" s="120" t="str">
        <f>IFERROR(_xlfn.IFNA(VLOOKUP($K667,коммент!$B:$C,2,0),""),"")</f>
        <v/>
      </c>
      <c r="M667" s="119"/>
      <c r="N667" s="121"/>
      <c r="O667" s="121"/>
      <c r="P667" s="121"/>
      <c r="Q667" s="13"/>
      <c r="R667" s="13"/>
    </row>
    <row r="668" spans="1:18" s="14" customFormat="1" hidden="1" x14ac:dyDescent="0.2">
      <c r="A668" s="15"/>
      <c r="B668" s="117"/>
      <c r="C668" s="117"/>
      <c r="D668" s="118"/>
      <c r="E668" s="118"/>
      <c r="F668" s="122"/>
      <c r="G668" s="117"/>
      <c r="H668" s="117"/>
      <c r="I668" s="117"/>
      <c r="J668" s="117"/>
      <c r="K668" s="119"/>
      <c r="L668" s="120" t="str">
        <f>IFERROR(_xlfn.IFNA(VLOOKUP($K668,коммент!$B:$C,2,0),""),"")</f>
        <v/>
      </c>
      <c r="M668" s="119"/>
      <c r="N668" s="121"/>
      <c r="O668" s="121"/>
      <c r="P668" s="121"/>
      <c r="Q668" s="13"/>
      <c r="R668" s="13"/>
    </row>
    <row r="669" spans="1:18" s="14" customFormat="1" hidden="1" x14ac:dyDescent="0.2">
      <c r="A669" s="15"/>
      <c r="B669" s="117"/>
      <c r="C669" s="117"/>
      <c r="D669" s="118"/>
      <c r="E669" s="118"/>
      <c r="F669" s="122"/>
      <c r="G669" s="117"/>
      <c r="H669" s="117"/>
      <c r="I669" s="117"/>
      <c r="J669" s="117"/>
      <c r="K669" s="119"/>
      <c r="L669" s="120" t="str">
        <f>IFERROR(_xlfn.IFNA(VLOOKUP($K669,коммент!$B:$C,2,0),""),"")</f>
        <v/>
      </c>
      <c r="M669" s="119"/>
      <c r="N669" s="121"/>
      <c r="O669" s="121"/>
      <c r="P669" s="121"/>
      <c r="Q669" s="13"/>
      <c r="R669" s="13"/>
    </row>
    <row r="670" spans="1:18" s="14" customFormat="1" hidden="1" x14ac:dyDescent="0.2">
      <c r="A670" s="15"/>
      <c r="B670" s="117"/>
      <c r="C670" s="117"/>
      <c r="D670" s="118"/>
      <c r="E670" s="118"/>
      <c r="F670" s="122"/>
      <c r="G670" s="117"/>
      <c r="H670" s="117"/>
      <c r="I670" s="117"/>
      <c r="J670" s="117"/>
      <c r="K670" s="119"/>
      <c r="L670" s="120" t="str">
        <f>IFERROR(_xlfn.IFNA(VLOOKUP($K670,коммент!$B:$C,2,0),""),"")</f>
        <v/>
      </c>
      <c r="M670" s="119"/>
      <c r="N670" s="121"/>
      <c r="O670" s="121"/>
      <c r="P670" s="121"/>
      <c r="Q670" s="13"/>
      <c r="R670" s="13"/>
    </row>
    <row r="671" spans="1:18" s="14" customFormat="1" hidden="1" x14ac:dyDescent="0.2">
      <c r="A671" s="15"/>
      <c r="B671" s="117"/>
      <c r="C671" s="117"/>
      <c r="D671" s="118"/>
      <c r="E671" s="118"/>
      <c r="F671" s="122"/>
      <c r="G671" s="117"/>
      <c r="H671" s="117"/>
      <c r="I671" s="117"/>
      <c r="J671" s="117"/>
      <c r="K671" s="119"/>
      <c r="L671" s="120" t="str">
        <f>IFERROR(_xlfn.IFNA(VLOOKUP($K671,коммент!$B:$C,2,0),""),"")</f>
        <v/>
      </c>
      <c r="M671" s="119"/>
      <c r="N671" s="121"/>
      <c r="O671" s="121"/>
      <c r="P671" s="121"/>
      <c r="Q671" s="13"/>
      <c r="R671" s="13"/>
    </row>
    <row r="672" spans="1:18" s="14" customFormat="1" hidden="1" x14ac:dyDescent="0.2">
      <c r="A672" s="15"/>
      <c r="B672" s="117"/>
      <c r="C672" s="117"/>
      <c r="D672" s="118"/>
      <c r="E672" s="118"/>
      <c r="F672" s="122"/>
      <c r="G672" s="117"/>
      <c r="H672" s="117"/>
      <c r="I672" s="117"/>
      <c r="J672" s="117"/>
      <c r="K672" s="119"/>
      <c r="L672" s="120" t="str">
        <f>IFERROR(_xlfn.IFNA(VLOOKUP($K672,коммент!$B:$C,2,0),""),"")</f>
        <v/>
      </c>
      <c r="M672" s="119"/>
      <c r="N672" s="121"/>
      <c r="O672" s="121"/>
      <c r="P672" s="121"/>
      <c r="Q672" s="13"/>
      <c r="R672" s="13"/>
    </row>
    <row r="673" spans="1:18" s="14" customFormat="1" hidden="1" x14ac:dyDescent="0.2">
      <c r="A673" s="15"/>
      <c r="B673" s="117"/>
      <c r="C673" s="117"/>
      <c r="D673" s="118"/>
      <c r="E673" s="118"/>
      <c r="F673" s="122"/>
      <c r="G673" s="117"/>
      <c r="H673" s="117"/>
      <c r="I673" s="117"/>
      <c r="J673" s="117"/>
      <c r="K673" s="119"/>
      <c r="L673" s="120" t="str">
        <f>IFERROR(_xlfn.IFNA(VLOOKUP($K673,коммент!$B:$C,2,0),""),"")</f>
        <v/>
      </c>
      <c r="M673" s="119"/>
      <c r="N673" s="121"/>
      <c r="O673" s="121"/>
      <c r="P673" s="121"/>
      <c r="Q673" s="13"/>
      <c r="R673" s="13"/>
    </row>
    <row r="674" spans="1:18" s="14" customFormat="1" hidden="1" x14ac:dyDescent="0.2">
      <c r="A674" s="15"/>
      <c r="B674" s="117"/>
      <c r="C674" s="117"/>
      <c r="D674" s="118"/>
      <c r="E674" s="118"/>
      <c r="F674" s="122"/>
      <c r="G674" s="117"/>
      <c r="H674" s="117"/>
      <c r="I674" s="117"/>
      <c r="J674" s="117"/>
      <c r="K674" s="119"/>
      <c r="L674" s="120" t="str">
        <f>IFERROR(_xlfn.IFNA(VLOOKUP($K674,коммент!$B:$C,2,0),""),"")</f>
        <v/>
      </c>
      <c r="M674" s="119"/>
      <c r="N674" s="121"/>
      <c r="O674" s="121"/>
      <c r="P674" s="121"/>
      <c r="Q674" s="13"/>
      <c r="R674" s="13"/>
    </row>
    <row r="675" spans="1:18" s="14" customFormat="1" hidden="1" x14ac:dyDescent="0.2">
      <c r="A675" s="15"/>
      <c r="B675" s="117"/>
      <c r="C675" s="117"/>
      <c r="D675" s="118"/>
      <c r="E675" s="118"/>
      <c r="F675" s="122"/>
      <c r="G675" s="117"/>
      <c r="H675" s="117"/>
      <c r="I675" s="117"/>
      <c r="J675" s="117"/>
      <c r="K675" s="119"/>
      <c r="L675" s="120" t="str">
        <f>IFERROR(_xlfn.IFNA(VLOOKUP($K675,коммент!$B:$C,2,0),""),"")</f>
        <v/>
      </c>
      <c r="M675" s="119"/>
      <c r="N675" s="121"/>
      <c r="O675" s="121"/>
      <c r="P675" s="121"/>
      <c r="Q675" s="13"/>
      <c r="R675" s="13"/>
    </row>
    <row r="676" spans="1:18" s="14" customFormat="1" hidden="1" x14ac:dyDescent="0.2">
      <c r="A676" s="15"/>
      <c r="B676" s="117"/>
      <c r="C676" s="117"/>
      <c r="D676" s="118"/>
      <c r="E676" s="118"/>
      <c r="F676" s="122"/>
      <c r="G676" s="117"/>
      <c r="H676" s="117"/>
      <c r="I676" s="117"/>
      <c r="J676" s="117"/>
      <c r="K676" s="119"/>
      <c r="L676" s="120" t="str">
        <f>IFERROR(_xlfn.IFNA(VLOOKUP($K676,коммент!$B:$C,2,0),""),"")</f>
        <v/>
      </c>
      <c r="M676" s="119"/>
      <c r="N676" s="121"/>
      <c r="O676" s="121"/>
      <c r="P676" s="121"/>
      <c r="Q676" s="13"/>
      <c r="R676" s="13"/>
    </row>
    <row r="677" spans="1:18" s="14" customFormat="1" hidden="1" x14ac:dyDescent="0.2">
      <c r="A677" s="15"/>
      <c r="B677" s="117"/>
      <c r="C677" s="117"/>
      <c r="D677" s="118"/>
      <c r="E677" s="118"/>
      <c r="F677" s="122"/>
      <c r="G677" s="117"/>
      <c r="H677" s="117"/>
      <c r="I677" s="117"/>
      <c r="J677" s="117"/>
      <c r="K677" s="119"/>
      <c r="L677" s="120" t="str">
        <f>IFERROR(_xlfn.IFNA(VLOOKUP($K677,коммент!$B:$C,2,0),""),"")</f>
        <v/>
      </c>
      <c r="M677" s="119"/>
      <c r="N677" s="121"/>
      <c r="O677" s="121"/>
      <c r="P677" s="121"/>
      <c r="Q677" s="13"/>
      <c r="R677" s="13"/>
    </row>
    <row r="678" spans="1:18" s="14" customFormat="1" hidden="1" x14ac:dyDescent="0.2">
      <c r="A678" s="15"/>
      <c r="B678" s="117"/>
      <c r="C678" s="117"/>
      <c r="D678" s="118"/>
      <c r="E678" s="118"/>
      <c r="F678" s="122"/>
      <c r="G678" s="117"/>
      <c r="H678" s="117"/>
      <c r="I678" s="117"/>
      <c r="J678" s="117"/>
      <c r="K678" s="119"/>
      <c r="L678" s="120" t="str">
        <f>IFERROR(_xlfn.IFNA(VLOOKUP($K678,коммент!$B:$C,2,0),""),"")</f>
        <v/>
      </c>
      <c r="M678" s="119"/>
      <c r="N678" s="121"/>
      <c r="O678" s="121"/>
      <c r="P678" s="121"/>
      <c r="Q678" s="13"/>
      <c r="R678" s="13"/>
    </row>
    <row r="679" spans="1:18" s="14" customFormat="1" hidden="1" x14ac:dyDescent="0.2">
      <c r="A679" s="15"/>
      <c r="B679" s="117"/>
      <c r="C679" s="117"/>
      <c r="D679" s="118"/>
      <c r="E679" s="118"/>
      <c r="F679" s="122"/>
      <c r="G679" s="117"/>
      <c r="H679" s="117"/>
      <c r="I679" s="117"/>
      <c r="J679" s="117"/>
      <c r="K679" s="119"/>
      <c r="L679" s="120" t="str">
        <f>IFERROR(_xlfn.IFNA(VLOOKUP($K679,коммент!$B:$C,2,0),""),"")</f>
        <v/>
      </c>
      <c r="M679" s="119"/>
      <c r="N679" s="121"/>
      <c r="O679" s="121"/>
      <c r="P679" s="121"/>
      <c r="Q679" s="13"/>
      <c r="R679" s="13"/>
    </row>
    <row r="680" spans="1:18" s="14" customFormat="1" hidden="1" x14ac:dyDescent="0.2">
      <c r="A680" s="15"/>
      <c r="B680" s="117"/>
      <c r="C680" s="117"/>
      <c r="D680" s="118"/>
      <c r="E680" s="118"/>
      <c r="F680" s="122"/>
      <c r="G680" s="117"/>
      <c r="H680" s="117"/>
      <c r="I680" s="117"/>
      <c r="J680" s="117"/>
      <c r="K680" s="119"/>
      <c r="L680" s="120" t="str">
        <f>IFERROR(_xlfn.IFNA(VLOOKUP($K680,коммент!$B:$C,2,0),""),"")</f>
        <v/>
      </c>
      <c r="M680" s="119"/>
      <c r="N680" s="121"/>
      <c r="O680" s="121"/>
      <c r="P680" s="121"/>
      <c r="Q680" s="13"/>
      <c r="R680" s="13"/>
    </row>
    <row r="681" spans="1:18" s="14" customFormat="1" hidden="1" x14ac:dyDescent="0.2">
      <c r="A681" s="15"/>
      <c r="B681" s="117"/>
      <c r="C681" s="117"/>
      <c r="D681" s="118"/>
      <c r="E681" s="118"/>
      <c r="F681" s="122"/>
      <c r="G681" s="117"/>
      <c r="H681" s="117"/>
      <c r="I681" s="117"/>
      <c r="J681" s="117"/>
      <c r="K681" s="119"/>
      <c r="L681" s="120" t="str">
        <f>IFERROR(_xlfn.IFNA(VLOOKUP($K681,коммент!$B:$C,2,0),""),"")</f>
        <v/>
      </c>
      <c r="M681" s="119"/>
      <c r="N681" s="121"/>
      <c r="O681" s="121"/>
      <c r="P681" s="121"/>
      <c r="Q681" s="13"/>
      <c r="R681" s="13"/>
    </row>
    <row r="682" spans="1:18" s="14" customFormat="1" hidden="1" x14ac:dyDescent="0.2">
      <c r="A682" s="15"/>
      <c r="B682" s="117"/>
      <c r="C682" s="117"/>
      <c r="D682" s="118"/>
      <c r="E682" s="118"/>
      <c r="F682" s="122"/>
      <c r="G682" s="117"/>
      <c r="H682" s="117"/>
      <c r="I682" s="117"/>
      <c r="J682" s="117"/>
      <c r="K682" s="119"/>
      <c r="L682" s="120" t="str">
        <f>IFERROR(_xlfn.IFNA(VLOOKUP($K682,коммент!$B:$C,2,0),""),"")</f>
        <v/>
      </c>
      <c r="M682" s="119"/>
      <c r="N682" s="121"/>
      <c r="O682" s="121"/>
      <c r="P682" s="121"/>
      <c r="Q682" s="13"/>
      <c r="R682" s="13"/>
    </row>
    <row r="683" spans="1:18" s="14" customFormat="1" hidden="1" x14ac:dyDescent="0.2">
      <c r="A683" s="15"/>
      <c r="B683" s="117"/>
      <c r="C683" s="117"/>
      <c r="D683" s="118"/>
      <c r="E683" s="118"/>
      <c r="F683" s="122"/>
      <c r="G683" s="117"/>
      <c r="H683" s="117"/>
      <c r="I683" s="117"/>
      <c r="J683" s="117"/>
      <c r="K683" s="119"/>
      <c r="L683" s="120" t="str">
        <f>IFERROR(_xlfn.IFNA(VLOOKUP($K683,коммент!$B:$C,2,0),""),"")</f>
        <v/>
      </c>
      <c r="M683" s="119"/>
      <c r="N683" s="121"/>
      <c r="O683" s="121"/>
      <c r="P683" s="121"/>
      <c r="Q683" s="13"/>
      <c r="R683" s="13"/>
    </row>
    <row r="684" spans="1:18" s="14" customFormat="1" hidden="1" x14ac:dyDescent="0.2">
      <c r="A684" s="15"/>
      <c r="B684" s="117"/>
      <c r="C684" s="117"/>
      <c r="D684" s="118"/>
      <c r="E684" s="118"/>
      <c r="F684" s="122"/>
      <c r="G684" s="117"/>
      <c r="H684" s="117"/>
      <c r="I684" s="117"/>
      <c r="J684" s="117"/>
      <c r="K684" s="119"/>
      <c r="L684" s="120" t="str">
        <f>IFERROR(_xlfn.IFNA(VLOOKUP($K684,коммент!$B:$C,2,0),""),"")</f>
        <v/>
      </c>
      <c r="M684" s="119"/>
      <c r="N684" s="121"/>
      <c r="O684" s="121"/>
      <c r="P684" s="121"/>
      <c r="Q684" s="13"/>
      <c r="R684" s="13"/>
    </row>
    <row r="685" spans="1:18" s="14" customFormat="1" hidden="1" x14ac:dyDescent="0.2">
      <c r="A685" s="15"/>
      <c r="B685" s="117"/>
      <c r="C685" s="117"/>
      <c r="D685" s="118"/>
      <c r="E685" s="118"/>
      <c r="F685" s="122"/>
      <c r="G685" s="117"/>
      <c r="H685" s="117"/>
      <c r="I685" s="117"/>
      <c r="J685" s="117"/>
      <c r="K685" s="119"/>
      <c r="L685" s="120" t="str">
        <f>IFERROR(_xlfn.IFNA(VLOOKUP($K685,коммент!$B:$C,2,0),""),"")</f>
        <v/>
      </c>
      <c r="M685" s="119"/>
      <c r="N685" s="121"/>
      <c r="O685" s="121"/>
      <c r="P685" s="121"/>
      <c r="Q685" s="13"/>
      <c r="R685" s="13"/>
    </row>
    <row r="686" spans="1:18" s="14" customFormat="1" hidden="1" x14ac:dyDescent="0.2">
      <c r="A686" s="15"/>
      <c r="B686" s="117"/>
      <c r="C686" s="117"/>
      <c r="D686" s="118"/>
      <c r="E686" s="118"/>
      <c r="F686" s="122"/>
      <c r="G686" s="117"/>
      <c r="H686" s="117"/>
      <c r="I686" s="117"/>
      <c r="J686" s="117"/>
      <c r="K686" s="119"/>
      <c r="L686" s="120" t="str">
        <f>IFERROR(_xlfn.IFNA(VLOOKUP($K686,коммент!$B:$C,2,0),""),"")</f>
        <v/>
      </c>
      <c r="M686" s="119"/>
      <c r="N686" s="121"/>
      <c r="O686" s="121"/>
      <c r="P686" s="121"/>
      <c r="Q686" s="13"/>
      <c r="R686" s="13"/>
    </row>
    <row r="687" spans="1:18" s="14" customFormat="1" hidden="1" x14ac:dyDescent="0.2">
      <c r="A687" s="15"/>
      <c r="B687" s="117"/>
      <c r="C687" s="117"/>
      <c r="D687" s="118"/>
      <c r="E687" s="118"/>
      <c r="F687" s="122"/>
      <c r="G687" s="117"/>
      <c r="H687" s="117"/>
      <c r="I687" s="117"/>
      <c r="J687" s="117"/>
      <c r="K687" s="119"/>
      <c r="L687" s="120" t="str">
        <f>IFERROR(_xlfn.IFNA(VLOOKUP($K687,коммент!$B:$C,2,0),""),"")</f>
        <v/>
      </c>
      <c r="M687" s="119"/>
      <c r="N687" s="121"/>
      <c r="O687" s="121"/>
      <c r="P687" s="121"/>
      <c r="Q687" s="13"/>
      <c r="R687" s="13"/>
    </row>
    <row r="688" spans="1:18" s="14" customFormat="1" hidden="1" x14ac:dyDescent="0.2">
      <c r="A688" s="15"/>
      <c r="B688" s="117"/>
      <c r="C688" s="117"/>
      <c r="D688" s="118"/>
      <c r="E688" s="118"/>
      <c r="F688" s="122"/>
      <c r="G688" s="117"/>
      <c r="H688" s="117"/>
      <c r="I688" s="117"/>
      <c r="J688" s="117"/>
      <c r="K688" s="119"/>
      <c r="L688" s="120" t="str">
        <f>IFERROR(_xlfn.IFNA(VLOOKUP($K688,коммент!$B:$C,2,0),""),"")</f>
        <v/>
      </c>
      <c r="M688" s="119"/>
      <c r="N688" s="121"/>
      <c r="O688" s="121"/>
      <c r="P688" s="121"/>
      <c r="Q688" s="13"/>
      <c r="R688" s="13"/>
    </row>
    <row r="689" spans="1:18" s="14" customFormat="1" hidden="1" x14ac:dyDescent="0.2">
      <c r="A689" s="15"/>
      <c r="B689" s="117"/>
      <c r="C689" s="117"/>
      <c r="D689" s="118"/>
      <c r="E689" s="118"/>
      <c r="F689" s="122"/>
      <c r="G689" s="117"/>
      <c r="H689" s="117"/>
      <c r="I689" s="117"/>
      <c r="J689" s="117"/>
      <c r="K689" s="119"/>
      <c r="L689" s="120" t="str">
        <f>IFERROR(_xlfn.IFNA(VLOOKUP($K689,коммент!$B:$C,2,0),""),"")</f>
        <v/>
      </c>
      <c r="M689" s="119"/>
      <c r="N689" s="121"/>
      <c r="O689" s="121"/>
      <c r="P689" s="121"/>
      <c r="Q689" s="13"/>
      <c r="R689" s="13"/>
    </row>
    <row r="690" spans="1:18" s="14" customFormat="1" hidden="1" x14ac:dyDescent="0.2">
      <c r="A690" s="15"/>
      <c r="B690" s="117"/>
      <c r="C690" s="117"/>
      <c r="D690" s="118"/>
      <c r="E690" s="118"/>
      <c r="F690" s="122"/>
      <c r="G690" s="117"/>
      <c r="H690" s="117"/>
      <c r="I690" s="117"/>
      <c r="J690" s="117"/>
      <c r="K690" s="119"/>
      <c r="L690" s="120" t="str">
        <f>IFERROR(_xlfn.IFNA(VLOOKUP($K690,коммент!$B:$C,2,0),""),"")</f>
        <v/>
      </c>
      <c r="M690" s="119"/>
      <c r="N690" s="121"/>
      <c r="O690" s="121"/>
      <c r="P690" s="121"/>
      <c r="Q690" s="13"/>
      <c r="R690" s="13"/>
    </row>
    <row r="691" spans="1:18" s="14" customFormat="1" hidden="1" x14ac:dyDescent="0.2">
      <c r="A691" s="15"/>
      <c r="B691" s="117"/>
      <c r="C691" s="117"/>
      <c r="D691" s="118"/>
      <c r="E691" s="118"/>
      <c r="F691" s="122"/>
      <c r="G691" s="117"/>
      <c r="H691" s="117"/>
      <c r="I691" s="117"/>
      <c r="J691" s="117"/>
      <c r="K691" s="119"/>
      <c r="L691" s="120" t="str">
        <f>IFERROR(_xlfn.IFNA(VLOOKUP($K691,коммент!$B:$C,2,0),""),"")</f>
        <v/>
      </c>
      <c r="M691" s="119"/>
      <c r="N691" s="121"/>
      <c r="O691" s="121"/>
      <c r="P691" s="121"/>
      <c r="Q691" s="13"/>
      <c r="R691" s="13"/>
    </row>
    <row r="692" spans="1:18" s="14" customFormat="1" hidden="1" x14ac:dyDescent="0.2">
      <c r="A692" s="15"/>
      <c r="B692" s="117"/>
      <c r="C692" s="117"/>
      <c r="D692" s="118"/>
      <c r="E692" s="118"/>
      <c r="F692" s="122"/>
      <c r="G692" s="117"/>
      <c r="H692" s="117"/>
      <c r="I692" s="117"/>
      <c r="J692" s="117"/>
      <c r="K692" s="119"/>
      <c r="L692" s="120" t="str">
        <f>IFERROR(_xlfn.IFNA(VLOOKUP($K692,коммент!$B:$C,2,0),""),"")</f>
        <v/>
      </c>
      <c r="M692" s="119"/>
      <c r="N692" s="121"/>
      <c r="O692" s="121"/>
      <c r="P692" s="121"/>
      <c r="Q692" s="13"/>
      <c r="R692" s="13"/>
    </row>
    <row r="693" spans="1:18" s="14" customFormat="1" hidden="1" x14ac:dyDescent="0.2">
      <c r="A693" s="15"/>
      <c r="B693" s="117"/>
      <c r="C693" s="117"/>
      <c r="D693" s="118"/>
      <c r="E693" s="118"/>
      <c r="F693" s="122"/>
      <c r="G693" s="117"/>
      <c r="H693" s="117"/>
      <c r="I693" s="117"/>
      <c r="J693" s="117"/>
      <c r="K693" s="119"/>
      <c r="L693" s="120" t="str">
        <f>IFERROR(_xlfn.IFNA(VLOOKUP($K693,коммент!$B:$C,2,0),""),"")</f>
        <v/>
      </c>
      <c r="M693" s="119"/>
      <c r="N693" s="121"/>
      <c r="O693" s="121"/>
      <c r="P693" s="121"/>
      <c r="Q693" s="13"/>
      <c r="R693" s="13"/>
    </row>
    <row r="694" spans="1:18" s="14" customFormat="1" hidden="1" x14ac:dyDescent="0.2">
      <c r="A694" s="15"/>
      <c r="B694" s="117"/>
      <c r="C694" s="117"/>
      <c r="D694" s="118"/>
      <c r="E694" s="118"/>
      <c r="F694" s="122"/>
      <c r="G694" s="117"/>
      <c r="H694" s="117"/>
      <c r="I694" s="117"/>
      <c r="J694" s="117"/>
      <c r="K694" s="119"/>
      <c r="L694" s="120" t="str">
        <f>IFERROR(_xlfn.IFNA(VLOOKUP($K694,коммент!$B:$C,2,0),""),"")</f>
        <v/>
      </c>
      <c r="M694" s="119"/>
      <c r="N694" s="121"/>
      <c r="O694" s="121"/>
      <c r="P694" s="121"/>
      <c r="Q694" s="13"/>
      <c r="R694" s="13"/>
    </row>
    <row r="695" spans="1:18" s="14" customFormat="1" hidden="1" x14ac:dyDescent="0.2">
      <c r="A695" s="15"/>
      <c r="B695" s="117"/>
      <c r="C695" s="117"/>
      <c r="D695" s="118"/>
      <c r="E695" s="118"/>
      <c r="F695" s="122"/>
      <c r="G695" s="117"/>
      <c r="H695" s="117"/>
      <c r="I695" s="117"/>
      <c r="J695" s="117"/>
      <c r="K695" s="119"/>
      <c r="L695" s="120" t="str">
        <f>IFERROR(_xlfn.IFNA(VLOOKUP($K695,коммент!$B:$C,2,0),""),"")</f>
        <v/>
      </c>
      <c r="M695" s="119"/>
      <c r="N695" s="121"/>
      <c r="O695" s="121"/>
      <c r="P695" s="121"/>
      <c r="Q695" s="13"/>
      <c r="R695" s="13"/>
    </row>
    <row r="696" spans="1:18" s="14" customFormat="1" hidden="1" x14ac:dyDescent="0.2">
      <c r="A696" s="15"/>
      <c r="B696" s="117"/>
      <c r="C696" s="117"/>
      <c r="D696" s="118"/>
      <c r="E696" s="118"/>
      <c r="F696" s="122"/>
      <c r="G696" s="117"/>
      <c r="H696" s="117"/>
      <c r="I696" s="117"/>
      <c r="J696" s="117"/>
      <c r="K696" s="119"/>
      <c r="L696" s="120" t="str">
        <f>IFERROR(_xlfn.IFNA(VLOOKUP($K696,коммент!$B:$C,2,0),""),"")</f>
        <v/>
      </c>
      <c r="M696" s="119"/>
      <c r="N696" s="121"/>
      <c r="O696" s="121"/>
      <c r="P696" s="121"/>
      <c r="Q696" s="13"/>
      <c r="R696" s="13"/>
    </row>
    <row r="697" spans="1:18" s="14" customFormat="1" hidden="1" x14ac:dyDescent="0.2">
      <c r="A697" s="15"/>
      <c r="B697" s="117"/>
      <c r="C697" s="117"/>
      <c r="D697" s="118"/>
      <c r="E697" s="118"/>
      <c r="F697" s="122"/>
      <c r="G697" s="117"/>
      <c r="H697" s="117"/>
      <c r="I697" s="117"/>
      <c r="J697" s="117"/>
      <c r="K697" s="119"/>
      <c r="L697" s="120" t="str">
        <f>IFERROR(_xlfn.IFNA(VLOOKUP($K697,коммент!$B:$C,2,0),""),"")</f>
        <v/>
      </c>
      <c r="M697" s="119"/>
      <c r="N697" s="121"/>
      <c r="O697" s="121"/>
      <c r="P697" s="121"/>
      <c r="Q697" s="13"/>
      <c r="R697" s="13"/>
    </row>
    <row r="698" spans="1:18" s="14" customFormat="1" hidden="1" x14ac:dyDescent="0.2">
      <c r="A698" s="15"/>
      <c r="B698" s="117"/>
      <c r="C698" s="117"/>
      <c r="D698" s="118"/>
      <c r="E698" s="118"/>
      <c r="F698" s="122"/>
      <c r="G698" s="117"/>
      <c r="H698" s="117"/>
      <c r="I698" s="117"/>
      <c r="J698" s="117"/>
      <c r="K698" s="119"/>
      <c r="L698" s="120" t="str">
        <f>IFERROR(_xlfn.IFNA(VLOOKUP($K698,коммент!$B:$C,2,0),""),"")</f>
        <v/>
      </c>
      <c r="M698" s="119"/>
      <c r="N698" s="121"/>
      <c r="O698" s="121"/>
      <c r="P698" s="121"/>
      <c r="Q698" s="13"/>
      <c r="R698" s="13"/>
    </row>
    <row r="699" spans="1:18" s="14" customFormat="1" hidden="1" x14ac:dyDescent="0.2">
      <c r="A699" s="15"/>
      <c r="B699" s="117"/>
      <c r="C699" s="117"/>
      <c r="D699" s="118"/>
      <c r="E699" s="118"/>
      <c r="F699" s="122"/>
      <c r="G699" s="117"/>
      <c r="H699" s="117"/>
      <c r="I699" s="117"/>
      <c r="J699" s="117"/>
      <c r="K699" s="119"/>
      <c r="L699" s="120" t="str">
        <f>IFERROR(_xlfn.IFNA(VLOOKUP($K699,коммент!$B:$C,2,0),""),"")</f>
        <v/>
      </c>
      <c r="M699" s="119"/>
      <c r="N699" s="121"/>
      <c r="O699" s="121"/>
      <c r="P699" s="121"/>
      <c r="Q699" s="13"/>
      <c r="R699" s="13"/>
    </row>
    <row r="700" spans="1:18" s="14" customFormat="1" hidden="1" x14ac:dyDescent="0.2">
      <c r="A700" s="15"/>
      <c r="B700" s="117"/>
      <c r="C700" s="117"/>
      <c r="D700" s="118"/>
      <c r="E700" s="118"/>
      <c r="F700" s="122"/>
      <c r="G700" s="117"/>
      <c r="H700" s="117"/>
      <c r="I700" s="117"/>
      <c r="J700" s="117"/>
      <c r="K700" s="119"/>
      <c r="L700" s="120" t="str">
        <f>IFERROR(_xlfn.IFNA(VLOOKUP($K700,коммент!$B:$C,2,0),""),"")</f>
        <v/>
      </c>
      <c r="M700" s="119"/>
      <c r="N700" s="121"/>
      <c r="O700" s="121"/>
      <c r="P700" s="121"/>
      <c r="Q700" s="13"/>
      <c r="R700" s="13"/>
    </row>
    <row r="701" spans="1:18" s="14" customFormat="1" hidden="1" x14ac:dyDescent="0.2">
      <c r="A701" s="15"/>
      <c r="B701" s="117"/>
      <c r="C701" s="117"/>
      <c r="D701" s="118"/>
      <c r="E701" s="118"/>
      <c r="F701" s="122"/>
      <c r="G701" s="117"/>
      <c r="H701" s="117"/>
      <c r="I701" s="117"/>
      <c r="J701" s="117"/>
      <c r="K701" s="119"/>
      <c r="L701" s="120" t="str">
        <f>IFERROR(_xlfn.IFNA(VLOOKUP($K701,коммент!$B:$C,2,0),""),"")</f>
        <v/>
      </c>
      <c r="M701" s="119"/>
      <c r="N701" s="121"/>
      <c r="O701" s="121"/>
      <c r="P701" s="121"/>
      <c r="Q701" s="13"/>
      <c r="R701" s="13"/>
    </row>
    <row r="702" spans="1:18" s="14" customFormat="1" hidden="1" x14ac:dyDescent="0.2">
      <c r="A702" s="15"/>
      <c r="B702" s="117"/>
      <c r="C702" s="117"/>
      <c r="D702" s="118"/>
      <c r="E702" s="118"/>
      <c r="F702" s="122"/>
      <c r="G702" s="117"/>
      <c r="H702" s="117"/>
      <c r="I702" s="117"/>
      <c r="J702" s="117"/>
      <c r="K702" s="119"/>
      <c r="L702" s="120" t="str">
        <f>IFERROR(_xlfn.IFNA(VLOOKUP($K702,коммент!$B:$C,2,0),""),"")</f>
        <v/>
      </c>
      <c r="M702" s="119"/>
      <c r="N702" s="121"/>
      <c r="O702" s="121"/>
      <c r="P702" s="121"/>
      <c r="Q702" s="13"/>
      <c r="R702" s="13"/>
    </row>
    <row r="703" spans="1:18" s="14" customFormat="1" hidden="1" x14ac:dyDescent="0.2">
      <c r="A703" s="15"/>
      <c r="B703" s="117"/>
      <c r="C703" s="117"/>
      <c r="D703" s="118"/>
      <c r="E703" s="118"/>
      <c r="F703" s="122"/>
      <c r="G703" s="117"/>
      <c r="H703" s="117"/>
      <c r="I703" s="117"/>
      <c r="J703" s="117"/>
      <c r="K703" s="119"/>
      <c r="L703" s="120" t="str">
        <f>IFERROR(_xlfn.IFNA(VLOOKUP($K703,коммент!$B:$C,2,0),""),"")</f>
        <v/>
      </c>
      <c r="M703" s="119"/>
      <c r="N703" s="121"/>
      <c r="O703" s="121"/>
      <c r="P703" s="121"/>
      <c r="Q703" s="13"/>
      <c r="R703" s="13"/>
    </row>
    <row r="704" spans="1:18" s="14" customFormat="1" hidden="1" x14ac:dyDescent="0.2">
      <c r="A704" s="15"/>
      <c r="B704" s="117"/>
      <c r="C704" s="117"/>
      <c r="D704" s="118"/>
      <c r="E704" s="118"/>
      <c r="F704" s="122"/>
      <c r="G704" s="117"/>
      <c r="H704" s="117"/>
      <c r="I704" s="117"/>
      <c r="J704" s="117"/>
      <c r="K704" s="119"/>
      <c r="L704" s="120" t="str">
        <f>IFERROR(_xlfn.IFNA(VLOOKUP($K704,коммент!$B:$C,2,0),""),"")</f>
        <v/>
      </c>
      <c r="M704" s="119"/>
      <c r="N704" s="121"/>
      <c r="O704" s="121"/>
      <c r="P704" s="121"/>
      <c r="Q704" s="13"/>
      <c r="R704" s="13"/>
    </row>
    <row r="705" spans="1:18" s="14" customFormat="1" hidden="1" x14ac:dyDescent="0.2">
      <c r="A705" s="15"/>
      <c r="B705" s="117"/>
      <c r="C705" s="117"/>
      <c r="D705" s="118"/>
      <c r="E705" s="118"/>
      <c r="F705" s="122"/>
      <c r="G705" s="117"/>
      <c r="H705" s="117"/>
      <c r="I705" s="117"/>
      <c r="J705" s="117"/>
      <c r="K705" s="119"/>
      <c r="L705" s="120" t="str">
        <f>IFERROR(_xlfn.IFNA(VLOOKUP($K705,коммент!$B:$C,2,0),""),"")</f>
        <v/>
      </c>
      <c r="M705" s="119"/>
      <c r="N705" s="121"/>
      <c r="O705" s="121"/>
      <c r="P705" s="121"/>
      <c r="Q705" s="13"/>
      <c r="R705" s="13"/>
    </row>
    <row r="706" spans="1:18" s="14" customFormat="1" hidden="1" x14ac:dyDescent="0.2">
      <c r="A706" s="15"/>
      <c r="B706" s="117"/>
      <c r="C706" s="117"/>
      <c r="D706" s="118"/>
      <c r="E706" s="118"/>
      <c r="F706" s="122"/>
      <c r="G706" s="117"/>
      <c r="H706" s="117"/>
      <c r="I706" s="117"/>
      <c r="J706" s="117"/>
      <c r="K706" s="119"/>
      <c r="L706" s="120" t="str">
        <f>IFERROR(_xlfn.IFNA(VLOOKUP($K706,коммент!$B:$C,2,0),""),"")</f>
        <v/>
      </c>
      <c r="M706" s="119"/>
      <c r="N706" s="121"/>
      <c r="O706" s="121"/>
      <c r="P706" s="121"/>
      <c r="Q706" s="13"/>
      <c r="R706" s="13"/>
    </row>
    <row r="707" spans="1:18" s="14" customFormat="1" hidden="1" x14ac:dyDescent="0.2">
      <c r="A707" s="15"/>
      <c r="B707" s="117"/>
      <c r="C707" s="117"/>
      <c r="D707" s="118"/>
      <c r="E707" s="118"/>
      <c r="F707" s="122"/>
      <c r="G707" s="117"/>
      <c r="H707" s="117"/>
      <c r="I707" s="117"/>
      <c r="J707" s="117"/>
      <c r="K707" s="119"/>
      <c r="L707" s="120" t="str">
        <f>IFERROR(_xlfn.IFNA(VLOOKUP($K707,коммент!$B:$C,2,0),""),"")</f>
        <v/>
      </c>
      <c r="M707" s="119"/>
      <c r="N707" s="121"/>
      <c r="O707" s="121"/>
      <c r="P707" s="121"/>
      <c r="Q707" s="13"/>
      <c r="R707" s="13"/>
    </row>
    <row r="708" spans="1:18" s="14" customFormat="1" hidden="1" x14ac:dyDescent="0.2">
      <c r="A708" s="15"/>
      <c r="B708" s="117"/>
      <c r="C708" s="117"/>
      <c r="D708" s="118"/>
      <c r="E708" s="118"/>
      <c r="F708" s="122"/>
      <c r="G708" s="117"/>
      <c r="H708" s="117"/>
      <c r="I708" s="117"/>
      <c r="J708" s="117"/>
      <c r="K708" s="119"/>
      <c r="L708" s="120" t="str">
        <f>IFERROR(_xlfn.IFNA(VLOOKUP($K708,коммент!$B:$C,2,0),""),"")</f>
        <v/>
      </c>
      <c r="M708" s="119"/>
      <c r="N708" s="121"/>
      <c r="O708" s="121"/>
      <c r="P708" s="121"/>
      <c r="Q708" s="13"/>
      <c r="R708" s="13"/>
    </row>
    <row r="709" spans="1:18" s="14" customFormat="1" hidden="1" x14ac:dyDescent="0.2">
      <c r="A709" s="15"/>
      <c r="B709" s="117"/>
      <c r="C709" s="117"/>
      <c r="D709" s="118"/>
      <c r="E709" s="118"/>
      <c r="F709" s="122"/>
      <c r="G709" s="117"/>
      <c r="H709" s="117"/>
      <c r="I709" s="117"/>
      <c r="J709" s="117"/>
      <c r="K709" s="119"/>
      <c r="L709" s="120" t="str">
        <f>IFERROR(_xlfn.IFNA(VLOOKUP($K709,коммент!$B:$C,2,0),""),"")</f>
        <v/>
      </c>
      <c r="M709" s="119"/>
      <c r="N709" s="121"/>
      <c r="O709" s="121"/>
      <c r="P709" s="121"/>
      <c r="Q709" s="13"/>
      <c r="R709" s="13"/>
    </row>
    <row r="710" spans="1:18" s="14" customFormat="1" hidden="1" x14ac:dyDescent="0.2">
      <c r="A710" s="15"/>
      <c r="B710" s="117"/>
      <c r="C710" s="117"/>
      <c r="D710" s="118"/>
      <c r="E710" s="118"/>
      <c r="F710" s="122"/>
      <c r="G710" s="117"/>
      <c r="H710" s="117"/>
      <c r="I710" s="117"/>
      <c r="J710" s="117"/>
      <c r="K710" s="119"/>
      <c r="L710" s="120" t="str">
        <f>IFERROR(_xlfn.IFNA(VLOOKUP($K710,коммент!$B:$C,2,0),""),"")</f>
        <v/>
      </c>
      <c r="M710" s="119"/>
      <c r="N710" s="121"/>
      <c r="O710" s="121"/>
      <c r="P710" s="121"/>
      <c r="Q710" s="13"/>
      <c r="R710" s="13"/>
    </row>
    <row r="711" spans="1:18" s="14" customFormat="1" hidden="1" x14ac:dyDescent="0.2">
      <c r="A711" s="15"/>
      <c r="B711" s="117"/>
      <c r="C711" s="117"/>
      <c r="D711" s="118"/>
      <c r="E711" s="118"/>
      <c r="F711" s="122"/>
      <c r="G711" s="117"/>
      <c r="H711" s="117"/>
      <c r="I711" s="117"/>
      <c r="J711" s="117"/>
      <c r="K711" s="119"/>
      <c r="L711" s="120" t="str">
        <f>IFERROR(_xlfn.IFNA(VLOOKUP($K711,коммент!$B:$C,2,0),""),"")</f>
        <v/>
      </c>
      <c r="M711" s="119"/>
      <c r="N711" s="121"/>
      <c r="O711" s="121"/>
      <c r="P711" s="121"/>
      <c r="Q711" s="13"/>
      <c r="R711" s="13"/>
    </row>
    <row r="712" spans="1:18" s="14" customFormat="1" hidden="1" x14ac:dyDescent="0.2">
      <c r="A712" s="15"/>
      <c r="B712" s="117"/>
      <c r="C712" s="117"/>
      <c r="D712" s="118"/>
      <c r="E712" s="118"/>
      <c r="F712" s="122"/>
      <c r="G712" s="117"/>
      <c r="H712" s="117"/>
      <c r="I712" s="117"/>
      <c r="J712" s="117"/>
      <c r="K712" s="119"/>
      <c r="L712" s="120" t="str">
        <f>IFERROR(_xlfn.IFNA(VLOOKUP($K712,коммент!$B:$C,2,0),""),"")</f>
        <v/>
      </c>
      <c r="M712" s="119"/>
      <c r="N712" s="121"/>
      <c r="O712" s="121"/>
      <c r="P712" s="121"/>
      <c r="Q712" s="13"/>
      <c r="R712" s="13"/>
    </row>
    <row r="713" spans="1:18" s="14" customFormat="1" hidden="1" x14ac:dyDescent="0.2">
      <c r="A713" s="15"/>
      <c r="B713" s="117"/>
      <c r="C713" s="117"/>
      <c r="D713" s="118"/>
      <c r="E713" s="118"/>
      <c r="F713" s="122"/>
      <c r="G713" s="117"/>
      <c r="H713" s="117"/>
      <c r="I713" s="117"/>
      <c r="J713" s="117"/>
      <c r="K713" s="119"/>
      <c r="L713" s="120" t="str">
        <f>IFERROR(_xlfn.IFNA(VLOOKUP($K713,коммент!$B:$C,2,0),""),"")</f>
        <v/>
      </c>
      <c r="M713" s="119"/>
      <c r="N713" s="121"/>
      <c r="O713" s="121"/>
      <c r="P713" s="121"/>
      <c r="Q713" s="13"/>
      <c r="R713" s="13"/>
    </row>
    <row r="714" spans="1:18" s="14" customFormat="1" hidden="1" x14ac:dyDescent="0.2">
      <c r="A714" s="15"/>
      <c r="B714" s="117"/>
      <c r="C714" s="117"/>
      <c r="D714" s="118"/>
      <c r="E714" s="118"/>
      <c r="F714" s="122"/>
      <c r="G714" s="117"/>
      <c r="H714" s="117"/>
      <c r="I714" s="117"/>
      <c r="J714" s="117"/>
      <c r="K714" s="119"/>
      <c r="L714" s="120" t="str">
        <f>IFERROR(_xlfn.IFNA(VLOOKUP($K714,коммент!$B:$C,2,0),""),"")</f>
        <v/>
      </c>
      <c r="M714" s="119"/>
      <c r="N714" s="121"/>
      <c r="O714" s="121"/>
      <c r="P714" s="121"/>
      <c r="Q714" s="13"/>
      <c r="R714" s="13"/>
    </row>
    <row r="715" spans="1:18" s="14" customFormat="1" hidden="1" x14ac:dyDescent="0.2">
      <c r="A715" s="15"/>
      <c r="B715" s="117"/>
      <c r="C715" s="117"/>
      <c r="D715" s="118"/>
      <c r="E715" s="118"/>
      <c r="F715" s="122"/>
      <c r="G715" s="117"/>
      <c r="H715" s="117"/>
      <c r="I715" s="117"/>
      <c r="J715" s="117"/>
      <c r="K715" s="119"/>
      <c r="L715" s="120" t="str">
        <f>IFERROR(_xlfn.IFNA(VLOOKUP($K715,коммент!$B:$C,2,0),""),"")</f>
        <v/>
      </c>
      <c r="M715" s="119"/>
      <c r="N715" s="121"/>
      <c r="O715" s="121"/>
      <c r="P715" s="121"/>
      <c r="Q715" s="13"/>
      <c r="R715" s="13"/>
    </row>
    <row r="716" spans="1:18" s="14" customFormat="1" hidden="1" x14ac:dyDescent="0.2">
      <c r="A716" s="15"/>
      <c r="B716" s="117"/>
      <c r="C716" s="117"/>
      <c r="D716" s="118"/>
      <c r="E716" s="118"/>
      <c r="F716" s="122"/>
      <c r="G716" s="117"/>
      <c r="H716" s="117"/>
      <c r="I716" s="117"/>
      <c r="J716" s="117"/>
      <c r="K716" s="119"/>
      <c r="L716" s="120" t="str">
        <f>IFERROR(_xlfn.IFNA(VLOOKUP($K716,коммент!$B:$C,2,0),""),"")</f>
        <v/>
      </c>
      <c r="M716" s="119"/>
      <c r="N716" s="121"/>
      <c r="O716" s="121"/>
      <c r="P716" s="121"/>
      <c r="Q716" s="13"/>
      <c r="R716" s="13"/>
    </row>
    <row r="717" spans="1:18" s="14" customFormat="1" hidden="1" x14ac:dyDescent="0.2">
      <c r="A717" s="15"/>
      <c r="B717" s="117"/>
      <c r="C717" s="117"/>
      <c r="D717" s="118"/>
      <c r="E717" s="118"/>
      <c r="F717" s="122"/>
      <c r="G717" s="117"/>
      <c r="H717" s="117"/>
      <c r="I717" s="117"/>
      <c r="J717" s="117"/>
      <c r="K717" s="119"/>
      <c r="L717" s="120" t="str">
        <f>IFERROR(_xlfn.IFNA(VLOOKUP($K717,коммент!$B:$C,2,0),""),"")</f>
        <v/>
      </c>
      <c r="M717" s="119"/>
      <c r="N717" s="121"/>
      <c r="O717" s="121"/>
      <c r="P717" s="121"/>
      <c r="Q717" s="13"/>
      <c r="R717" s="13"/>
    </row>
    <row r="718" spans="1:18" s="14" customFormat="1" hidden="1" x14ac:dyDescent="0.2">
      <c r="A718" s="15"/>
      <c r="B718" s="117"/>
      <c r="C718" s="117"/>
      <c r="D718" s="118"/>
      <c r="E718" s="118"/>
      <c r="F718" s="122"/>
      <c r="G718" s="117"/>
      <c r="H718" s="117"/>
      <c r="I718" s="117"/>
      <c r="J718" s="117"/>
      <c r="K718" s="119"/>
      <c r="L718" s="120" t="str">
        <f>IFERROR(_xlfn.IFNA(VLOOKUP($K718,коммент!$B:$C,2,0),""),"")</f>
        <v/>
      </c>
      <c r="M718" s="119"/>
      <c r="N718" s="121"/>
      <c r="O718" s="121"/>
      <c r="P718" s="121"/>
      <c r="Q718" s="13"/>
      <c r="R718" s="13"/>
    </row>
    <row r="719" spans="1:18" s="14" customFormat="1" hidden="1" x14ac:dyDescent="0.2">
      <c r="A719" s="15"/>
      <c r="B719" s="117"/>
      <c r="C719" s="117"/>
      <c r="D719" s="118"/>
      <c r="E719" s="118"/>
      <c r="F719" s="122"/>
      <c r="G719" s="117"/>
      <c r="H719" s="117"/>
      <c r="I719" s="117"/>
      <c r="J719" s="117"/>
      <c r="K719" s="119"/>
      <c r="L719" s="120" t="str">
        <f>IFERROR(_xlfn.IFNA(VLOOKUP($K719,коммент!$B:$C,2,0),""),"")</f>
        <v/>
      </c>
      <c r="M719" s="119"/>
      <c r="N719" s="121"/>
      <c r="O719" s="121"/>
      <c r="P719" s="121"/>
      <c r="Q719" s="13"/>
      <c r="R719" s="13"/>
    </row>
    <row r="720" spans="1:18" s="14" customFormat="1" hidden="1" x14ac:dyDescent="0.2">
      <c r="A720" s="15"/>
      <c r="B720" s="117"/>
      <c r="C720" s="117"/>
      <c r="D720" s="118"/>
      <c r="E720" s="118"/>
      <c r="F720" s="122"/>
      <c r="G720" s="117"/>
      <c r="H720" s="117"/>
      <c r="I720" s="117"/>
      <c r="J720" s="117"/>
      <c r="K720" s="119"/>
      <c r="L720" s="120" t="str">
        <f>IFERROR(_xlfn.IFNA(VLOOKUP($K720,коммент!$B:$C,2,0),""),"")</f>
        <v/>
      </c>
      <c r="M720" s="119"/>
      <c r="N720" s="121"/>
      <c r="O720" s="121"/>
      <c r="P720" s="121"/>
      <c r="Q720" s="13"/>
      <c r="R720" s="13"/>
    </row>
    <row r="721" spans="1:18" s="14" customFormat="1" hidden="1" x14ac:dyDescent="0.2">
      <c r="A721" s="15"/>
      <c r="B721" s="117"/>
      <c r="C721" s="117"/>
      <c r="D721" s="118"/>
      <c r="E721" s="118"/>
      <c r="F721" s="122"/>
      <c r="G721" s="117"/>
      <c r="H721" s="117"/>
      <c r="I721" s="117"/>
      <c r="J721" s="117"/>
      <c r="K721" s="119"/>
      <c r="L721" s="120" t="str">
        <f>IFERROR(_xlfn.IFNA(VLOOKUP($K721,коммент!$B:$C,2,0),""),"")</f>
        <v/>
      </c>
      <c r="M721" s="119"/>
      <c r="N721" s="121"/>
      <c r="O721" s="121"/>
      <c r="P721" s="121"/>
      <c r="Q721" s="13"/>
      <c r="R721" s="13"/>
    </row>
    <row r="722" spans="1:18" s="14" customFormat="1" hidden="1" x14ac:dyDescent="0.2">
      <c r="A722" s="15"/>
      <c r="B722" s="117"/>
      <c r="C722" s="117"/>
      <c r="D722" s="118"/>
      <c r="E722" s="118"/>
      <c r="F722" s="122"/>
      <c r="G722" s="117"/>
      <c r="H722" s="117"/>
      <c r="I722" s="117"/>
      <c r="J722" s="117"/>
      <c r="K722" s="119"/>
      <c r="L722" s="120" t="str">
        <f>IFERROR(_xlfn.IFNA(VLOOKUP($K722,коммент!$B:$C,2,0),""),"")</f>
        <v/>
      </c>
      <c r="M722" s="119"/>
      <c r="N722" s="121"/>
      <c r="O722" s="121"/>
      <c r="P722" s="121"/>
      <c r="Q722" s="13"/>
      <c r="R722" s="13"/>
    </row>
    <row r="723" spans="1:18" s="14" customFormat="1" hidden="1" x14ac:dyDescent="0.2">
      <c r="A723" s="15"/>
      <c r="B723" s="117"/>
      <c r="C723" s="117"/>
      <c r="D723" s="118"/>
      <c r="E723" s="118"/>
      <c r="F723" s="122"/>
      <c r="G723" s="117"/>
      <c r="H723" s="117"/>
      <c r="I723" s="117"/>
      <c r="J723" s="117"/>
      <c r="K723" s="119"/>
      <c r="L723" s="120" t="str">
        <f>IFERROR(_xlfn.IFNA(VLOOKUP($K723,коммент!$B:$C,2,0),""),"")</f>
        <v/>
      </c>
      <c r="M723" s="119"/>
      <c r="N723" s="121"/>
      <c r="O723" s="121"/>
      <c r="P723" s="121"/>
      <c r="Q723" s="13"/>
      <c r="R723" s="13"/>
    </row>
    <row r="724" spans="1:18" s="14" customFormat="1" hidden="1" x14ac:dyDescent="0.2">
      <c r="A724" s="15"/>
      <c r="B724" s="117"/>
      <c r="C724" s="117"/>
      <c r="D724" s="118"/>
      <c r="E724" s="118"/>
      <c r="F724" s="122"/>
      <c r="G724" s="117"/>
      <c r="H724" s="117"/>
      <c r="I724" s="117"/>
      <c r="J724" s="117"/>
      <c r="K724" s="119"/>
      <c r="L724" s="120" t="str">
        <f>IFERROR(_xlfn.IFNA(VLOOKUP($K724,коммент!$B:$C,2,0),""),"")</f>
        <v/>
      </c>
      <c r="M724" s="119"/>
      <c r="N724" s="121"/>
      <c r="O724" s="121"/>
      <c r="P724" s="121"/>
      <c r="Q724" s="13"/>
      <c r="R724" s="13"/>
    </row>
    <row r="725" spans="1:18" s="14" customFormat="1" hidden="1" x14ac:dyDescent="0.2">
      <c r="A725" s="15"/>
      <c r="B725" s="117"/>
      <c r="C725" s="117"/>
      <c r="D725" s="118"/>
      <c r="E725" s="118"/>
      <c r="F725" s="122"/>
      <c r="G725" s="117"/>
      <c r="H725" s="117"/>
      <c r="I725" s="117"/>
      <c r="J725" s="117"/>
      <c r="K725" s="119"/>
      <c r="L725" s="120" t="str">
        <f>IFERROR(_xlfn.IFNA(VLOOKUP($K725,коммент!$B:$C,2,0),""),"")</f>
        <v/>
      </c>
      <c r="M725" s="119"/>
      <c r="N725" s="121"/>
      <c r="O725" s="121"/>
      <c r="P725" s="121"/>
      <c r="Q725" s="13"/>
      <c r="R725" s="13"/>
    </row>
    <row r="726" spans="1:18" s="14" customFormat="1" hidden="1" x14ac:dyDescent="0.2">
      <c r="A726" s="15"/>
      <c r="B726" s="117"/>
      <c r="C726" s="117"/>
      <c r="D726" s="118"/>
      <c r="E726" s="118"/>
      <c r="F726" s="122"/>
      <c r="G726" s="117"/>
      <c r="H726" s="117"/>
      <c r="I726" s="117"/>
      <c r="J726" s="117"/>
      <c r="K726" s="119"/>
      <c r="L726" s="120" t="str">
        <f>IFERROR(_xlfn.IFNA(VLOOKUP($K726,коммент!$B:$C,2,0),""),"")</f>
        <v/>
      </c>
      <c r="M726" s="119"/>
      <c r="N726" s="121"/>
      <c r="O726" s="121"/>
      <c r="P726" s="121"/>
      <c r="Q726" s="13"/>
      <c r="R726" s="13"/>
    </row>
    <row r="727" spans="1:18" s="14" customFormat="1" hidden="1" x14ac:dyDescent="0.2">
      <c r="A727" s="15"/>
      <c r="B727" s="117"/>
      <c r="C727" s="117"/>
      <c r="D727" s="118"/>
      <c r="E727" s="118"/>
      <c r="F727" s="122"/>
      <c r="G727" s="117"/>
      <c r="H727" s="117"/>
      <c r="I727" s="117"/>
      <c r="J727" s="117"/>
      <c r="K727" s="119"/>
      <c r="L727" s="120" t="str">
        <f>IFERROR(_xlfn.IFNA(VLOOKUP($K727,коммент!$B:$C,2,0),""),"")</f>
        <v/>
      </c>
      <c r="M727" s="119"/>
      <c r="N727" s="121"/>
      <c r="O727" s="121"/>
      <c r="P727" s="121"/>
      <c r="Q727" s="13"/>
      <c r="R727" s="13"/>
    </row>
    <row r="728" spans="1:18" s="14" customFormat="1" hidden="1" x14ac:dyDescent="0.2">
      <c r="A728" s="15"/>
      <c r="B728" s="117"/>
      <c r="C728" s="117"/>
      <c r="D728" s="118"/>
      <c r="E728" s="118"/>
      <c r="F728" s="122"/>
      <c r="G728" s="117"/>
      <c r="H728" s="117"/>
      <c r="I728" s="117"/>
      <c r="J728" s="117"/>
      <c r="K728" s="119"/>
      <c r="L728" s="120" t="str">
        <f>IFERROR(_xlfn.IFNA(VLOOKUP($K728,коммент!$B:$C,2,0),""),"")</f>
        <v/>
      </c>
      <c r="M728" s="119"/>
      <c r="N728" s="121"/>
      <c r="O728" s="121"/>
      <c r="P728" s="121"/>
      <c r="Q728" s="13"/>
      <c r="R728" s="13"/>
    </row>
    <row r="729" spans="1:18" s="14" customFormat="1" hidden="1" x14ac:dyDescent="0.2">
      <c r="A729" s="15"/>
      <c r="B729" s="117"/>
      <c r="C729" s="117"/>
      <c r="D729" s="118"/>
      <c r="E729" s="118"/>
      <c r="F729" s="122"/>
      <c r="G729" s="117"/>
      <c r="H729" s="117"/>
      <c r="I729" s="117"/>
      <c r="J729" s="117"/>
      <c r="K729" s="119"/>
      <c r="L729" s="120" t="str">
        <f>IFERROR(_xlfn.IFNA(VLOOKUP($K729,коммент!$B:$C,2,0),""),"")</f>
        <v/>
      </c>
      <c r="M729" s="119"/>
      <c r="N729" s="121"/>
      <c r="O729" s="121"/>
      <c r="P729" s="121"/>
      <c r="Q729" s="13"/>
      <c r="R729" s="13"/>
    </row>
    <row r="730" spans="1:18" s="14" customFormat="1" hidden="1" x14ac:dyDescent="0.2">
      <c r="A730" s="15"/>
      <c r="B730" s="117"/>
      <c r="C730" s="117"/>
      <c r="D730" s="118"/>
      <c r="E730" s="118"/>
      <c r="F730" s="122"/>
      <c r="G730" s="117"/>
      <c r="H730" s="117"/>
      <c r="I730" s="117"/>
      <c r="J730" s="117"/>
      <c r="K730" s="119"/>
      <c r="L730" s="120" t="str">
        <f>IFERROR(_xlfn.IFNA(VLOOKUP($K730,коммент!$B:$C,2,0),""),"")</f>
        <v/>
      </c>
      <c r="M730" s="119"/>
      <c r="N730" s="121"/>
      <c r="O730" s="121"/>
      <c r="P730" s="121"/>
      <c r="Q730" s="13"/>
      <c r="R730" s="13"/>
    </row>
    <row r="731" spans="1:18" s="14" customFormat="1" hidden="1" x14ac:dyDescent="0.2">
      <c r="A731" s="15"/>
      <c r="B731" s="117"/>
      <c r="C731" s="117"/>
      <c r="D731" s="118"/>
      <c r="E731" s="118"/>
      <c r="F731" s="122"/>
      <c r="G731" s="117"/>
      <c r="H731" s="117"/>
      <c r="I731" s="117"/>
      <c r="J731" s="117"/>
      <c r="K731" s="119"/>
      <c r="L731" s="120" t="str">
        <f>IFERROR(_xlfn.IFNA(VLOOKUP($K731,коммент!$B:$C,2,0),""),"")</f>
        <v/>
      </c>
      <c r="M731" s="119"/>
      <c r="N731" s="121"/>
      <c r="O731" s="121"/>
      <c r="P731" s="121"/>
      <c r="Q731" s="13"/>
      <c r="R731" s="13"/>
    </row>
    <row r="732" spans="1:18" s="14" customFormat="1" hidden="1" x14ac:dyDescent="0.2">
      <c r="A732" s="15"/>
      <c r="B732" s="117"/>
      <c r="C732" s="117"/>
      <c r="D732" s="118"/>
      <c r="E732" s="118"/>
      <c r="F732" s="122"/>
      <c r="G732" s="117"/>
      <c r="H732" s="117"/>
      <c r="I732" s="117"/>
      <c r="J732" s="117"/>
      <c r="K732" s="119"/>
      <c r="L732" s="120" t="str">
        <f>IFERROR(_xlfn.IFNA(VLOOKUP($K732,коммент!$B:$C,2,0),""),"")</f>
        <v/>
      </c>
      <c r="M732" s="119"/>
      <c r="N732" s="121"/>
      <c r="O732" s="121"/>
      <c r="P732" s="121"/>
      <c r="Q732" s="13"/>
      <c r="R732" s="13"/>
    </row>
    <row r="733" spans="1:18" s="14" customFormat="1" hidden="1" x14ac:dyDescent="0.2">
      <c r="A733" s="15"/>
      <c r="B733" s="117"/>
      <c r="C733" s="117"/>
      <c r="D733" s="118"/>
      <c r="E733" s="118"/>
      <c r="F733" s="122"/>
      <c r="G733" s="117"/>
      <c r="H733" s="117"/>
      <c r="I733" s="117"/>
      <c r="J733" s="117"/>
      <c r="K733" s="119"/>
      <c r="L733" s="120" t="str">
        <f>IFERROR(_xlfn.IFNA(VLOOKUP($K733,коммент!$B:$C,2,0),""),"")</f>
        <v/>
      </c>
      <c r="M733" s="119"/>
      <c r="N733" s="121"/>
      <c r="O733" s="121"/>
      <c r="P733" s="121"/>
      <c r="Q733" s="13"/>
      <c r="R733" s="13"/>
    </row>
    <row r="734" spans="1:18" s="14" customFormat="1" hidden="1" x14ac:dyDescent="0.2">
      <c r="A734" s="15"/>
      <c r="B734" s="117"/>
      <c r="C734" s="117"/>
      <c r="D734" s="118"/>
      <c r="E734" s="118"/>
      <c r="F734" s="122"/>
      <c r="G734" s="117"/>
      <c r="H734" s="117"/>
      <c r="I734" s="117"/>
      <c r="J734" s="117"/>
      <c r="K734" s="119"/>
      <c r="L734" s="120" t="str">
        <f>IFERROR(_xlfn.IFNA(VLOOKUP($K734,коммент!$B:$C,2,0),""),"")</f>
        <v/>
      </c>
      <c r="M734" s="119"/>
      <c r="N734" s="121"/>
      <c r="O734" s="121"/>
      <c r="P734" s="121"/>
      <c r="Q734" s="13"/>
      <c r="R734" s="13"/>
    </row>
    <row r="735" spans="1:18" s="14" customFormat="1" hidden="1" x14ac:dyDescent="0.2">
      <c r="A735" s="15"/>
      <c r="B735" s="117"/>
      <c r="C735" s="117"/>
      <c r="D735" s="118"/>
      <c r="E735" s="118"/>
      <c r="F735" s="122"/>
      <c r="G735" s="117"/>
      <c r="H735" s="117"/>
      <c r="I735" s="117"/>
      <c r="J735" s="117"/>
      <c r="K735" s="119"/>
      <c r="L735" s="120" t="str">
        <f>IFERROR(_xlfn.IFNA(VLOOKUP($K735,коммент!$B:$C,2,0),""),"")</f>
        <v/>
      </c>
      <c r="M735" s="119"/>
      <c r="N735" s="121"/>
      <c r="O735" s="121"/>
      <c r="P735" s="121"/>
      <c r="Q735" s="13"/>
      <c r="R735" s="13"/>
    </row>
    <row r="736" spans="1:18" s="14" customFormat="1" hidden="1" x14ac:dyDescent="0.2">
      <c r="A736" s="15"/>
      <c r="B736" s="117"/>
      <c r="C736" s="117"/>
      <c r="D736" s="118"/>
      <c r="E736" s="118"/>
      <c r="F736" s="122"/>
      <c r="G736" s="117"/>
      <c r="H736" s="117"/>
      <c r="I736" s="117"/>
      <c r="J736" s="117"/>
      <c r="K736" s="119"/>
      <c r="L736" s="120" t="str">
        <f>IFERROR(_xlfn.IFNA(VLOOKUP($K736,коммент!$B:$C,2,0),""),"")</f>
        <v/>
      </c>
      <c r="M736" s="119"/>
      <c r="N736" s="121"/>
      <c r="O736" s="121"/>
      <c r="P736" s="121"/>
      <c r="Q736" s="13"/>
      <c r="R736" s="13"/>
    </row>
    <row r="737" spans="1:18" s="14" customFormat="1" hidden="1" x14ac:dyDescent="0.2">
      <c r="A737" s="15"/>
      <c r="B737" s="117"/>
      <c r="C737" s="117"/>
      <c r="D737" s="118"/>
      <c r="E737" s="118"/>
      <c r="F737" s="122"/>
      <c r="G737" s="117"/>
      <c r="H737" s="117"/>
      <c r="I737" s="117"/>
      <c r="J737" s="117"/>
      <c r="K737" s="119"/>
      <c r="L737" s="120" t="str">
        <f>IFERROR(_xlfn.IFNA(VLOOKUP($K737,коммент!$B:$C,2,0),""),"")</f>
        <v/>
      </c>
      <c r="M737" s="119"/>
      <c r="N737" s="121"/>
      <c r="O737" s="121"/>
      <c r="P737" s="121"/>
      <c r="Q737" s="13"/>
      <c r="R737" s="13"/>
    </row>
    <row r="738" spans="1:18" s="14" customFormat="1" hidden="1" x14ac:dyDescent="0.2">
      <c r="A738" s="15"/>
      <c r="B738" s="117"/>
      <c r="C738" s="117"/>
      <c r="D738" s="118"/>
      <c r="E738" s="118"/>
      <c r="F738" s="122"/>
      <c r="G738" s="117"/>
      <c r="H738" s="117"/>
      <c r="I738" s="117"/>
      <c r="J738" s="117"/>
      <c r="K738" s="119"/>
      <c r="L738" s="120" t="str">
        <f>IFERROR(_xlfn.IFNA(VLOOKUP($K738,коммент!$B:$C,2,0),""),"")</f>
        <v/>
      </c>
      <c r="M738" s="119"/>
      <c r="N738" s="121"/>
      <c r="O738" s="121"/>
      <c r="P738" s="121"/>
      <c r="Q738" s="13"/>
      <c r="R738" s="13"/>
    </row>
    <row r="739" spans="1:18" s="14" customFormat="1" hidden="1" x14ac:dyDescent="0.2">
      <c r="A739" s="15"/>
      <c r="B739" s="117"/>
      <c r="C739" s="117"/>
      <c r="D739" s="118"/>
      <c r="E739" s="118"/>
      <c r="F739" s="122"/>
      <c r="G739" s="117"/>
      <c r="H739" s="117"/>
      <c r="I739" s="117"/>
      <c r="J739" s="117"/>
      <c r="K739" s="119"/>
      <c r="L739" s="120" t="str">
        <f>IFERROR(_xlfn.IFNA(VLOOKUP($K739,коммент!$B:$C,2,0),""),"")</f>
        <v/>
      </c>
      <c r="M739" s="119"/>
      <c r="N739" s="121"/>
      <c r="O739" s="121"/>
      <c r="P739" s="121"/>
      <c r="Q739" s="13"/>
      <c r="R739" s="13"/>
    </row>
    <row r="740" spans="1:18" s="14" customFormat="1" hidden="1" x14ac:dyDescent="0.2">
      <c r="A740" s="15"/>
      <c r="B740" s="117"/>
      <c r="C740" s="117"/>
      <c r="D740" s="118"/>
      <c r="E740" s="118"/>
      <c r="F740" s="122"/>
      <c r="G740" s="117"/>
      <c r="H740" s="117"/>
      <c r="I740" s="117"/>
      <c r="J740" s="117"/>
      <c r="K740" s="119"/>
      <c r="L740" s="120" t="str">
        <f>IFERROR(_xlfn.IFNA(VLOOKUP($K740,коммент!$B:$C,2,0),""),"")</f>
        <v/>
      </c>
      <c r="M740" s="119"/>
      <c r="N740" s="121"/>
      <c r="O740" s="121"/>
      <c r="P740" s="121"/>
      <c r="Q740" s="13"/>
      <c r="R740" s="13"/>
    </row>
    <row r="741" spans="1:18" s="14" customFormat="1" hidden="1" x14ac:dyDescent="0.2">
      <c r="A741" s="15"/>
      <c r="B741" s="117"/>
      <c r="C741" s="117"/>
      <c r="D741" s="118"/>
      <c r="E741" s="118"/>
      <c r="F741" s="122"/>
      <c r="G741" s="117"/>
      <c r="H741" s="117"/>
      <c r="I741" s="117"/>
      <c r="J741" s="117"/>
      <c r="K741" s="119"/>
      <c r="L741" s="120" t="str">
        <f>IFERROR(_xlfn.IFNA(VLOOKUP($K741,коммент!$B:$C,2,0),""),"")</f>
        <v/>
      </c>
      <c r="M741" s="119"/>
      <c r="N741" s="121"/>
      <c r="O741" s="121"/>
      <c r="P741" s="121"/>
      <c r="Q741" s="13"/>
      <c r="R741" s="13"/>
    </row>
    <row r="742" spans="1:18" s="14" customFormat="1" hidden="1" x14ac:dyDescent="0.2">
      <c r="A742" s="15"/>
      <c r="B742" s="117"/>
      <c r="C742" s="117"/>
      <c r="D742" s="118"/>
      <c r="E742" s="118"/>
      <c r="F742" s="122"/>
      <c r="G742" s="117"/>
      <c r="H742" s="117"/>
      <c r="I742" s="117"/>
      <c r="J742" s="117"/>
      <c r="K742" s="119"/>
      <c r="L742" s="120" t="str">
        <f>IFERROR(_xlfn.IFNA(VLOOKUP($K742,коммент!$B:$C,2,0),""),"")</f>
        <v/>
      </c>
      <c r="M742" s="119"/>
      <c r="N742" s="121"/>
      <c r="O742" s="121"/>
      <c r="P742" s="121"/>
      <c r="Q742" s="13"/>
      <c r="R742" s="13"/>
    </row>
    <row r="743" spans="1:18" s="14" customFormat="1" hidden="1" x14ac:dyDescent="0.2">
      <c r="A743" s="15"/>
      <c r="B743" s="117"/>
      <c r="C743" s="117"/>
      <c r="D743" s="118"/>
      <c r="E743" s="118"/>
      <c r="F743" s="122"/>
      <c r="G743" s="117"/>
      <c r="H743" s="117"/>
      <c r="I743" s="117"/>
      <c r="J743" s="117"/>
      <c r="K743" s="119"/>
      <c r="L743" s="120" t="str">
        <f>IFERROR(_xlfn.IFNA(VLOOKUP($K743,коммент!$B:$C,2,0),""),"")</f>
        <v/>
      </c>
      <c r="M743" s="119"/>
      <c r="N743" s="121"/>
      <c r="O743" s="121"/>
      <c r="P743" s="121"/>
      <c r="Q743" s="13"/>
      <c r="R743" s="13"/>
    </row>
    <row r="744" spans="1:18" s="14" customFormat="1" hidden="1" x14ac:dyDescent="0.2">
      <c r="A744" s="15"/>
      <c r="B744" s="117"/>
      <c r="C744" s="117"/>
      <c r="D744" s="118"/>
      <c r="E744" s="118"/>
      <c r="F744" s="122"/>
      <c r="G744" s="117"/>
      <c r="H744" s="117"/>
      <c r="I744" s="117"/>
      <c r="J744" s="117"/>
      <c r="K744" s="119"/>
      <c r="L744" s="120" t="str">
        <f>IFERROR(_xlfn.IFNA(VLOOKUP($K744,коммент!$B:$C,2,0),""),"")</f>
        <v/>
      </c>
      <c r="M744" s="119"/>
      <c r="N744" s="121"/>
      <c r="O744" s="121"/>
      <c r="P744" s="121"/>
      <c r="Q744" s="13"/>
      <c r="R744" s="13"/>
    </row>
    <row r="745" spans="1:18" s="14" customFormat="1" hidden="1" x14ac:dyDescent="0.2">
      <c r="A745" s="15"/>
      <c r="B745" s="117"/>
      <c r="C745" s="117"/>
      <c r="D745" s="118"/>
      <c r="E745" s="118"/>
      <c r="F745" s="122"/>
      <c r="G745" s="117"/>
      <c r="H745" s="117"/>
      <c r="I745" s="117"/>
      <c r="J745" s="117"/>
      <c r="K745" s="119"/>
      <c r="L745" s="120" t="str">
        <f>IFERROR(_xlfn.IFNA(VLOOKUP($K745,коммент!$B:$C,2,0),""),"")</f>
        <v/>
      </c>
      <c r="M745" s="119"/>
      <c r="N745" s="121"/>
      <c r="O745" s="121"/>
      <c r="P745" s="121"/>
      <c r="Q745" s="13"/>
      <c r="R745" s="13"/>
    </row>
    <row r="746" spans="1:18" s="14" customFormat="1" hidden="1" x14ac:dyDescent="0.2">
      <c r="A746" s="15"/>
      <c r="B746" s="117"/>
      <c r="C746" s="117"/>
      <c r="D746" s="118"/>
      <c r="E746" s="118"/>
      <c r="F746" s="122"/>
      <c r="G746" s="117"/>
      <c r="H746" s="117"/>
      <c r="I746" s="117"/>
      <c r="J746" s="117"/>
      <c r="K746" s="119"/>
      <c r="L746" s="120" t="str">
        <f>IFERROR(_xlfn.IFNA(VLOOKUP($K746,коммент!$B:$C,2,0),""),"")</f>
        <v/>
      </c>
      <c r="M746" s="119"/>
      <c r="N746" s="121"/>
      <c r="O746" s="121"/>
      <c r="P746" s="121"/>
      <c r="Q746" s="13"/>
      <c r="R746" s="13"/>
    </row>
    <row r="747" spans="1:18" s="14" customFormat="1" hidden="1" x14ac:dyDescent="0.2">
      <c r="A747" s="15"/>
      <c r="B747" s="117"/>
      <c r="C747" s="117"/>
      <c r="D747" s="118"/>
      <c r="E747" s="118"/>
      <c r="F747" s="122"/>
      <c r="G747" s="117"/>
      <c r="H747" s="117"/>
      <c r="I747" s="117"/>
      <c r="J747" s="117"/>
      <c r="K747" s="119"/>
      <c r="L747" s="120" t="str">
        <f>IFERROR(_xlfn.IFNA(VLOOKUP($K747,коммент!$B:$C,2,0),""),"")</f>
        <v/>
      </c>
      <c r="M747" s="119"/>
      <c r="N747" s="121"/>
      <c r="O747" s="121"/>
      <c r="P747" s="121"/>
      <c r="Q747" s="13"/>
      <c r="R747" s="13"/>
    </row>
    <row r="748" spans="1:18" s="14" customFormat="1" hidden="1" x14ac:dyDescent="0.2">
      <c r="A748" s="15"/>
      <c r="B748" s="117"/>
      <c r="C748" s="117"/>
      <c r="D748" s="118"/>
      <c r="E748" s="118"/>
      <c r="F748" s="122"/>
      <c r="G748" s="117"/>
      <c r="H748" s="117"/>
      <c r="I748" s="117"/>
      <c r="J748" s="117"/>
      <c r="K748" s="119"/>
      <c r="L748" s="120" t="str">
        <f>IFERROR(_xlfn.IFNA(VLOOKUP($K748,коммент!$B:$C,2,0),""),"")</f>
        <v/>
      </c>
      <c r="M748" s="119"/>
      <c r="N748" s="121"/>
      <c r="O748" s="121"/>
      <c r="P748" s="121"/>
      <c r="Q748" s="13"/>
      <c r="R748" s="13"/>
    </row>
    <row r="749" spans="1:18" s="14" customFormat="1" hidden="1" x14ac:dyDescent="0.2">
      <c r="A749" s="15"/>
      <c r="B749" s="117"/>
      <c r="C749" s="117"/>
      <c r="D749" s="118"/>
      <c r="E749" s="118"/>
      <c r="F749" s="122"/>
      <c r="G749" s="117"/>
      <c r="H749" s="117"/>
      <c r="I749" s="117"/>
      <c r="J749" s="117"/>
      <c r="K749" s="119"/>
      <c r="L749" s="120" t="str">
        <f>IFERROR(_xlfn.IFNA(VLOOKUP($K749,коммент!$B:$C,2,0),""),"")</f>
        <v/>
      </c>
      <c r="M749" s="119"/>
      <c r="N749" s="121"/>
      <c r="O749" s="121"/>
      <c r="P749" s="121"/>
      <c r="Q749" s="13"/>
      <c r="R749" s="13"/>
    </row>
    <row r="750" spans="1:18" s="14" customFormat="1" hidden="1" x14ac:dyDescent="0.2">
      <c r="A750" s="15"/>
      <c r="B750" s="117"/>
      <c r="C750" s="117"/>
      <c r="D750" s="118"/>
      <c r="E750" s="118"/>
      <c r="F750" s="122"/>
      <c r="G750" s="117"/>
      <c r="H750" s="117"/>
      <c r="I750" s="117"/>
      <c r="J750" s="117"/>
      <c r="K750" s="119"/>
      <c r="L750" s="120" t="str">
        <f>IFERROR(_xlfn.IFNA(VLOOKUP($K750,коммент!$B:$C,2,0),""),"")</f>
        <v/>
      </c>
      <c r="M750" s="119"/>
      <c r="N750" s="121"/>
      <c r="O750" s="121"/>
      <c r="P750" s="121"/>
      <c r="Q750" s="13"/>
      <c r="R750" s="13"/>
    </row>
    <row r="751" spans="1:18" s="14" customFormat="1" hidden="1" x14ac:dyDescent="0.2">
      <c r="A751" s="15"/>
      <c r="B751" s="117"/>
      <c r="C751" s="117"/>
      <c r="D751" s="118"/>
      <c r="E751" s="118"/>
      <c r="F751" s="122"/>
      <c r="G751" s="117"/>
      <c r="H751" s="117"/>
      <c r="I751" s="117"/>
      <c r="J751" s="117"/>
      <c r="K751" s="119"/>
      <c r="L751" s="120" t="str">
        <f>IFERROR(_xlfn.IFNA(VLOOKUP($K751,коммент!$B:$C,2,0),""),"")</f>
        <v/>
      </c>
      <c r="M751" s="119"/>
      <c r="N751" s="121"/>
      <c r="O751" s="121"/>
      <c r="P751" s="121"/>
      <c r="Q751" s="13"/>
      <c r="R751" s="13"/>
    </row>
    <row r="752" spans="1:18" s="14" customFormat="1" hidden="1" x14ac:dyDescent="0.2">
      <c r="A752" s="15"/>
      <c r="B752" s="117"/>
      <c r="C752" s="117"/>
      <c r="D752" s="118"/>
      <c r="E752" s="118"/>
      <c r="F752" s="122"/>
      <c r="G752" s="117"/>
      <c r="H752" s="117"/>
      <c r="I752" s="117"/>
      <c r="J752" s="117"/>
      <c r="K752" s="119"/>
      <c r="L752" s="120" t="str">
        <f>IFERROR(_xlfn.IFNA(VLOOKUP($K752,коммент!$B:$C,2,0),""),"")</f>
        <v/>
      </c>
      <c r="M752" s="119"/>
      <c r="N752" s="121"/>
      <c r="O752" s="121"/>
      <c r="P752" s="121"/>
      <c r="Q752" s="13"/>
      <c r="R752" s="13"/>
    </row>
    <row r="753" spans="1:18" s="14" customFormat="1" hidden="1" x14ac:dyDescent="0.2">
      <c r="A753" s="15"/>
      <c r="B753" s="117"/>
      <c r="C753" s="117"/>
      <c r="D753" s="118"/>
      <c r="E753" s="118"/>
      <c r="F753" s="122"/>
      <c r="G753" s="117"/>
      <c r="H753" s="117"/>
      <c r="I753" s="117"/>
      <c r="J753" s="117"/>
      <c r="K753" s="119"/>
      <c r="L753" s="120" t="str">
        <f>IFERROR(_xlfn.IFNA(VLOOKUP($K753,коммент!$B:$C,2,0),""),"")</f>
        <v/>
      </c>
      <c r="M753" s="119"/>
      <c r="N753" s="121"/>
      <c r="O753" s="121"/>
      <c r="P753" s="121"/>
      <c r="Q753" s="13"/>
      <c r="R753" s="13"/>
    </row>
    <row r="754" spans="1:18" s="14" customFormat="1" hidden="1" x14ac:dyDescent="0.2">
      <c r="A754" s="15"/>
      <c r="B754" s="117"/>
      <c r="C754" s="117"/>
      <c r="D754" s="118"/>
      <c r="E754" s="118"/>
      <c r="F754" s="122"/>
      <c r="G754" s="117"/>
      <c r="H754" s="117"/>
      <c r="I754" s="117"/>
      <c r="J754" s="117"/>
      <c r="K754" s="119"/>
      <c r="L754" s="120" t="str">
        <f>IFERROR(_xlfn.IFNA(VLOOKUP($K754,коммент!$B:$C,2,0),""),"")</f>
        <v/>
      </c>
      <c r="M754" s="119"/>
      <c r="N754" s="121"/>
      <c r="O754" s="121"/>
      <c r="P754" s="121"/>
      <c r="Q754" s="13"/>
      <c r="R754" s="13"/>
    </row>
    <row r="755" spans="1:18" s="14" customFormat="1" hidden="1" x14ac:dyDescent="0.2">
      <c r="A755" s="15"/>
      <c r="B755" s="117"/>
      <c r="C755" s="117"/>
      <c r="D755" s="118"/>
      <c r="E755" s="118"/>
      <c r="F755" s="122"/>
      <c r="G755" s="117"/>
      <c r="H755" s="117"/>
      <c r="I755" s="117"/>
      <c r="J755" s="117"/>
      <c r="K755" s="119"/>
      <c r="L755" s="120" t="str">
        <f>IFERROR(_xlfn.IFNA(VLOOKUP($K755,коммент!$B:$C,2,0),""),"")</f>
        <v/>
      </c>
      <c r="M755" s="119"/>
      <c r="N755" s="121"/>
      <c r="O755" s="121"/>
      <c r="P755" s="121"/>
      <c r="Q755" s="13"/>
      <c r="R755" s="13"/>
    </row>
    <row r="756" spans="1:18" s="14" customFormat="1" hidden="1" x14ac:dyDescent="0.2">
      <c r="A756" s="15"/>
      <c r="B756" s="117"/>
      <c r="C756" s="117"/>
      <c r="D756" s="118"/>
      <c r="E756" s="118"/>
      <c r="F756" s="122"/>
      <c r="G756" s="117"/>
      <c r="H756" s="117"/>
      <c r="I756" s="117"/>
      <c r="J756" s="117"/>
      <c r="K756" s="119"/>
      <c r="L756" s="120" t="str">
        <f>IFERROR(_xlfn.IFNA(VLOOKUP($K756,коммент!$B:$C,2,0),""),"")</f>
        <v/>
      </c>
      <c r="M756" s="119"/>
      <c r="N756" s="121"/>
      <c r="O756" s="121"/>
      <c r="P756" s="121"/>
      <c r="Q756" s="13"/>
      <c r="R756" s="13"/>
    </row>
    <row r="757" spans="1:18" s="14" customFormat="1" hidden="1" x14ac:dyDescent="0.2">
      <c r="A757" s="15"/>
      <c r="B757" s="117"/>
      <c r="C757" s="117"/>
      <c r="D757" s="118"/>
      <c r="E757" s="118"/>
      <c r="F757" s="122"/>
      <c r="G757" s="117"/>
      <c r="H757" s="117"/>
      <c r="I757" s="117"/>
      <c r="J757" s="117"/>
      <c r="K757" s="119"/>
      <c r="L757" s="120" t="str">
        <f>IFERROR(_xlfn.IFNA(VLOOKUP($K757,коммент!$B:$C,2,0),""),"")</f>
        <v/>
      </c>
      <c r="M757" s="119"/>
      <c r="N757" s="121"/>
      <c r="O757" s="121"/>
      <c r="P757" s="121"/>
      <c r="Q757" s="13"/>
      <c r="R757" s="13"/>
    </row>
    <row r="758" spans="1:18" s="14" customFormat="1" hidden="1" x14ac:dyDescent="0.2">
      <c r="A758" s="15"/>
      <c r="B758" s="117"/>
      <c r="C758" s="117"/>
      <c r="D758" s="118"/>
      <c r="E758" s="118"/>
      <c r="F758" s="122"/>
      <c r="G758" s="117"/>
      <c r="H758" s="117"/>
      <c r="I758" s="117"/>
      <c r="J758" s="117"/>
      <c r="K758" s="119"/>
      <c r="L758" s="120" t="str">
        <f>IFERROR(_xlfn.IFNA(VLOOKUP($K758,коммент!$B:$C,2,0),""),"")</f>
        <v/>
      </c>
      <c r="M758" s="119"/>
      <c r="N758" s="121"/>
      <c r="O758" s="121"/>
      <c r="P758" s="121"/>
      <c r="Q758" s="13"/>
      <c r="R758" s="13"/>
    </row>
    <row r="759" spans="1:18" s="14" customFormat="1" hidden="1" x14ac:dyDescent="0.2">
      <c r="A759" s="15"/>
      <c r="B759" s="117"/>
      <c r="C759" s="117"/>
      <c r="D759" s="118"/>
      <c r="E759" s="118"/>
      <c r="F759" s="122"/>
      <c r="G759" s="117"/>
      <c r="H759" s="117"/>
      <c r="I759" s="117"/>
      <c r="J759" s="117"/>
      <c r="K759" s="119"/>
      <c r="L759" s="120" t="str">
        <f>IFERROR(_xlfn.IFNA(VLOOKUP($K759,коммент!$B:$C,2,0),""),"")</f>
        <v/>
      </c>
      <c r="M759" s="119"/>
      <c r="N759" s="121"/>
      <c r="O759" s="121"/>
      <c r="P759" s="121"/>
      <c r="Q759" s="13"/>
      <c r="R759" s="13"/>
    </row>
    <row r="760" spans="1:18" s="14" customFormat="1" hidden="1" x14ac:dyDescent="0.2">
      <c r="A760" s="15"/>
      <c r="B760" s="117"/>
      <c r="C760" s="117"/>
      <c r="D760" s="118"/>
      <c r="E760" s="118"/>
      <c r="F760" s="122"/>
      <c r="G760" s="117"/>
      <c r="H760" s="117"/>
      <c r="I760" s="117"/>
      <c r="J760" s="117"/>
      <c r="K760" s="119"/>
      <c r="L760" s="120" t="str">
        <f>IFERROR(_xlfn.IFNA(VLOOKUP($K760,коммент!$B:$C,2,0),""),"")</f>
        <v/>
      </c>
      <c r="M760" s="119"/>
      <c r="N760" s="121"/>
      <c r="O760" s="121"/>
      <c r="P760" s="121"/>
      <c r="Q760" s="13"/>
      <c r="R760" s="13"/>
    </row>
    <row r="761" spans="1:18" s="14" customFormat="1" hidden="1" x14ac:dyDescent="0.2">
      <c r="A761" s="15"/>
      <c r="B761" s="117"/>
      <c r="C761" s="117"/>
      <c r="D761" s="118"/>
      <c r="E761" s="118"/>
      <c r="F761" s="122"/>
      <c r="G761" s="117"/>
      <c r="H761" s="117"/>
      <c r="I761" s="117"/>
      <c r="J761" s="117"/>
      <c r="K761" s="119"/>
      <c r="L761" s="120" t="str">
        <f>IFERROR(_xlfn.IFNA(VLOOKUP($K761,коммент!$B:$C,2,0),""),"")</f>
        <v/>
      </c>
      <c r="M761" s="119"/>
      <c r="N761" s="121"/>
      <c r="O761" s="121"/>
      <c r="P761" s="121"/>
      <c r="Q761" s="13"/>
      <c r="R761" s="13"/>
    </row>
    <row r="762" spans="1:18" s="14" customFormat="1" hidden="1" x14ac:dyDescent="0.2">
      <c r="A762" s="15"/>
      <c r="B762" s="117"/>
      <c r="C762" s="117"/>
      <c r="D762" s="118"/>
      <c r="E762" s="118"/>
      <c r="F762" s="122"/>
      <c r="G762" s="117"/>
      <c r="H762" s="117"/>
      <c r="I762" s="117"/>
      <c r="J762" s="117"/>
      <c r="K762" s="119"/>
      <c r="L762" s="120" t="str">
        <f>IFERROR(_xlfn.IFNA(VLOOKUP($K762,коммент!$B:$C,2,0),""),"")</f>
        <v/>
      </c>
      <c r="M762" s="119"/>
      <c r="N762" s="121"/>
      <c r="O762" s="121"/>
      <c r="P762" s="121"/>
      <c r="Q762" s="13"/>
      <c r="R762" s="13"/>
    </row>
    <row r="763" spans="1:18" s="14" customFormat="1" hidden="1" x14ac:dyDescent="0.2">
      <c r="A763" s="15"/>
      <c r="B763" s="117"/>
      <c r="C763" s="117"/>
      <c r="D763" s="118"/>
      <c r="E763" s="118"/>
      <c r="F763" s="122"/>
      <c r="G763" s="117"/>
      <c r="H763" s="117"/>
      <c r="I763" s="117"/>
      <c r="J763" s="117"/>
      <c r="K763" s="119"/>
      <c r="L763" s="120" t="str">
        <f>IFERROR(_xlfn.IFNA(VLOOKUP($K763,коммент!$B:$C,2,0),""),"")</f>
        <v/>
      </c>
      <c r="M763" s="119"/>
      <c r="N763" s="121"/>
      <c r="O763" s="121"/>
      <c r="P763" s="121"/>
      <c r="Q763" s="13"/>
      <c r="R763" s="13"/>
    </row>
    <row r="764" spans="1:18" s="14" customFormat="1" hidden="1" x14ac:dyDescent="0.2">
      <c r="A764" s="15"/>
      <c r="B764" s="117"/>
      <c r="C764" s="117"/>
      <c r="D764" s="118"/>
      <c r="E764" s="118"/>
      <c r="F764" s="122"/>
      <c r="G764" s="117"/>
      <c r="H764" s="117"/>
      <c r="I764" s="117"/>
      <c r="J764" s="117"/>
      <c r="K764" s="119"/>
      <c r="L764" s="120" t="str">
        <f>IFERROR(_xlfn.IFNA(VLOOKUP($K764,коммент!$B:$C,2,0),""),"")</f>
        <v/>
      </c>
      <c r="M764" s="119"/>
      <c r="N764" s="121"/>
      <c r="O764" s="121"/>
      <c r="P764" s="121"/>
      <c r="Q764" s="13"/>
      <c r="R764" s="13"/>
    </row>
    <row r="765" spans="1:18" s="14" customFormat="1" hidden="1" x14ac:dyDescent="0.2">
      <c r="A765" s="15"/>
      <c r="B765" s="117"/>
      <c r="C765" s="117"/>
      <c r="D765" s="118"/>
      <c r="E765" s="118"/>
      <c r="F765" s="122"/>
      <c r="G765" s="117"/>
      <c r="H765" s="117"/>
      <c r="I765" s="117"/>
      <c r="J765" s="117"/>
      <c r="K765" s="119"/>
      <c r="L765" s="120" t="str">
        <f>IFERROR(_xlfn.IFNA(VLOOKUP($K765,коммент!$B:$C,2,0),""),"")</f>
        <v/>
      </c>
      <c r="M765" s="119"/>
      <c r="N765" s="121"/>
      <c r="O765" s="121"/>
      <c r="P765" s="121"/>
      <c r="Q765" s="13"/>
      <c r="R765" s="13"/>
    </row>
    <row r="766" spans="1:18" s="14" customFormat="1" hidden="1" x14ac:dyDescent="0.2">
      <c r="A766" s="15"/>
      <c r="B766" s="117"/>
      <c r="C766" s="117"/>
      <c r="D766" s="118"/>
      <c r="E766" s="118"/>
      <c r="F766" s="122"/>
      <c r="G766" s="117"/>
      <c r="H766" s="117"/>
      <c r="I766" s="117"/>
      <c r="J766" s="117"/>
      <c r="K766" s="119"/>
      <c r="L766" s="120" t="str">
        <f>IFERROR(_xlfn.IFNA(VLOOKUP($K766,коммент!$B:$C,2,0),""),"")</f>
        <v/>
      </c>
      <c r="M766" s="119"/>
      <c r="N766" s="121"/>
      <c r="O766" s="121"/>
      <c r="P766" s="121"/>
      <c r="Q766" s="13"/>
      <c r="R766" s="13"/>
    </row>
    <row r="767" spans="1:18" s="14" customFormat="1" hidden="1" x14ac:dyDescent="0.2">
      <c r="A767" s="15"/>
      <c r="B767" s="117"/>
      <c r="C767" s="117"/>
      <c r="D767" s="118"/>
      <c r="E767" s="118"/>
      <c r="F767" s="122"/>
      <c r="G767" s="117"/>
      <c r="H767" s="117"/>
      <c r="I767" s="117"/>
      <c r="J767" s="117"/>
      <c r="K767" s="119"/>
      <c r="L767" s="120" t="str">
        <f>IFERROR(_xlfn.IFNA(VLOOKUP($K767,коммент!$B:$C,2,0),""),"")</f>
        <v/>
      </c>
      <c r="M767" s="119"/>
      <c r="N767" s="121"/>
      <c r="O767" s="121"/>
      <c r="P767" s="121"/>
      <c r="Q767" s="13"/>
      <c r="R767" s="13"/>
    </row>
    <row r="768" spans="1:18" s="14" customFormat="1" hidden="1" x14ac:dyDescent="0.2">
      <c r="A768" s="15"/>
      <c r="B768" s="117"/>
      <c r="C768" s="117"/>
      <c r="D768" s="118"/>
      <c r="E768" s="118"/>
      <c r="F768" s="122"/>
      <c r="G768" s="117"/>
      <c r="H768" s="117"/>
      <c r="I768" s="117"/>
      <c r="J768" s="117"/>
      <c r="K768" s="119"/>
      <c r="L768" s="120" t="str">
        <f>IFERROR(_xlfn.IFNA(VLOOKUP($K768,коммент!$B:$C,2,0),""),"")</f>
        <v/>
      </c>
      <c r="M768" s="119"/>
      <c r="N768" s="121"/>
      <c r="O768" s="121"/>
      <c r="P768" s="121"/>
      <c r="Q768" s="13"/>
      <c r="R768" s="13"/>
    </row>
    <row r="769" spans="1:18" s="14" customFormat="1" hidden="1" x14ac:dyDescent="0.2">
      <c r="A769" s="15"/>
      <c r="B769" s="117"/>
      <c r="C769" s="117"/>
      <c r="D769" s="118"/>
      <c r="E769" s="118"/>
      <c r="F769" s="122"/>
      <c r="G769" s="117"/>
      <c r="H769" s="117"/>
      <c r="I769" s="117"/>
      <c r="J769" s="117"/>
      <c r="K769" s="119"/>
      <c r="L769" s="120" t="str">
        <f>IFERROR(_xlfn.IFNA(VLOOKUP($K769,коммент!$B:$C,2,0),""),"")</f>
        <v/>
      </c>
      <c r="M769" s="119"/>
      <c r="N769" s="121"/>
      <c r="O769" s="121"/>
      <c r="P769" s="121"/>
      <c r="Q769" s="13"/>
      <c r="R769" s="13"/>
    </row>
    <row r="770" spans="1:18" s="14" customFormat="1" hidden="1" x14ac:dyDescent="0.2">
      <c r="A770" s="15"/>
      <c r="B770" s="117"/>
      <c r="C770" s="117"/>
      <c r="D770" s="118"/>
      <c r="E770" s="118"/>
      <c r="F770" s="122"/>
      <c r="G770" s="117"/>
      <c r="H770" s="117"/>
      <c r="I770" s="117"/>
      <c r="J770" s="117"/>
      <c r="K770" s="119"/>
      <c r="L770" s="120" t="str">
        <f>IFERROR(_xlfn.IFNA(VLOOKUP($K770,коммент!$B:$C,2,0),""),"")</f>
        <v/>
      </c>
      <c r="M770" s="119"/>
      <c r="N770" s="121"/>
      <c r="O770" s="121"/>
      <c r="P770" s="121"/>
      <c r="Q770" s="13"/>
      <c r="R770" s="13"/>
    </row>
    <row r="771" spans="1:18" s="14" customFormat="1" hidden="1" x14ac:dyDescent="0.2">
      <c r="A771" s="15"/>
      <c r="B771" s="117"/>
      <c r="C771" s="117"/>
      <c r="D771" s="118"/>
      <c r="E771" s="118"/>
      <c r="F771" s="122"/>
      <c r="G771" s="117"/>
      <c r="H771" s="117"/>
      <c r="I771" s="117"/>
      <c r="J771" s="117"/>
      <c r="K771" s="119"/>
      <c r="L771" s="120" t="str">
        <f>IFERROR(_xlfn.IFNA(VLOOKUP($K771,коммент!$B:$C,2,0),""),"")</f>
        <v/>
      </c>
      <c r="M771" s="119"/>
      <c r="N771" s="121"/>
      <c r="O771" s="121"/>
      <c r="P771" s="121"/>
      <c r="Q771" s="13"/>
      <c r="R771" s="13"/>
    </row>
    <row r="772" spans="1:18" s="14" customFormat="1" hidden="1" x14ac:dyDescent="0.2">
      <c r="A772" s="15"/>
      <c r="B772" s="117"/>
      <c r="C772" s="117"/>
      <c r="D772" s="118"/>
      <c r="E772" s="118"/>
      <c r="F772" s="122"/>
      <c r="G772" s="117"/>
      <c r="H772" s="117"/>
      <c r="I772" s="117"/>
      <c r="J772" s="117"/>
      <c r="K772" s="119"/>
      <c r="L772" s="120" t="str">
        <f>IFERROR(_xlfn.IFNA(VLOOKUP($K772,коммент!$B:$C,2,0),""),"")</f>
        <v/>
      </c>
      <c r="M772" s="119"/>
      <c r="N772" s="121"/>
      <c r="O772" s="121"/>
      <c r="P772" s="121"/>
      <c r="Q772" s="13"/>
      <c r="R772" s="13"/>
    </row>
    <row r="773" spans="1:18" s="14" customFormat="1" hidden="1" x14ac:dyDescent="0.2">
      <c r="A773" s="15"/>
      <c r="B773" s="117"/>
      <c r="C773" s="117"/>
      <c r="D773" s="118"/>
      <c r="E773" s="118"/>
      <c r="F773" s="122"/>
      <c r="G773" s="117"/>
      <c r="H773" s="117"/>
      <c r="I773" s="117"/>
      <c r="J773" s="117"/>
      <c r="K773" s="119"/>
      <c r="L773" s="120" t="str">
        <f>IFERROR(_xlfn.IFNA(VLOOKUP($K773,коммент!$B:$C,2,0),""),"")</f>
        <v/>
      </c>
      <c r="M773" s="119"/>
      <c r="N773" s="121"/>
      <c r="O773" s="121"/>
      <c r="P773" s="121"/>
      <c r="Q773" s="13"/>
      <c r="R773" s="13"/>
    </row>
    <row r="774" spans="1:18" s="14" customFormat="1" hidden="1" x14ac:dyDescent="0.2">
      <c r="A774" s="15"/>
      <c r="B774" s="117"/>
      <c r="C774" s="117"/>
      <c r="D774" s="118"/>
      <c r="E774" s="118"/>
      <c r="F774" s="122"/>
      <c r="G774" s="117"/>
      <c r="H774" s="117"/>
      <c r="I774" s="117"/>
      <c r="J774" s="117"/>
      <c r="K774" s="119"/>
      <c r="L774" s="120" t="str">
        <f>IFERROR(_xlfn.IFNA(VLOOKUP($K774,коммент!$B:$C,2,0),""),"")</f>
        <v/>
      </c>
      <c r="M774" s="119"/>
      <c r="N774" s="121"/>
      <c r="O774" s="121"/>
      <c r="P774" s="121"/>
      <c r="Q774" s="13"/>
      <c r="R774" s="13"/>
    </row>
    <row r="775" spans="1:18" s="14" customFormat="1" hidden="1" x14ac:dyDescent="0.2">
      <c r="A775" s="15"/>
      <c r="B775" s="117"/>
      <c r="C775" s="117"/>
      <c r="D775" s="118"/>
      <c r="E775" s="118"/>
      <c r="F775" s="122"/>
      <c r="G775" s="117"/>
      <c r="H775" s="117"/>
      <c r="I775" s="117"/>
      <c r="J775" s="117"/>
      <c r="K775" s="119"/>
      <c r="L775" s="120" t="str">
        <f>IFERROR(_xlfn.IFNA(VLOOKUP($K775,коммент!$B:$C,2,0),""),"")</f>
        <v/>
      </c>
      <c r="M775" s="119"/>
      <c r="N775" s="121"/>
      <c r="O775" s="121"/>
      <c r="P775" s="121"/>
      <c r="Q775" s="13"/>
      <c r="R775" s="13"/>
    </row>
    <row r="776" spans="1:18" s="14" customFormat="1" hidden="1" x14ac:dyDescent="0.2">
      <c r="A776" s="15"/>
      <c r="B776" s="117"/>
      <c r="C776" s="117"/>
      <c r="D776" s="118"/>
      <c r="E776" s="118"/>
      <c r="F776" s="122"/>
      <c r="G776" s="117"/>
      <c r="H776" s="117"/>
      <c r="I776" s="117"/>
      <c r="J776" s="117"/>
      <c r="K776" s="119"/>
      <c r="L776" s="120" t="str">
        <f>IFERROR(_xlfn.IFNA(VLOOKUP($K776,коммент!$B:$C,2,0),""),"")</f>
        <v/>
      </c>
      <c r="M776" s="119"/>
      <c r="N776" s="121"/>
      <c r="O776" s="121"/>
      <c r="P776" s="121"/>
      <c r="Q776" s="13"/>
      <c r="R776" s="13"/>
    </row>
    <row r="777" spans="1:18" s="14" customFormat="1" hidden="1" x14ac:dyDescent="0.2">
      <c r="A777" s="15"/>
      <c r="B777" s="117"/>
      <c r="C777" s="117"/>
      <c r="D777" s="118"/>
      <c r="E777" s="118"/>
      <c r="F777" s="122"/>
      <c r="G777" s="117"/>
      <c r="H777" s="117"/>
      <c r="I777" s="117"/>
      <c r="J777" s="117"/>
      <c r="K777" s="119"/>
      <c r="L777" s="120" t="str">
        <f>IFERROR(_xlfn.IFNA(VLOOKUP($K777,коммент!$B:$C,2,0),""),"")</f>
        <v/>
      </c>
      <c r="M777" s="119"/>
      <c r="N777" s="121"/>
      <c r="O777" s="121"/>
      <c r="P777" s="121"/>
      <c r="Q777" s="13"/>
      <c r="R777" s="13"/>
    </row>
    <row r="778" spans="1:18" s="14" customFormat="1" hidden="1" x14ac:dyDescent="0.2">
      <c r="A778" s="15"/>
      <c r="B778" s="117"/>
      <c r="C778" s="117"/>
      <c r="D778" s="118"/>
      <c r="E778" s="118"/>
      <c r="F778" s="122"/>
      <c r="G778" s="117"/>
      <c r="H778" s="117"/>
      <c r="I778" s="117"/>
      <c r="J778" s="117"/>
      <c r="K778" s="119"/>
      <c r="L778" s="120" t="str">
        <f>IFERROR(_xlfn.IFNA(VLOOKUP($K778,коммент!$B:$C,2,0),""),"")</f>
        <v/>
      </c>
      <c r="M778" s="119"/>
      <c r="N778" s="121"/>
      <c r="O778" s="121"/>
      <c r="P778" s="121"/>
      <c r="Q778" s="13"/>
      <c r="R778" s="13"/>
    </row>
    <row r="779" spans="1:18" s="14" customFormat="1" hidden="1" x14ac:dyDescent="0.2">
      <c r="A779" s="15"/>
      <c r="B779" s="117"/>
      <c r="C779" s="117"/>
      <c r="D779" s="118"/>
      <c r="E779" s="118"/>
      <c r="F779" s="122"/>
      <c r="G779" s="117"/>
      <c r="H779" s="117"/>
      <c r="I779" s="117"/>
      <c r="J779" s="117"/>
      <c r="K779" s="119"/>
      <c r="L779" s="120" t="str">
        <f>IFERROR(_xlfn.IFNA(VLOOKUP($K779,коммент!$B:$C,2,0),""),"")</f>
        <v/>
      </c>
      <c r="M779" s="119"/>
      <c r="N779" s="121"/>
      <c r="O779" s="121"/>
      <c r="P779" s="121"/>
      <c r="Q779" s="13"/>
      <c r="R779" s="13"/>
    </row>
    <row r="780" spans="1:18" s="14" customFormat="1" hidden="1" x14ac:dyDescent="0.2">
      <c r="A780" s="15"/>
      <c r="B780" s="117"/>
      <c r="C780" s="117"/>
      <c r="D780" s="118"/>
      <c r="E780" s="118"/>
      <c r="F780" s="122"/>
      <c r="G780" s="117"/>
      <c r="H780" s="117"/>
      <c r="I780" s="117"/>
      <c r="J780" s="117"/>
      <c r="K780" s="119"/>
      <c r="L780" s="120" t="str">
        <f>IFERROR(_xlfn.IFNA(VLOOKUP($K780,коммент!$B:$C,2,0),""),"")</f>
        <v/>
      </c>
      <c r="M780" s="119"/>
      <c r="N780" s="121"/>
      <c r="O780" s="121"/>
      <c r="P780" s="121"/>
      <c r="Q780" s="13"/>
      <c r="R780" s="13"/>
    </row>
    <row r="781" spans="1:18" s="14" customFormat="1" hidden="1" x14ac:dyDescent="0.2">
      <c r="A781" s="15"/>
      <c r="B781" s="117"/>
      <c r="C781" s="117"/>
      <c r="D781" s="118"/>
      <c r="E781" s="118"/>
      <c r="F781" s="122"/>
      <c r="G781" s="117"/>
      <c r="H781" s="117"/>
      <c r="I781" s="117"/>
      <c r="J781" s="117"/>
      <c r="K781" s="119"/>
      <c r="L781" s="120" t="str">
        <f>IFERROR(_xlfn.IFNA(VLOOKUP($K781,коммент!$B:$C,2,0),""),"")</f>
        <v/>
      </c>
      <c r="M781" s="119"/>
      <c r="N781" s="121"/>
      <c r="O781" s="121"/>
      <c r="P781" s="121"/>
      <c r="Q781" s="13"/>
      <c r="R781" s="13"/>
    </row>
    <row r="782" spans="1:18" s="14" customFormat="1" hidden="1" x14ac:dyDescent="0.2">
      <c r="A782" s="15"/>
      <c r="B782" s="117"/>
      <c r="C782" s="117"/>
      <c r="D782" s="118"/>
      <c r="E782" s="118"/>
      <c r="F782" s="122"/>
      <c r="G782" s="117"/>
      <c r="H782" s="117"/>
      <c r="I782" s="117"/>
      <c r="J782" s="117"/>
      <c r="K782" s="119"/>
      <c r="L782" s="120" t="str">
        <f>IFERROR(_xlfn.IFNA(VLOOKUP($K782,коммент!$B:$C,2,0),""),"")</f>
        <v/>
      </c>
      <c r="M782" s="119"/>
      <c r="N782" s="121"/>
      <c r="O782" s="121"/>
      <c r="P782" s="121"/>
      <c r="Q782" s="13"/>
      <c r="R782" s="13"/>
    </row>
    <row r="783" spans="1:18" s="14" customFormat="1" hidden="1" x14ac:dyDescent="0.2">
      <c r="A783" s="15"/>
      <c r="B783" s="117"/>
      <c r="C783" s="117"/>
      <c r="D783" s="118"/>
      <c r="E783" s="118"/>
      <c r="F783" s="122"/>
      <c r="G783" s="117"/>
      <c r="H783" s="117"/>
      <c r="I783" s="117"/>
      <c r="J783" s="117"/>
      <c r="K783" s="119"/>
      <c r="L783" s="120" t="str">
        <f>IFERROR(_xlfn.IFNA(VLOOKUP($K783,коммент!$B:$C,2,0),""),"")</f>
        <v/>
      </c>
      <c r="M783" s="119"/>
      <c r="N783" s="121"/>
      <c r="O783" s="121"/>
      <c r="P783" s="121"/>
      <c r="Q783" s="13"/>
      <c r="R783" s="13"/>
    </row>
    <row r="784" spans="1:18" s="14" customFormat="1" hidden="1" x14ac:dyDescent="0.2">
      <c r="A784" s="15"/>
      <c r="B784" s="117"/>
      <c r="C784" s="117"/>
      <c r="D784" s="118"/>
      <c r="E784" s="118"/>
      <c r="F784" s="122"/>
      <c r="G784" s="117"/>
      <c r="H784" s="117"/>
      <c r="I784" s="117"/>
      <c r="J784" s="117"/>
      <c r="K784" s="119"/>
      <c r="L784" s="120" t="str">
        <f>IFERROR(_xlfn.IFNA(VLOOKUP($K784,коммент!$B:$C,2,0),""),"")</f>
        <v/>
      </c>
      <c r="M784" s="119"/>
      <c r="N784" s="121"/>
      <c r="O784" s="121"/>
      <c r="P784" s="121"/>
      <c r="Q784" s="13"/>
      <c r="R784" s="13"/>
    </row>
    <row r="785" spans="1:18" s="14" customFormat="1" hidden="1" x14ac:dyDescent="0.2">
      <c r="A785" s="15"/>
      <c r="B785" s="117"/>
      <c r="C785" s="117"/>
      <c r="D785" s="118"/>
      <c r="E785" s="118"/>
      <c r="F785" s="122"/>
      <c r="G785" s="117"/>
      <c r="H785" s="117"/>
      <c r="I785" s="117"/>
      <c r="J785" s="117"/>
      <c r="K785" s="119"/>
      <c r="L785" s="120" t="str">
        <f>IFERROR(_xlfn.IFNA(VLOOKUP($K785,коммент!$B:$C,2,0),""),"")</f>
        <v/>
      </c>
      <c r="M785" s="119"/>
      <c r="N785" s="121"/>
      <c r="O785" s="121"/>
      <c r="P785" s="121"/>
      <c r="Q785" s="13"/>
      <c r="R785" s="13"/>
    </row>
    <row r="786" spans="1:18" s="14" customFormat="1" hidden="1" x14ac:dyDescent="0.2">
      <c r="A786" s="15"/>
      <c r="B786" s="117"/>
      <c r="C786" s="117"/>
      <c r="D786" s="118"/>
      <c r="E786" s="118"/>
      <c r="F786" s="122"/>
      <c r="G786" s="117"/>
      <c r="H786" s="117"/>
      <c r="I786" s="117"/>
      <c r="J786" s="117"/>
      <c r="K786" s="119"/>
      <c r="L786" s="120" t="str">
        <f>IFERROR(_xlfn.IFNA(VLOOKUP($K786,коммент!$B:$C,2,0),""),"")</f>
        <v/>
      </c>
      <c r="M786" s="119"/>
      <c r="N786" s="121"/>
      <c r="O786" s="121"/>
      <c r="P786" s="121"/>
      <c r="Q786" s="13"/>
      <c r="R786" s="13"/>
    </row>
    <row r="787" spans="1:18" s="14" customFormat="1" hidden="1" x14ac:dyDescent="0.2">
      <c r="A787" s="15"/>
      <c r="B787" s="117"/>
      <c r="C787" s="117"/>
      <c r="D787" s="118"/>
      <c r="E787" s="118"/>
      <c r="F787" s="122"/>
      <c r="G787" s="117"/>
      <c r="H787" s="117"/>
      <c r="I787" s="117"/>
      <c r="J787" s="117"/>
      <c r="K787" s="119"/>
      <c r="L787" s="120" t="str">
        <f>IFERROR(_xlfn.IFNA(VLOOKUP($K787,коммент!$B:$C,2,0),""),"")</f>
        <v/>
      </c>
      <c r="M787" s="119"/>
      <c r="N787" s="121"/>
      <c r="O787" s="121"/>
      <c r="P787" s="121"/>
      <c r="Q787" s="13"/>
      <c r="R787" s="13"/>
    </row>
    <row r="788" spans="1:18" s="14" customFormat="1" hidden="1" x14ac:dyDescent="0.2">
      <c r="A788" s="15"/>
      <c r="B788" s="117"/>
      <c r="C788" s="117"/>
      <c r="D788" s="118"/>
      <c r="E788" s="118"/>
      <c r="F788" s="122"/>
      <c r="G788" s="117"/>
      <c r="H788" s="117"/>
      <c r="I788" s="117"/>
      <c r="J788" s="117"/>
      <c r="K788" s="119"/>
      <c r="L788" s="120" t="str">
        <f>IFERROR(_xlfn.IFNA(VLOOKUP($K788,коммент!$B:$C,2,0),""),"")</f>
        <v/>
      </c>
      <c r="M788" s="119"/>
      <c r="N788" s="121"/>
      <c r="O788" s="121"/>
      <c r="P788" s="121"/>
      <c r="Q788" s="13"/>
      <c r="R788" s="13"/>
    </row>
    <row r="789" spans="1:18" s="14" customFormat="1" hidden="1" x14ac:dyDescent="0.2">
      <c r="A789" s="15"/>
      <c r="B789" s="117"/>
      <c r="C789" s="117"/>
      <c r="D789" s="118"/>
      <c r="E789" s="118"/>
      <c r="F789" s="122"/>
      <c r="G789" s="117"/>
      <c r="H789" s="117"/>
      <c r="I789" s="117"/>
      <c r="J789" s="117"/>
      <c r="K789" s="119"/>
      <c r="L789" s="120" t="str">
        <f>IFERROR(_xlfn.IFNA(VLOOKUP($K789,коммент!$B:$C,2,0),""),"")</f>
        <v/>
      </c>
      <c r="M789" s="119"/>
      <c r="N789" s="121"/>
      <c r="O789" s="121"/>
      <c r="P789" s="121"/>
      <c r="Q789" s="13"/>
      <c r="R789" s="13"/>
    </row>
    <row r="790" spans="1:18" s="14" customFormat="1" hidden="1" x14ac:dyDescent="0.2">
      <c r="A790" s="15"/>
      <c r="B790" s="117"/>
      <c r="C790" s="117"/>
      <c r="D790" s="118"/>
      <c r="E790" s="118"/>
      <c r="F790" s="122"/>
      <c r="G790" s="117"/>
      <c r="H790" s="117"/>
      <c r="I790" s="117"/>
      <c r="J790" s="117"/>
      <c r="K790" s="119"/>
      <c r="L790" s="120" t="str">
        <f>IFERROR(_xlfn.IFNA(VLOOKUP($K790,коммент!$B:$C,2,0),""),"")</f>
        <v/>
      </c>
      <c r="M790" s="119"/>
      <c r="N790" s="121"/>
      <c r="O790" s="121"/>
      <c r="P790" s="121"/>
      <c r="Q790" s="13"/>
      <c r="R790" s="13"/>
    </row>
    <row r="791" spans="1:18" s="14" customFormat="1" hidden="1" x14ac:dyDescent="0.2">
      <c r="A791" s="15"/>
      <c r="B791" s="117"/>
      <c r="C791" s="117"/>
      <c r="D791" s="118"/>
      <c r="E791" s="118"/>
      <c r="F791" s="122"/>
      <c r="G791" s="117"/>
      <c r="H791" s="117"/>
      <c r="I791" s="117"/>
      <c r="J791" s="117"/>
      <c r="K791" s="119"/>
      <c r="L791" s="120" t="str">
        <f>IFERROR(_xlfn.IFNA(VLOOKUP($K791,коммент!$B:$C,2,0),""),"")</f>
        <v/>
      </c>
      <c r="M791" s="119"/>
      <c r="N791" s="121"/>
      <c r="O791" s="121"/>
      <c r="P791" s="121"/>
      <c r="Q791" s="13"/>
      <c r="R791" s="13"/>
    </row>
    <row r="792" spans="1:18" s="14" customFormat="1" hidden="1" x14ac:dyDescent="0.2">
      <c r="A792" s="15"/>
      <c r="B792" s="117"/>
      <c r="C792" s="117"/>
      <c r="D792" s="118"/>
      <c r="E792" s="118"/>
      <c r="F792" s="122"/>
      <c r="G792" s="117"/>
      <c r="H792" s="117"/>
      <c r="I792" s="117"/>
      <c r="J792" s="117"/>
      <c r="K792" s="119"/>
      <c r="L792" s="120" t="str">
        <f>IFERROR(_xlfn.IFNA(VLOOKUP($K792,коммент!$B:$C,2,0),""),"")</f>
        <v/>
      </c>
      <c r="M792" s="119"/>
      <c r="N792" s="121"/>
      <c r="O792" s="121"/>
      <c r="P792" s="121"/>
      <c r="Q792" s="13"/>
      <c r="R792" s="13"/>
    </row>
    <row r="793" spans="1:18" s="14" customFormat="1" hidden="1" x14ac:dyDescent="0.2">
      <c r="A793" s="15"/>
      <c r="B793" s="117"/>
      <c r="C793" s="117"/>
      <c r="D793" s="118"/>
      <c r="E793" s="118"/>
      <c r="F793" s="122"/>
      <c r="G793" s="117"/>
      <c r="H793" s="117"/>
      <c r="I793" s="117"/>
      <c r="J793" s="117"/>
      <c r="K793" s="119"/>
      <c r="L793" s="120" t="str">
        <f>IFERROR(_xlfn.IFNA(VLOOKUP($K793,коммент!$B:$C,2,0),""),"")</f>
        <v/>
      </c>
      <c r="M793" s="119"/>
      <c r="N793" s="121"/>
      <c r="O793" s="121"/>
      <c r="P793" s="121"/>
      <c r="Q793" s="13"/>
      <c r="R793" s="13"/>
    </row>
    <row r="794" spans="1:18" s="14" customFormat="1" hidden="1" x14ac:dyDescent="0.2">
      <c r="A794" s="15"/>
      <c r="B794" s="117"/>
      <c r="C794" s="117"/>
      <c r="D794" s="118"/>
      <c r="E794" s="118"/>
      <c r="F794" s="122"/>
      <c r="G794" s="117"/>
      <c r="H794" s="117"/>
      <c r="I794" s="117"/>
      <c r="J794" s="117"/>
      <c r="K794" s="119"/>
      <c r="L794" s="120" t="str">
        <f>IFERROR(_xlfn.IFNA(VLOOKUP($K794,коммент!$B:$C,2,0),""),"")</f>
        <v/>
      </c>
      <c r="M794" s="119"/>
      <c r="N794" s="121"/>
      <c r="O794" s="121"/>
      <c r="P794" s="121"/>
      <c r="Q794" s="13"/>
      <c r="R794" s="13"/>
    </row>
    <row r="795" spans="1:18" s="14" customFormat="1" hidden="1" x14ac:dyDescent="0.2">
      <c r="A795" s="15"/>
      <c r="B795" s="117"/>
      <c r="C795" s="117"/>
      <c r="D795" s="118"/>
      <c r="E795" s="118"/>
      <c r="F795" s="122"/>
      <c r="G795" s="117"/>
      <c r="H795" s="117"/>
      <c r="I795" s="117"/>
      <c r="J795" s="117"/>
      <c r="K795" s="119"/>
      <c r="L795" s="120" t="str">
        <f>IFERROR(_xlfn.IFNA(VLOOKUP($K795,коммент!$B:$C,2,0),""),"")</f>
        <v/>
      </c>
      <c r="M795" s="119"/>
      <c r="N795" s="121"/>
      <c r="O795" s="121"/>
      <c r="P795" s="121"/>
      <c r="Q795" s="13"/>
      <c r="R795" s="13"/>
    </row>
    <row r="796" spans="1:18" s="14" customFormat="1" hidden="1" x14ac:dyDescent="0.2">
      <c r="A796" s="15"/>
      <c r="B796" s="117"/>
      <c r="C796" s="117"/>
      <c r="D796" s="118"/>
      <c r="E796" s="118"/>
      <c r="F796" s="122"/>
      <c r="G796" s="117"/>
      <c r="H796" s="117"/>
      <c r="I796" s="117"/>
      <c r="J796" s="117"/>
      <c r="K796" s="119"/>
      <c r="L796" s="120" t="str">
        <f>IFERROR(_xlfn.IFNA(VLOOKUP($K796,коммент!$B:$C,2,0),""),"")</f>
        <v/>
      </c>
      <c r="M796" s="119"/>
      <c r="N796" s="121"/>
      <c r="O796" s="121"/>
      <c r="P796" s="121"/>
      <c r="Q796" s="13"/>
      <c r="R796" s="13"/>
    </row>
    <row r="797" spans="1:18" s="14" customFormat="1" hidden="1" x14ac:dyDescent="0.2">
      <c r="A797" s="15"/>
      <c r="B797" s="117"/>
      <c r="C797" s="117"/>
      <c r="D797" s="118"/>
      <c r="E797" s="118"/>
      <c r="F797" s="122"/>
      <c r="G797" s="117"/>
      <c r="H797" s="117"/>
      <c r="I797" s="117"/>
      <c r="J797" s="117"/>
      <c r="K797" s="119"/>
      <c r="L797" s="120" t="str">
        <f>IFERROR(_xlfn.IFNA(VLOOKUP($K797,коммент!$B:$C,2,0),""),"")</f>
        <v/>
      </c>
      <c r="M797" s="119"/>
      <c r="N797" s="121"/>
      <c r="O797" s="121"/>
      <c r="P797" s="121"/>
      <c r="Q797" s="13"/>
      <c r="R797" s="13"/>
    </row>
    <row r="798" spans="1:18" s="14" customFormat="1" hidden="1" x14ac:dyDescent="0.2">
      <c r="A798" s="15"/>
      <c r="B798" s="117"/>
      <c r="C798" s="117"/>
      <c r="D798" s="118"/>
      <c r="E798" s="118"/>
      <c r="F798" s="122"/>
      <c r="G798" s="117"/>
      <c r="H798" s="117"/>
      <c r="I798" s="117"/>
      <c r="J798" s="117"/>
      <c r="K798" s="119"/>
      <c r="L798" s="120" t="str">
        <f>IFERROR(_xlfn.IFNA(VLOOKUP($K798,коммент!$B:$C,2,0),""),"")</f>
        <v/>
      </c>
      <c r="M798" s="119"/>
      <c r="N798" s="121"/>
      <c r="O798" s="121"/>
      <c r="P798" s="121"/>
      <c r="Q798" s="13"/>
      <c r="R798" s="13"/>
    </row>
    <row r="799" spans="1:18" s="14" customFormat="1" hidden="1" x14ac:dyDescent="0.2">
      <c r="A799" s="15"/>
      <c r="B799" s="117"/>
      <c r="C799" s="117"/>
      <c r="D799" s="118"/>
      <c r="E799" s="118"/>
      <c r="F799" s="122"/>
      <c r="G799" s="117"/>
      <c r="H799" s="117"/>
      <c r="I799" s="117"/>
      <c r="J799" s="117"/>
      <c r="K799" s="119"/>
      <c r="L799" s="120" t="str">
        <f>IFERROR(_xlfn.IFNA(VLOOKUP($K799,коммент!$B:$C,2,0),""),"")</f>
        <v/>
      </c>
      <c r="M799" s="119"/>
      <c r="N799" s="121"/>
      <c r="O799" s="121"/>
      <c r="P799" s="121"/>
      <c r="Q799" s="13"/>
      <c r="R799" s="13"/>
    </row>
    <row r="800" spans="1:18" s="14" customFormat="1" hidden="1" x14ac:dyDescent="0.2">
      <c r="A800" s="15"/>
      <c r="B800" s="117"/>
      <c r="C800" s="117"/>
      <c r="D800" s="118"/>
      <c r="E800" s="118"/>
      <c r="F800" s="122"/>
      <c r="G800" s="117"/>
      <c r="H800" s="117"/>
      <c r="I800" s="117"/>
      <c r="J800" s="117"/>
      <c r="K800" s="119"/>
      <c r="L800" s="120" t="str">
        <f>IFERROR(_xlfn.IFNA(VLOOKUP($K800,коммент!$B:$C,2,0),""),"")</f>
        <v/>
      </c>
      <c r="M800" s="119"/>
      <c r="N800" s="121"/>
      <c r="O800" s="121"/>
      <c r="P800" s="121"/>
      <c r="Q800" s="13"/>
      <c r="R800" s="13"/>
    </row>
    <row r="801" spans="1:18" s="14" customFormat="1" hidden="1" x14ac:dyDescent="0.2">
      <c r="A801" s="15"/>
      <c r="B801" s="117"/>
      <c r="C801" s="117"/>
      <c r="D801" s="118"/>
      <c r="E801" s="118"/>
      <c r="F801" s="122"/>
      <c r="G801" s="117"/>
      <c r="H801" s="117"/>
      <c r="I801" s="117"/>
      <c r="J801" s="117"/>
      <c r="K801" s="119"/>
      <c r="L801" s="120" t="str">
        <f>IFERROR(_xlfn.IFNA(VLOOKUP($K801,коммент!$B:$C,2,0),""),"")</f>
        <v/>
      </c>
      <c r="M801" s="119"/>
      <c r="N801" s="121"/>
      <c r="O801" s="121"/>
      <c r="P801" s="121"/>
      <c r="Q801" s="13"/>
      <c r="R801" s="13"/>
    </row>
    <row r="802" spans="1:18" s="14" customFormat="1" hidden="1" x14ac:dyDescent="0.2">
      <c r="A802" s="15"/>
      <c r="B802" s="117"/>
      <c r="C802" s="117"/>
      <c r="D802" s="118"/>
      <c r="E802" s="118"/>
      <c r="F802" s="122"/>
      <c r="G802" s="117"/>
      <c r="H802" s="117"/>
      <c r="I802" s="117"/>
      <c r="J802" s="117"/>
      <c r="K802" s="119"/>
      <c r="L802" s="120" t="str">
        <f>IFERROR(_xlfn.IFNA(VLOOKUP($K802,коммент!$B:$C,2,0),""),"")</f>
        <v/>
      </c>
      <c r="M802" s="119"/>
      <c r="N802" s="121"/>
      <c r="O802" s="121"/>
      <c r="P802" s="121"/>
      <c r="Q802" s="13"/>
      <c r="R802" s="13"/>
    </row>
    <row r="803" spans="1:18" s="14" customFormat="1" hidden="1" x14ac:dyDescent="0.2">
      <c r="A803" s="15"/>
      <c r="B803" s="117"/>
      <c r="C803" s="117"/>
      <c r="D803" s="118"/>
      <c r="E803" s="118"/>
      <c r="F803" s="122"/>
      <c r="G803" s="117"/>
      <c r="H803" s="117"/>
      <c r="I803" s="117"/>
      <c r="J803" s="117"/>
      <c r="K803" s="119"/>
      <c r="L803" s="120" t="str">
        <f>IFERROR(_xlfn.IFNA(VLOOKUP($K803,коммент!$B:$C,2,0),""),"")</f>
        <v/>
      </c>
      <c r="M803" s="119"/>
      <c r="N803" s="121"/>
      <c r="O803" s="121"/>
      <c r="P803" s="121"/>
      <c r="Q803" s="13"/>
      <c r="R803" s="13"/>
    </row>
    <row r="804" spans="1:18" s="14" customFormat="1" hidden="1" x14ac:dyDescent="0.2">
      <c r="A804" s="15"/>
      <c r="B804" s="117"/>
      <c r="C804" s="117"/>
      <c r="D804" s="118"/>
      <c r="E804" s="118"/>
      <c r="F804" s="122"/>
      <c r="G804" s="117"/>
      <c r="H804" s="117"/>
      <c r="I804" s="117"/>
      <c r="J804" s="117"/>
      <c r="K804" s="119"/>
      <c r="L804" s="120" t="str">
        <f>IFERROR(_xlfn.IFNA(VLOOKUP($K804,коммент!$B:$C,2,0),""),"")</f>
        <v/>
      </c>
      <c r="M804" s="119"/>
      <c r="N804" s="121"/>
      <c r="O804" s="121"/>
      <c r="P804" s="121"/>
      <c r="Q804" s="13"/>
      <c r="R804" s="13"/>
    </row>
    <row r="805" spans="1:18" s="14" customFormat="1" hidden="1" x14ac:dyDescent="0.2">
      <c r="A805" s="15"/>
      <c r="B805" s="117"/>
      <c r="C805" s="117"/>
      <c r="D805" s="118"/>
      <c r="E805" s="118"/>
      <c r="F805" s="122"/>
      <c r="G805" s="117"/>
      <c r="H805" s="117"/>
      <c r="I805" s="117"/>
      <c r="J805" s="117"/>
      <c r="K805" s="119"/>
      <c r="L805" s="120" t="str">
        <f>IFERROR(_xlfn.IFNA(VLOOKUP($K805,коммент!$B:$C,2,0),""),"")</f>
        <v/>
      </c>
      <c r="M805" s="119"/>
      <c r="N805" s="121"/>
      <c r="O805" s="121"/>
      <c r="P805" s="121"/>
      <c r="Q805" s="13"/>
      <c r="R805" s="13"/>
    </row>
    <row r="806" spans="1:18" s="14" customFormat="1" hidden="1" x14ac:dyDescent="0.2">
      <c r="A806" s="15"/>
      <c r="B806" s="117"/>
      <c r="C806" s="117"/>
      <c r="D806" s="118"/>
      <c r="E806" s="118"/>
      <c r="F806" s="122"/>
      <c r="G806" s="117"/>
      <c r="H806" s="117"/>
      <c r="I806" s="117"/>
      <c r="J806" s="117"/>
      <c r="K806" s="119"/>
      <c r="L806" s="120" t="str">
        <f>IFERROR(_xlfn.IFNA(VLOOKUP($K806,коммент!$B:$C,2,0),""),"")</f>
        <v/>
      </c>
      <c r="M806" s="119"/>
      <c r="N806" s="121"/>
      <c r="O806" s="121"/>
      <c r="P806" s="121"/>
      <c r="Q806" s="13"/>
      <c r="R806" s="13"/>
    </row>
    <row r="807" spans="1:18" s="14" customFormat="1" hidden="1" x14ac:dyDescent="0.2">
      <c r="A807" s="15"/>
      <c r="B807" s="117"/>
      <c r="C807" s="117"/>
      <c r="D807" s="118"/>
      <c r="E807" s="118"/>
      <c r="F807" s="122"/>
      <c r="G807" s="117"/>
      <c r="H807" s="117"/>
      <c r="I807" s="117"/>
      <c r="J807" s="117"/>
      <c r="K807" s="119"/>
      <c r="L807" s="120" t="str">
        <f>IFERROR(_xlfn.IFNA(VLOOKUP($K807,коммент!$B:$C,2,0),""),"")</f>
        <v/>
      </c>
      <c r="M807" s="119"/>
      <c r="N807" s="121"/>
      <c r="O807" s="121"/>
      <c r="P807" s="121"/>
      <c r="Q807" s="13"/>
      <c r="R807" s="13"/>
    </row>
    <row r="808" spans="1:18" s="14" customFormat="1" hidden="1" x14ac:dyDescent="0.2">
      <c r="A808" s="15"/>
      <c r="B808" s="117"/>
      <c r="C808" s="117"/>
      <c r="D808" s="118"/>
      <c r="E808" s="118"/>
      <c r="F808" s="122"/>
      <c r="G808" s="117"/>
      <c r="H808" s="117"/>
      <c r="I808" s="117"/>
      <c r="J808" s="117"/>
      <c r="K808" s="119"/>
      <c r="L808" s="120" t="str">
        <f>IFERROR(_xlfn.IFNA(VLOOKUP($K808,коммент!$B:$C,2,0),""),"")</f>
        <v/>
      </c>
      <c r="M808" s="119"/>
      <c r="N808" s="121"/>
      <c r="O808" s="121"/>
      <c r="P808" s="121"/>
      <c r="Q808" s="13"/>
      <c r="R808" s="13"/>
    </row>
    <row r="809" spans="1:18" s="14" customFormat="1" hidden="1" x14ac:dyDescent="0.2">
      <c r="A809" s="15"/>
      <c r="B809" s="117"/>
      <c r="C809" s="117"/>
      <c r="D809" s="118"/>
      <c r="E809" s="118"/>
      <c r="F809" s="122"/>
      <c r="G809" s="117"/>
      <c r="H809" s="117"/>
      <c r="I809" s="117"/>
      <c r="J809" s="117"/>
      <c r="K809" s="119"/>
      <c r="L809" s="120" t="str">
        <f>IFERROR(_xlfn.IFNA(VLOOKUP($K809,коммент!$B:$C,2,0),""),"")</f>
        <v/>
      </c>
      <c r="M809" s="119"/>
      <c r="N809" s="121"/>
      <c r="O809" s="121"/>
      <c r="P809" s="121"/>
      <c r="Q809" s="13"/>
      <c r="R809" s="13"/>
    </row>
    <row r="810" spans="1:18" s="14" customFormat="1" hidden="1" x14ac:dyDescent="0.2">
      <c r="A810" s="15"/>
      <c r="B810" s="117"/>
      <c r="C810" s="117"/>
      <c r="D810" s="118"/>
      <c r="E810" s="118"/>
      <c r="F810" s="122"/>
      <c r="G810" s="117"/>
      <c r="H810" s="117"/>
      <c r="I810" s="117"/>
      <c r="J810" s="117"/>
      <c r="K810" s="119"/>
      <c r="L810" s="120" t="str">
        <f>IFERROR(_xlfn.IFNA(VLOOKUP($K810,коммент!$B:$C,2,0),""),"")</f>
        <v/>
      </c>
      <c r="M810" s="119"/>
      <c r="N810" s="121"/>
      <c r="O810" s="121"/>
      <c r="P810" s="121"/>
      <c r="Q810" s="13"/>
      <c r="R810" s="13"/>
    </row>
    <row r="811" spans="1:18" s="14" customFormat="1" hidden="1" x14ac:dyDescent="0.2">
      <c r="A811" s="15"/>
      <c r="B811" s="117"/>
      <c r="C811" s="117"/>
      <c r="D811" s="118"/>
      <c r="E811" s="118"/>
      <c r="F811" s="122"/>
      <c r="G811" s="117"/>
      <c r="H811" s="117"/>
      <c r="I811" s="117"/>
      <c r="J811" s="117"/>
      <c r="K811" s="119"/>
      <c r="L811" s="120" t="str">
        <f>IFERROR(_xlfn.IFNA(VLOOKUP($K811,коммент!$B:$C,2,0),""),"")</f>
        <v/>
      </c>
      <c r="M811" s="119"/>
      <c r="N811" s="121"/>
      <c r="O811" s="121"/>
      <c r="P811" s="121"/>
      <c r="Q811" s="13"/>
      <c r="R811" s="13"/>
    </row>
    <row r="812" spans="1:18" s="14" customFormat="1" hidden="1" x14ac:dyDescent="0.2">
      <c r="A812" s="15"/>
      <c r="B812" s="117"/>
      <c r="C812" s="117"/>
      <c r="D812" s="118"/>
      <c r="E812" s="118"/>
      <c r="F812" s="122"/>
      <c r="G812" s="117"/>
      <c r="H812" s="117"/>
      <c r="I812" s="117"/>
      <c r="J812" s="117"/>
      <c r="K812" s="119"/>
      <c r="L812" s="120" t="str">
        <f>IFERROR(_xlfn.IFNA(VLOOKUP($K812,коммент!$B:$C,2,0),""),"")</f>
        <v/>
      </c>
      <c r="M812" s="119"/>
      <c r="N812" s="121"/>
      <c r="O812" s="121"/>
      <c r="P812" s="121"/>
      <c r="Q812" s="13"/>
      <c r="R812" s="13"/>
    </row>
    <row r="813" spans="1:18" s="14" customFormat="1" hidden="1" x14ac:dyDescent="0.2">
      <c r="A813" s="15"/>
      <c r="B813" s="117"/>
      <c r="C813" s="117"/>
      <c r="D813" s="118"/>
      <c r="E813" s="118"/>
      <c r="F813" s="122"/>
      <c r="G813" s="117"/>
      <c r="H813" s="117"/>
      <c r="I813" s="117"/>
      <c r="J813" s="117"/>
      <c r="K813" s="119"/>
      <c r="L813" s="120" t="str">
        <f>IFERROR(_xlfn.IFNA(VLOOKUP($K813,коммент!$B:$C,2,0),""),"")</f>
        <v/>
      </c>
      <c r="M813" s="119"/>
      <c r="N813" s="121"/>
      <c r="O813" s="121"/>
      <c r="P813" s="121"/>
      <c r="Q813" s="13"/>
      <c r="R813" s="13"/>
    </row>
    <row r="814" spans="1:18" s="14" customFormat="1" hidden="1" x14ac:dyDescent="0.2">
      <c r="A814" s="15"/>
      <c r="B814" s="117"/>
      <c r="C814" s="117"/>
      <c r="D814" s="118"/>
      <c r="E814" s="118"/>
      <c r="F814" s="122"/>
      <c r="G814" s="117"/>
      <c r="H814" s="117"/>
      <c r="I814" s="117"/>
      <c r="J814" s="117"/>
      <c r="K814" s="119"/>
      <c r="L814" s="120" t="str">
        <f>IFERROR(_xlfn.IFNA(VLOOKUP($K814,коммент!$B:$C,2,0),""),"")</f>
        <v/>
      </c>
      <c r="M814" s="119"/>
      <c r="N814" s="121"/>
      <c r="O814" s="121"/>
      <c r="P814" s="121"/>
      <c r="Q814" s="13"/>
      <c r="R814" s="13"/>
    </row>
    <row r="815" spans="1:18" s="14" customFormat="1" hidden="1" x14ac:dyDescent="0.2">
      <c r="A815" s="15"/>
      <c r="B815" s="117"/>
      <c r="C815" s="117"/>
      <c r="D815" s="118"/>
      <c r="E815" s="118"/>
      <c r="F815" s="122"/>
      <c r="G815" s="117"/>
      <c r="H815" s="117"/>
      <c r="I815" s="117"/>
      <c r="J815" s="117"/>
      <c r="K815" s="119"/>
      <c r="L815" s="120" t="str">
        <f>IFERROR(_xlfn.IFNA(VLOOKUP($K815,коммент!$B:$C,2,0),""),"")</f>
        <v/>
      </c>
      <c r="M815" s="119"/>
      <c r="N815" s="121"/>
      <c r="O815" s="121"/>
      <c r="P815" s="121"/>
      <c r="Q815" s="13"/>
      <c r="R815" s="13"/>
    </row>
    <row r="816" spans="1:18" s="14" customFormat="1" hidden="1" x14ac:dyDescent="0.2">
      <c r="A816" s="15"/>
      <c r="B816" s="117"/>
      <c r="C816" s="117"/>
      <c r="D816" s="118"/>
      <c r="E816" s="118"/>
      <c r="F816" s="122"/>
      <c r="G816" s="117"/>
      <c r="H816" s="117"/>
      <c r="I816" s="117"/>
      <c r="J816" s="117"/>
      <c r="K816" s="119"/>
      <c r="L816" s="120" t="str">
        <f>IFERROR(_xlfn.IFNA(VLOOKUP($K816,коммент!$B:$C,2,0),""),"")</f>
        <v/>
      </c>
      <c r="M816" s="119"/>
      <c r="N816" s="121"/>
      <c r="O816" s="121"/>
      <c r="P816" s="121"/>
      <c r="Q816" s="13"/>
      <c r="R816" s="13"/>
    </row>
    <row r="817" spans="1:18" s="14" customFormat="1" hidden="1" x14ac:dyDescent="0.2">
      <c r="A817" s="15"/>
      <c r="B817" s="117"/>
      <c r="C817" s="117"/>
      <c r="D817" s="118"/>
      <c r="E817" s="118"/>
      <c r="F817" s="122"/>
      <c r="G817" s="117"/>
      <c r="H817" s="117"/>
      <c r="I817" s="117"/>
      <c r="J817" s="117"/>
      <c r="K817" s="119"/>
      <c r="L817" s="120" t="str">
        <f>IFERROR(_xlfn.IFNA(VLOOKUP($K817,коммент!$B:$C,2,0),""),"")</f>
        <v/>
      </c>
      <c r="M817" s="119"/>
      <c r="N817" s="121"/>
      <c r="O817" s="121"/>
      <c r="P817" s="121"/>
      <c r="Q817" s="13"/>
      <c r="R817" s="13"/>
    </row>
    <row r="818" spans="1:18" s="14" customFormat="1" hidden="1" x14ac:dyDescent="0.2">
      <c r="A818" s="15"/>
      <c r="B818" s="117"/>
      <c r="C818" s="117"/>
      <c r="D818" s="118"/>
      <c r="E818" s="118"/>
      <c r="F818" s="122"/>
      <c r="G818" s="117"/>
      <c r="H818" s="117"/>
      <c r="I818" s="117"/>
      <c r="J818" s="117"/>
      <c r="K818" s="119"/>
      <c r="L818" s="120" t="str">
        <f>IFERROR(_xlfn.IFNA(VLOOKUP($K818,коммент!$B:$C,2,0),""),"")</f>
        <v/>
      </c>
      <c r="M818" s="119"/>
      <c r="N818" s="121"/>
      <c r="O818" s="121"/>
      <c r="P818" s="121"/>
      <c r="Q818" s="13"/>
      <c r="R818" s="13"/>
    </row>
    <row r="819" spans="1:18" s="14" customFormat="1" hidden="1" x14ac:dyDescent="0.2">
      <c r="A819" s="15"/>
      <c r="B819" s="117"/>
      <c r="C819" s="117"/>
      <c r="D819" s="118"/>
      <c r="E819" s="118"/>
      <c r="F819" s="122"/>
      <c r="G819" s="117"/>
      <c r="H819" s="117"/>
      <c r="I819" s="117"/>
      <c r="J819" s="117"/>
      <c r="K819" s="119"/>
      <c r="L819" s="120" t="str">
        <f>IFERROR(_xlfn.IFNA(VLOOKUP($K819,коммент!$B:$C,2,0),""),"")</f>
        <v/>
      </c>
      <c r="M819" s="119"/>
      <c r="N819" s="121"/>
      <c r="O819" s="121"/>
      <c r="P819" s="121"/>
      <c r="Q819" s="13"/>
      <c r="R819" s="13"/>
    </row>
    <row r="820" spans="1:18" s="14" customFormat="1" hidden="1" x14ac:dyDescent="0.2">
      <c r="A820" s="15"/>
      <c r="B820" s="117"/>
      <c r="C820" s="117"/>
      <c r="D820" s="118"/>
      <c r="E820" s="118"/>
      <c r="F820" s="122"/>
      <c r="G820" s="117"/>
      <c r="H820" s="117"/>
      <c r="I820" s="117"/>
      <c r="J820" s="117"/>
      <c r="K820" s="119"/>
      <c r="L820" s="120" t="str">
        <f>IFERROR(_xlfn.IFNA(VLOOKUP($K820,коммент!$B:$C,2,0),""),"")</f>
        <v/>
      </c>
      <c r="M820" s="119"/>
      <c r="N820" s="121"/>
      <c r="O820" s="121"/>
      <c r="P820" s="121"/>
      <c r="Q820" s="13"/>
      <c r="R820" s="13"/>
    </row>
    <row r="821" spans="1:18" s="14" customFormat="1" hidden="1" x14ac:dyDescent="0.2">
      <c r="A821" s="15"/>
      <c r="B821" s="117"/>
      <c r="C821" s="117"/>
      <c r="D821" s="118"/>
      <c r="E821" s="118"/>
      <c r="F821" s="122"/>
      <c r="G821" s="117"/>
      <c r="H821" s="117"/>
      <c r="I821" s="117"/>
      <c r="J821" s="117"/>
      <c r="K821" s="119"/>
      <c r="L821" s="120" t="str">
        <f>IFERROR(_xlfn.IFNA(VLOOKUP($K821,коммент!$B:$C,2,0),""),"")</f>
        <v/>
      </c>
      <c r="M821" s="119"/>
      <c r="N821" s="121"/>
      <c r="O821" s="121"/>
      <c r="P821" s="121"/>
      <c r="Q821" s="13"/>
      <c r="R821" s="13"/>
    </row>
    <row r="822" spans="1:18" s="14" customFormat="1" hidden="1" x14ac:dyDescent="0.2">
      <c r="A822" s="15"/>
      <c r="B822" s="117"/>
      <c r="C822" s="117"/>
      <c r="D822" s="118"/>
      <c r="E822" s="118"/>
      <c r="F822" s="122"/>
      <c r="G822" s="117"/>
      <c r="H822" s="117"/>
      <c r="I822" s="117"/>
      <c r="J822" s="117"/>
      <c r="K822" s="119"/>
      <c r="L822" s="120" t="str">
        <f>IFERROR(_xlfn.IFNA(VLOOKUP($K822,коммент!$B:$C,2,0),""),"")</f>
        <v/>
      </c>
      <c r="M822" s="119"/>
      <c r="N822" s="121"/>
      <c r="O822" s="121"/>
      <c r="P822" s="121"/>
      <c r="Q822" s="13"/>
      <c r="R822" s="13"/>
    </row>
    <row r="823" spans="1:18" s="14" customFormat="1" hidden="1" x14ac:dyDescent="0.2">
      <c r="A823" s="15"/>
      <c r="B823" s="117"/>
      <c r="C823" s="117"/>
      <c r="D823" s="118"/>
      <c r="E823" s="118"/>
      <c r="F823" s="122"/>
      <c r="G823" s="117"/>
      <c r="H823" s="117"/>
      <c r="I823" s="117"/>
      <c r="J823" s="117"/>
      <c r="K823" s="119"/>
      <c r="L823" s="120" t="str">
        <f>IFERROR(_xlfn.IFNA(VLOOKUP($K823,коммент!$B:$C,2,0),""),"")</f>
        <v/>
      </c>
      <c r="M823" s="119"/>
      <c r="N823" s="121"/>
      <c r="O823" s="121"/>
      <c r="P823" s="121"/>
      <c r="Q823" s="13"/>
      <c r="R823" s="13"/>
    </row>
    <row r="824" spans="1:18" s="14" customFormat="1" hidden="1" x14ac:dyDescent="0.2">
      <c r="A824" s="15"/>
      <c r="B824" s="117"/>
      <c r="C824" s="117"/>
      <c r="D824" s="118"/>
      <c r="E824" s="118"/>
      <c r="F824" s="122"/>
      <c r="G824" s="117"/>
      <c r="H824" s="117"/>
      <c r="I824" s="117"/>
      <c r="J824" s="117"/>
      <c r="K824" s="119"/>
      <c r="L824" s="120" t="str">
        <f>IFERROR(_xlfn.IFNA(VLOOKUP($K824,коммент!$B:$C,2,0),""),"")</f>
        <v/>
      </c>
      <c r="M824" s="119"/>
      <c r="N824" s="121"/>
      <c r="O824" s="121"/>
      <c r="P824" s="121"/>
      <c r="Q824" s="13"/>
      <c r="R824" s="13"/>
    </row>
    <row r="825" spans="1:18" s="14" customFormat="1" hidden="1" x14ac:dyDescent="0.2">
      <c r="A825" s="15"/>
      <c r="B825" s="117"/>
      <c r="C825" s="117"/>
      <c r="D825" s="118"/>
      <c r="E825" s="118"/>
      <c r="F825" s="122"/>
      <c r="G825" s="117"/>
      <c r="H825" s="117"/>
      <c r="I825" s="117"/>
      <c r="J825" s="117"/>
      <c r="K825" s="119"/>
      <c r="L825" s="120" t="str">
        <f>IFERROR(_xlfn.IFNA(VLOOKUP($K825,коммент!$B:$C,2,0),""),"")</f>
        <v/>
      </c>
      <c r="M825" s="119"/>
      <c r="N825" s="121"/>
      <c r="O825" s="121"/>
      <c r="P825" s="121"/>
      <c r="Q825" s="13"/>
      <c r="R825" s="13"/>
    </row>
    <row r="826" spans="1:18" s="14" customFormat="1" hidden="1" x14ac:dyDescent="0.2">
      <c r="A826" s="15"/>
      <c r="B826" s="117"/>
      <c r="C826" s="117"/>
      <c r="D826" s="118"/>
      <c r="E826" s="118"/>
      <c r="F826" s="122"/>
      <c r="G826" s="117"/>
      <c r="H826" s="117"/>
      <c r="I826" s="117"/>
      <c r="J826" s="117"/>
      <c r="K826" s="119"/>
      <c r="L826" s="120" t="str">
        <f>IFERROR(_xlfn.IFNA(VLOOKUP($K826,коммент!$B:$C,2,0),""),"")</f>
        <v/>
      </c>
      <c r="M826" s="119"/>
      <c r="N826" s="121"/>
      <c r="O826" s="121"/>
      <c r="P826" s="121"/>
      <c r="Q826" s="13"/>
      <c r="R826" s="13"/>
    </row>
    <row r="827" spans="1:18" s="14" customFormat="1" hidden="1" x14ac:dyDescent="0.2">
      <c r="A827" s="15"/>
      <c r="B827" s="117"/>
      <c r="C827" s="117"/>
      <c r="D827" s="118"/>
      <c r="E827" s="118"/>
      <c r="F827" s="122"/>
      <c r="G827" s="117"/>
      <c r="H827" s="117"/>
      <c r="I827" s="117"/>
      <c r="J827" s="117"/>
      <c r="K827" s="119"/>
      <c r="L827" s="120" t="str">
        <f>IFERROR(_xlfn.IFNA(VLOOKUP($K827,коммент!$B:$C,2,0),""),"")</f>
        <v/>
      </c>
      <c r="M827" s="119"/>
      <c r="N827" s="121"/>
      <c r="O827" s="121"/>
      <c r="P827" s="121"/>
      <c r="Q827" s="13"/>
      <c r="R827" s="13"/>
    </row>
    <row r="828" spans="1:18" s="14" customFormat="1" hidden="1" x14ac:dyDescent="0.2">
      <c r="A828" s="15"/>
      <c r="B828" s="117"/>
      <c r="C828" s="117"/>
      <c r="D828" s="118"/>
      <c r="E828" s="118"/>
      <c r="F828" s="122"/>
      <c r="G828" s="117"/>
      <c r="H828" s="117"/>
      <c r="I828" s="117"/>
      <c r="J828" s="117"/>
      <c r="K828" s="119"/>
      <c r="L828" s="120" t="str">
        <f>IFERROR(_xlfn.IFNA(VLOOKUP($K828,коммент!$B:$C,2,0),""),"")</f>
        <v/>
      </c>
      <c r="M828" s="119"/>
      <c r="N828" s="121"/>
      <c r="O828" s="121"/>
      <c r="P828" s="121"/>
      <c r="Q828" s="13"/>
      <c r="R828" s="13"/>
    </row>
    <row r="829" spans="1:18" s="14" customFormat="1" hidden="1" x14ac:dyDescent="0.2">
      <c r="A829" s="15"/>
      <c r="B829" s="117"/>
      <c r="C829" s="117"/>
      <c r="D829" s="118"/>
      <c r="E829" s="118"/>
      <c r="F829" s="122"/>
      <c r="G829" s="117"/>
      <c r="H829" s="117"/>
      <c r="I829" s="117"/>
      <c r="J829" s="117"/>
      <c r="K829" s="119"/>
      <c r="L829" s="120" t="str">
        <f>IFERROR(_xlfn.IFNA(VLOOKUP($K829,коммент!$B:$C,2,0),""),"")</f>
        <v/>
      </c>
      <c r="M829" s="119"/>
      <c r="N829" s="121"/>
      <c r="O829" s="121"/>
      <c r="P829" s="121"/>
      <c r="Q829" s="13"/>
      <c r="R829" s="13"/>
    </row>
    <row r="830" spans="1:18" s="14" customFormat="1" hidden="1" x14ac:dyDescent="0.2">
      <c r="A830" s="15"/>
      <c r="B830" s="117"/>
      <c r="C830" s="117"/>
      <c r="D830" s="118"/>
      <c r="E830" s="118"/>
      <c r="F830" s="122"/>
      <c r="G830" s="117"/>
      <c r="H830" s="117"/>
      <c r="I830" s="117"/>
      <c r="J830" s="117"/>
      <c r="K830" s="119"/>
      <c r="L830" s="120" t="str">
        <f>IFERROR(_xlfn.IFNA(VLOOKUP($K830,коммент!$B:$C,2,0),""),"")</f>
        <v/>
      </c>
      <c r="M830" s="119"/>
      <c r="N830" s="121"/>
      <c r="O830" s="121"/>
      <c r="P830" s="121"/>
      <c r="Q830" s="13"/>
      <c r="R830" s="13"/>
    </row>
    <row r="831" spans="1:18" s="14" customFormat="1" hidden="1" x14ac:dyDescent="0.2">
      <c r="A831" s="15"/>
      <c r="B831" s="117"/>
      <c r="C831" s="117"/>
      <c r="D831" s="118"/>
      <c r="E831" s="118"/>
      <c r="F831" s="122"/>
      <c r="G831" s="117"/>
      <c r="H831" s="117"/>
      <c r="I831" s="117"/>
      <c r="J831" s="117"/>
      <c r="K831" s="119"/>
      <c r="L831" s="120" t="str">
        <f>IFERROR(_xlfn.IFNA(VLOOKUP($K831,коммент!$B:$C,2,0),""),"")</f>
        <v/>
      </c>
      <c r="M831" s="119"/>
      <c r="N831" s="121"/>
      <c r="O831" s="121"/>
      <c r="P831" s="121"/>
      <c r="Q831" s="13"/>
      <c r="R831" s="13"/>
    </row>
    <row r="832" spans="1:18" s="14" customFormat="1" hidden="1" x14ac:dyDescent="0.2">
      <c r="A832" s="15"/>
      <c r="B832" s="117"/>
      <c r="C832" s="117"/>
      <c r="D832" s="118"/>
      <c r="E832" s="118"/>
      <c r="F832" s="122"/>
      <c r="G832" s="117"/>
      <c r="H832" s="117"/>
      <c r="I832" s="117"/>
      <c r="J832" s="117"/>
      <c r="K832" s="119"/>
      <c r="L832" s="120" t="str">
        <f>IFERROR(_xlfn.IFNA(VLOOKUP($K832,коммент!$B:$C,2,0),""),"")</f>
        <v/>
      </c>
      <c r="M832" s="119"/>
      <c r="N832" s="121"/>
      <c r="O832" s="121"/>
      <c r="P832" s="121"/>
      <c r="Q832" s="13"/>
      <c r="R832" s="13"/>
    </row>
    <row r="833" spans="1:18" s="14" customFormat="1" hidden="1" x14ac:dyDescent="0.2">
      <c r="A833" s="15"/>
      <c r="B833" s="117"/>
      <c r="C833" s="117"/>
      <c r="D833" s="118"/>
      <c r="E833" s="118"/>
      <c r="F833" s="122"/>
      <c r="G833" s="117"/>
      <c r="H833" s="117"/>
      <c r="I833" s="117"/>
      <c r="J833" s="117"/>
      <c r="K833" s="119"/>
      <c r="L833" s="120" t="str">
        <f>IFERROR(_xlfn.IFNA(VLOOKUP($K833,коммент!$B:$C,2,0),""),"")</f>
        <v/>
      </c>
      <c r="M833" s="119"/>
      <c r="N833" s="121"/>
      <c r="O833" s="121"/>
      <c r="P833" s="121"/>
      <c r="Q833" s="13"/>
      <c r="R833" s="13"/>
    </row>
    <row r="834" spans="1:18" s="14" customFormat="1" hidden="1" x14ac:dyDescent="0.2">
      <c r="A834" s="15"/>
      <c r="B834" s="117"/>
      <c r="C834" s="117"/>
      <c r="D834" s="118"/>
      <c r="E834" s="118"/>
      <c r="F834" s="122"/>
      <c r="G834" s="117"/>
      <c r="H834" s="117"/>
      <c r="I834" s="117"/>
      <c r="J834" s="117"/>
      <c r="K834" s="119"/>
      <c r="L834" s="120" t="str">
        <f>IFERROR(_xlfn.IFNA(VLOOKUP($K834,коммент!$B:$C,2,0),""),"")</f>
        <v/>
      </c>
      <c r="M834" s="119"/>
      <c r="N834" s="121"/>
      <c r="O834" s="121"/>
      <c r="P834" s="121"/>
      <c r="Q834" s="13"/>
      <c r="R834" s="13"/>
    </row>
    <row r="835" spans="1:18" s="14" customFormat="1" hidden="1" x14ac:dyDescent="0.2">
      <c r="A835" s="15"/>
      <c r="B835" s="117"/>
      <c r="C835" s="117"/>
      <c r="D835" s="118"/>
      <c r="E835" s="118"/>
      <c r="F835" s="122"/>
      <c r="G835" s="117"/>
      <c r="H835" s="117"/>
      <c r="I835" s="117"/>
      <c r="J835" s="117"/>
      <c r="K835" s="119"/>
      <c r="L835" s="120" t="str">
        <f>IFERROR(_xlfn.IFNA(VLOOKUP($K835,коммент!$B:$C,2,0),""),"")</f>
        <v/>
      </c>
      <c r="M835" s="119"/>
      <c r="N835" s="121"/>
      <c r="O835" s="121"/>
      <c r="P835" s="121"/>
      <c r="Q835" s="13"/>
      <c r="R835" s="13"/>
    </row>
    <row r="836" spans="1:18" s="14" customFormat="1" hidden="1" x14ac:dyDescent="0.2">
      <c r="A836" s="15"/>
      <c r="B836" s="117"/>
      <c r="C836" s="117"/>
      <c r="D836" s="118"/>
      <c r="E836" s="118"/>
      <c r="F836" s="122"/>
      <c r="G836" s="117"/>
      <c r="H836" s="117"/>
      <c r="I836" s="117"/>
      <c r="J836" s="117"/>
      <c r="K836" s="119"/>
      <c r="L836" s="120" t="str">
        <f>IFERROR(_xlfn.IFNA(VLOOKUP($K836,коммент!$B:$C,2,0),""),"")</f>
        <v/>
      </c>
      <c r="M836" s="119"/>
      <c r="N836" s="121"/>
      <c r="O836" s="121"/>
      <c r="P836" s="121"/>
      <c r="Q836" s="13"/>
      <c r="R836" s="13"/>
    </row>
    <row r="837" spans="1:18" s="14" customFormat="1" hidden="1" x14ac:dyDescent="0.2">
      <c r="A837" s="15"/>
      <c r="B837" s="117"/>
      <c r="C837" s="117"/>
      <c r="D837" s="118"/>
      <c r="E837" s="118"/>
      <c r="F837" s="122"/>
      <c r="G837" s="117"/>
      <c r="H837" s="117"/>
      <c r="I837" s="117"/>
      <c r="J837" s="117"/>
      <c r="K837" s="119"/>
      <c r="L837" s="120" t="str">
        <f>IFERROR(_xlfn.IFNA(VLOOKUP($K837,коммент!$B:$C,2,0),""),"")</f>
        <v/>
      </c>
      <c r="M837" s="119"/>
      <c r="N837" s="121"/>
      <c r="O837" s="121"/>
      <c r="P837" s="121"/>
      <c r="Q837" s="13"/>
      <c r="R837" s="13"/>
    </row>
    <row r="838" spans="1:18" s="14" customFormat="1" hidden="1" x14ac:dyDescent="0.2">
      <c r="A838" s="15"/>
      <c r="B838" s="117"/>
      <c r="C838" s="117"/>
      <c r="D838" s="118"/>
      <c r="E838" s="118"/>
      <c r="F838" s="122"/>
      <c r="G838" s="117"/>
      <c r="H838" s="117"/>
      <c r="I838" s="117"/>
      <c r="J838" s="117"/>
      <c r="K838" s="119"/>
      <c r="L838" s="120" t="str">
        <f>IFERROR(_xlfn.IFNA(VLOOKUP($K838,коммент!$B:$C,2,0),""),"")</f>
        <v/>
      </c>
      <c r="M838" s="119"/>
      <c r="N838" s="121"/>
      <c r="O838" s="121"/>
      <c r="P838" s="121"/>
      <c r="Q838" s="13"/>
      <c r="R838" s="13"/>
    </row>
    <row r="839" spans="1:18" s="14" customFormat="1" hidden="1" x14ac:dyDescent="0.2">
      <c r="A839" s="15"/>
      <c r="B839" s="117"/>
      <c r="C839" s="117"/>
      <c r="D839" s="118"/>
      <c r="E839" s="118"/>
      <c r="F839" s="122"/>
      <c r="G839" s="117"/>
      <c r="H839" s="117"/>
      <c r="I839" s="117"/>
      <c r="J839" s="117"/>
      <c r="K839" s="119"/>
      <c r="L839" s="120" t="str">
        <f>IFERROR(_xlfn.IFNA(VLOOKUP($K839,коммент!$B:$C,2,0),""),"")</f>
        <v/>
      </c>
      <c r="M839" s="119"/>
      <c r="N839" s="121"/>
      <c r="O839" s="121"/>
      <c r="P839" s="121"/>
      <c r="Q839" s="13"/>
      <c r="R839" s="13"/>
    </row>
    <row r="840" spans="1:18" s="14" customFormat="1" hidden="1" x14ac:dyDescent="0.2">
      <c r="A840" s="15"/>
      <c r="B840" s="117"/>
      <c r="C840" s="117"/>
      <c r="D840" s="118"/>
      <c r="E840" s="118"/>
      <c r="F840" s="122"/>
      <c r="G840" s="117"/>
      <c r="H840" s="117"/>
      <c r="I840" s="117"/>
      <c r="J840" s="117"/>
      <c r="K840" s="119"/>
      <c r="L840" s="120" t="str">
        <f>IFERROR(_xlfn.IFNA(VLOOKUP($K840,коммент!$B:$C,2,0),""),"")</f>
        <v/>
      </c>
      <c r="M840" s="119"/>
      <c r="N840" s="121"/>
      <c r="O840" s="121"/>
      <c r="P840" s="121"/>
      <c r="Q840" s="13"/>
      <c r="R840" s="13"/>
    </row>
    <row r="841" spans="1:18" s="14" customFormat="1" hidden="1" x14ac:dyDescent="0.2">
      <c r="A841" s="15"/>
      <c r="B841" s="117"/>
      <c r="C841" s="117"/>
      <c r="D841" s="118"/>
      <c r="E841" s="118"/>
      <c r="F841" s="122"/>
      <c r="G841" s="117"/>
      <c r="H841" s="117"/>
      <c r="I841" s="117"/>
      <c r="J841" s="117"/>
      <c r="K841" s="119"/>
      <c r="L841" s="120" t="str">
        <f>IFERROR(_xlfn.IFNA(VLOOKUP($K841,коммент!$B:$C,2,0),""),"")</f>
        <v/>
      </c>
      <c r="M841" s="119"/>
      <c r="N841" s="121"/>
      <c r="O841" s="121"/>
      <c r="P841" s="121"/>
      <c r="Q841" s="13"/>
      <c r="R841" s="13"/>
    </row>
    <row r="842" spans="1:18" s="14" customFormat="1" hidden="1" x14ac:dyDescent="0.2">
      <c r="A842" s="15"/>
      <c r="B842" s="117"/>
      <c r="C842" s="117"/>
      <c r="D842" s="118"/>
      <c r="E842" s="118"/>
      <c r="F842" s="122"/>
      <c r="G842" s="117"/>
      <c r="H842" s="117"/>
      <c r="I842" s="117"/>
      <c r="J842" s="117"/>
      <c r="K842" s="119"/>
      <c r="L842" s="120" t="str">
        <f>IFERROR(_xlfn.IFNA(VLOOKUP($K842,коммент!$B:$C,2,0),""),"")</f>
        <v/>
      </c>
      <c r="M842" s="119"/>
      <c r="N842" s="121"/>
      <c r="O842" s="121"/>
      <c r="P842" s="121"/>
      <c r="Q842" s="13"/>
      <c r="R842" s="13"/>
    </row>
    <row r="843" spans="1:18" s="14" customFormat="1" hidden="1" x14ac:dyDescent="0.2">
      <c r="A843" s="15"/>
      <c r="B843" s="117"/>
      <c r="C843" s="117"/>
      <c r="D843" s="118"/>
      <c r="E843" s="118"/>
      <c r="F843" s="122"/>
      <c r="G843" s="117"/>
      <c r="H843" s="117"/>
      <c r="I843" s="117"/>
      <c r="J843" s="117"/>
      <c r="K843" s="119"/>
      <c r="L843" s="120" t="str">
        <f>IFERROR(_xlfn.IFNA(VLOOKUP($K843,коммент!$B:$C,2,0),""),"")</f>
        <v/>
      </c>
      <c r="M843" s="119"/>
      <c r="N843" s="121"/>
      <c r="O843" s="121"/>
      <c r="P843" s="121"/>
      <c r="Q843" s="13"/>
      <c r="R843" s="13"/>
    </row>
    <row r="844" spans="1:18" s="14" customFormat="1" hidden="1" x14ac:dyDescent="0.2">
      <c r="A844" s="15"/>
      <c r="B844" s="117"/>
      <c r="C844" s="117"/>
      <c r="D844" s="118"/>
      <c r="E844" s="118"/>
      <c r="F844" s="122"/>
      <c r="G844" s="117"/>
      <c r="H844" s="117"/>
      <c r="I844" s="117"/>
      <c r="J844" s="117"/>
      <c r="K844" s="119"/>
      <c r="L844" s="120" t="str">
        <f>IFERROR(_xlfn.IFNA(VLOOKUP($K844,коммент!$B:$C,2,0),""),"")</f>
        <v/>
      </c>
      <c r="M844" s="119"/>
      <c r="N844" s="121"/>
      <c r="O844" s="121"/>
      <c r="P844" s="121"/>
      <c r="Q844" s="13"/>
      <c r="R844" s="13"/>
    </row>
    <row r="845" spans="1:18" s="14" customFormat="1" hidden="1" x14ac:dyDescent="0.2">
      <c r="A845" s="15"/>
      <c r="B845" s="117"/>
      <c r="C845" s="117"/>
      <c r="D845" s="118"/>
      <c r="E845" s="118"/>
      <c r="F845" s="122"/>
      <c r="G845" s="117"/>
      <c r="H845" s="117"/>
      <c r="I845" s="117"/>
      <c r="J845" s="117"/>
      <c r="K845" s="119"/>
      <c r="L845" s="120" t="str">
        <f>IFERROR(_xlfn.IFNA(VLOOKUP($K845,коммент!$B:$C,2,0),""),"")</f>
        <v/>
      </c>
      <c r="M845" s="119"/>
      <c r="N845" s="121"/>
      <c r="O845" s="121"/>
      <c r="P845" s="121"/>
      <c r="Q845" s="13"/>
      <c r="R845" s="13"/>
    </row>
    <row r="846" spans="1:18" s="14" customFormat="1" hidden="1" x14ac:dyDescent="0.2">
      <c r="A846" s="15"/>
      <c r="B846" s="117"/>
      <c r="C846" s="117"/>
      <c r="D846" s="118"/>
      <c r="E846" s="118"/>
      <c r="F846" s="122"/>
      <c r="G846" s="117"/>
      <c r="H846" s="117"/>
      <c r="I846" s="117"/>
      <c r="J846" s="117"/>
      <c r="K846" s="119"/>
      <c r="L846" s="120" t="str">
        <f>IFERROR(_xlfn.IFNA(VLOOKUP($K846,коммент!$B:$C,2,0),""),"")</f>
        <v/>
      </c>
      <c r="M846" s="119"/>
      <c r="N846" s="121"/>
      <c r="O846" s="121"/>
      <c r="P846" s="121"/>
      <c r="Q846" s="13"/>
      <c r="R846" s="13"/>
    </row>
    <row r="847" spans="1:18" s="14" customFormat="1" hidden="1" x14ac:dyDescent="0.2">
      <c r="A847" s="15"/>
      <c r="B847" s="117"/>
      <c r="C847" s="117"/>
      <c r="D847" s="118"/>
      <c r="E847" s="118"/>
      <c r="F847" s="122"/>
      <c r="G847" s="117"/>
      <c r="H847" s="117"/>
      <c r="I847" s="117"/>
      <c r="J847" s="117"/>
      <c r="K847" s="119"/>
      <c r="L847" s="120" t="str">
        <f>IFERROR(_xlfn.IFNA(VLOOKUP($K847,коммент!$B:$C,2,0),""),"")</f>
        <v/>
      </c>
      <c r="M847" s="119"/>
      <c r="N847" s="121"/>
      <c r="O847" s="121"/>
      <c r="P847" s="121"/>
      <c r="Q847" s="13"/>
      <c r="R847" s="13"/>
    </row>
    <row r="848" spans="1:18" s="14" customFormat="1" hidden="1" x14ac:dyDescent="0.2">
      <c r="A848" s="15"/>
      <c r="B848" s="117"/>
      <c r="C848" s="117"/>
      <c r="D848" s="118"/>
      <c r="E848" s="118"/>
      <c r="F848" s="122"/>
      <c r="G848" s="117"/>
      <c r="H848" s="117"/>
      <c r="I848" s="117"/>
      <c r="J848" s="117"/>
      <c r="K848" s="119"/>
      <c r="L848" s="120" t="str">
        <f>IFERROR(_xlfn.IFNA(VLOOKUP($K848,коммент!$B:$C,2,0),""),"")</f>
        <v/>
      </c>
      <c r="M848" s="119"/>
      <c r="N848" s="121"/>
      <c r="O848" s="121"/>
      <c r="P848" s="121"/>
      <c r="Q848" s="13"/>
      <c r="R848" s="13"/>
    </row>
    <row r="849" spans="1:18" s="14" customFormat="1" hidden="1" x14ac:dyDescent="0.2">
      <c r="A849" s="15"/>
      <c r="B849" s="117"/>
      <c r="C849" s="117"/>
      <c r="D849" s="118"/>
      <c r="E849" s="118"/>
      <c r="F849" s="122"/>
      <c r="G849" s="117"/>
      <c r="H849" s="117"/>
      <c r="I849" s="117"/>
      <c r="J849" s="117"/>
      <c r="K849" s="119"/>
      <c r="L849" s="120" t="str">
        <f>IFERROR(_xlfn.IFNA(VLOOKUP($K849,коммент!$B:$C,2,0),""),"")</f>
        <v/>
      </c>
      <c r="M849" s="119"/>
      <c r="N849" s="121"/>
      <c r="O849" s="121"/>
      <c r="P849" s="121"/>
      <c r="Q849" s="13"/>
      <c r="R849" s="13"/>
    </row>
    <row r="850" spans="1:18" s="14" customFormat="1" hidden="1" x14ac:dyDescent="0.2">
      <c r="A850" s="15"/>
      <c r="B850" s="117"/>
      <c r="C850" s="117"/>
      <c r="D850" s="118"/>
      <c r="E850" s="118"/>
      <c r="F850" s="122"/>
      <c r="G850" s="117"/>
      <c r="H850" s="117"/>
      <c r="I850" s="117"/>
      <c r="J850" s="117"/>
      <c r="K850" s="119"/>
      <c r="L850" s="120" t="str">
        <f>IFERROR(_xlfn.IFNA(VLOOKUP($K850,коммент!$B:$C,2,0),""),"")</f>
        <v/>
      </c>
      <c r="M850" s="119"/>
      <c r="N850" s="121"/>
      <c r="O850" s="121"/>
      <c r="P850" s="121"/>
      <c r="Q850" s="13"/>
      <c r="R850" s="13"/>
    </row>
    <row r="851" spans="1:18" s="14" customFormat="1" hidden="1" x14ac:dyDescent="0.2">
      <c r="A851" s="15"/>
      <c r="B851" s="117"/>
      <c r="C851" s="117"/>
      <c r="D851" s="118"/>
      <c r="E851" s="118"/>
      <c r="F851" s="122"/>
      <c r="G851" s="117"/>
      <c r="H851" s="117"/>
      <c r="I851" s="117"/>
      <c r="J851" s="117"/>
      <c r="K851" s="119"/>
      <c r="L851" s="120" t="str">
        <f>IFERROR(_xlfn.IFNA(VLOOKUP($K851,коммент!$B:$C,2,0),""),"")</f>
        <v/>
      </c>
      <c r="M851" s="119"/>
      <c r="N851" s="121"/>
      <c r="O851" s="121"/>
      <c r="P851" s="121"/>
      <c r="Q851" s="13"/>
      <c r="R851" s="13"/>
    </row>
    <row r="852" spans="1:18" s="14" customFormat="1" hidden="1" x14ac:dyDescent="0.2">
      <c r="A852" s="15"/>
      <c r="B852" s="117"/>
      <c r="C852" s="117"/>
      <c r="D852" s="118"/>
      <c r="E852" s="118"/>
      <c r="F852" s="122"/>
      <c r="G852" s="117"/>
      <c r="H852" s="117"/>
      <c r="I852" s="117"/>
      <c r="J852" s="117"/>
      <c r="K852" s="119"/>
      <c r="L852" s="120" t="str">
        <f>IFERROR(_xlfn.IFNA(VLOOKUP($K852,коммент!$B:$C,2,0),""),"")</f>
        <v/>
      </c>
      <c r="M852" s="119"/>
      <c r="N852" s="121"/>
      <c r="O852" s="121"/>
      <c r="P852" s="121"/>
      <c r="Q852" s="13"/>
      <c r="R852" s="13"/>
    </row>
    <row r="853" spans="1:18" s="14" customFormat="1" hidden="1" x14ac:dyDescent="0.2">
      <c r="A853" s="15"/>
      <c r="B853" s="117"/>
      <c r="C853" s="117"/>
      <c r="D853" s="118"/>
      <c r="E853" s="118"/>
      <c r="F853" s="122"/>
      <c r="G853" s="117"/>
      <c r="H853" s="117"/>
      <c r="I853" s="117"/>
      <c r="J853" s="117"/>
      <c r="K853" s="119"/>
      <c r="L853" s="120" t="str">
        <f>IFERROR(_xlfn.IFNA(VLOOKUP($K853,коммент!$B:$C,2,0),""),"")</f>
        <v/>
      </c>
      <c r="M853" s="119"/>
      <c r="N853" s="121"/>
      <c r="O853" s="121"/>
      <c r="P853" s="121"/>
      <c r="Q853" s="13"/>
      <c r="R853" s="13"/>
    </row>
    <row r="854" spans="1:18" s="14" customFormat="1" hidden="1" x14ac:dyDescent="0.2">
      <c r="A854" s="15"/>
      <c r="B854" s="117"/>
      <c r="C854" s="117"/>
      <c r="D854" s="118"/>
      <c r="E854" s="118"/>
      <c r="F854" s="122"/>
      <c r="G854" s="117"/>
      <c r="H854" s="117"/>
      <c r="I854" s="117"/>
      <c r="J854" s="117"/>
      <c r="K854" s="119"/>
      <c r="L854" s="120" t="str">
        <f>IFERROR(_xlfn.IFNA(VLOOKUP($K854,коммент!$B:$C,2,0),""),"")</f>
        <v/>
      </c>
      <c r="M854" s="119"/>
      <c r="N854" s="121"/>
      <c r="O854" s="121"/>
      <c r="P854" s="121"/>
      <c r="Q854" s="13"/>
      <c r="R854" s="13"/>
    </row>
    <row r="855" spans="1:18" s="14" customFormat="1" hidden="1" x14ac:dyDescent="0.2">
      <c r="A855" s="15"/>
      <c r="B855" s="117"/>
      <c r="C855" s="117"/>
      <c r="D855" s="118"/>
      <c r="E855" s="118"/>
      <c r="F855" s="122"/>
      <c r="G855" s="117"/>
      <c r="H855" s="117"/>
      <c r="I855" s="117"/>
      <c r="J855" s="117"/>
      <c r="K855" s="119"/>
      <c r="L855" s="120" t="str">
        <f>IFERROR(_xlfn.IFNA(VLOOKUP($K855,коммент!$B:$C,2,0),""),"")</f>
        <v/>
      </c>
      <c r="M855" s="119"/>
      <c r="N855" s="121"/>
      <c r="O855" s="121"/>
      <c r="P855" s="121"/>
      <c r="Q855" s="13"/>
      <c r="R855" s="13"/>
    </row>
    <row r="856" spans="1:18" s="14" customFormat="1" hidden="1" x14ac:dyDescent="0.2">
      <c r="A856" s="15"/>
      <c r="B856" s="117"/>
      <c r="C856" s="117"/>
      <c r="D856" s="118"/>
      <c r="E856" s="118"/>
      <c r="F856" s="122"/>
      <c r="G856" s="117"/>
      <c r="H856" s="117"/>
      <c r="I856" s="117"/>
      <c r="J856" s="117"/>
      <c r="K856" s="119"/>
      <c r="L856" s="120" t="str">
        <f>IFERROR(_xlfn.IFNA(VLOOKUP($K856,коммент!$B:$C,2,0),""),"")</f>
        <v/>
      </c>
      <c r="M856" s="119"/>
      <c r="N856" s="121"/>
      <c r="O856" s="121"/>
      <c r="P856" s="121"/>
      <c r="Q856" s="13"/>
      <c r="R856" s="13"/>
    </row>
    <row r="857" spans="1:18" s="14" customFormat="1" hidden="1" x14ac:dyDescent="0.2">
      <c r="A857" s="15"/>
      <c r="B857" s="117"/>
      <c r="C857" s="117"/>
      <c r="D857" s="118"/>
      <c r="E857" s="118"/>
      <c r="F857" s="122"/>
      <c r="G857" s="117"/>
      <c r="H857" s="117"/>
      <c r="I857" s="117"/>
      <c r="J857" s="117"/>
      <c r="K857" s="119"/>
      <c r="L857" s="120" t="str">
        <f>IFERROR(_xlfn.IFNA(VLOOKUP($K857,коммент!$B:$C,2,0),""),"")</f>
        <v/>
      </c>
      <c r="M857" s="119"/>
      <c r="N857" s="121"/>
      <c r="O857" s="121"/>
      <c r="P857" s="121"/>
      <c r="Q857" s="13"/>
      <c r="R857" s="13"/>
    </row>
    <row r="858" spans="1:18" s="14" customFormat="1" hidden="1" x14ac:dyDescent="0.2">
      <c r="A858" s="15"/>
      <c r="B858" s="117"/>
      <c r="C858" s="117"/>
      <c r="D858" s="118"/>
      <c r="E858" s="118"/>
      <c r="F858" s="122"/>
      <c r="G858" s="117"/>
      <c r="H858" s="117"/>
      <c r="I858" s="117"/>
      <c r="J858" s="117"/>
      <c r="K858" s="119"/>
      <c r="L858" s="120" t="str">
        <f>IFERROR(_xlfn.IFNA(VLOOKUP($K858,коммент!$B:$C,2,0),""),"")</f>
        <v/>
      </c>
      <c r="M858" s="119"/>
      <c r="N858" s="121"/>
      <c r="O858" s="121"/>
      <c r="P858" s="121"/>
      <c r="Q858" s="13"/>
      <c r="R858" s="13"/>
    </row>
    <row r="859" spans="1:18" s="14" customFormat="1" hidden="1" x14ac:dyDescent="0.2">
      <c r="A859" s="15"/>
      <c r="B859" s="117"/>
      <c r="C859" s="117"/>
      <c r="D859" s="118"/>
      <c r="E859" s="118"/>
      <c r="F859" s="122"/>
      <c r="G859" s="117"/>
      <c r="H859" s="117"/>
      <c r="I859" s="117"/>
      <c r="J859" s="117"/>
      <c r="K859" s="119"/>
      <c r="L859" s="120" t="str">
        <f>IFERROR(_xlfn.IFNA(VLOOKUP($K859,коммент!$B:$C,2,0),""),"")</f>
        <v/>
      </c>
      <c r="M859" s="119"/>
      <c r="N859" s="121"/>
      <c r="O859" s="121"/>
      <c r="P859" s="121"/>
      <c r="Q859" s="13"/>
      <c r="R859" s="13"/>
    </row>
    <row r="860" spans="1:18" s="14" customFormat="1" hidden="1" x14ac:dyDescent="0.2">
      <c r="A860" s="15"/>
      <c r="B860" s="117"/>
      <c r="C860" s="117"/>
      <c r="D860" s="118"/>
      <c r="E860" s="118"/>
      <c r="F860" s="122"/>
      <c r="G860" s="117"/>
      <c r="H860" s="117"/>
      <c r="I860" s="117"/>
      <c r="J860" s="117"/>
      <c r="K860" s="119"/>
      <c r="L860" s="120" t="str">
        <f>IFERROR(_xlfn.IFNA(VLOOKUP($K860,коммент!$B:$C,2,0),""),"")</f>
        <v/>
      </c>
      <c r="M860" s="119"/>
      <c r="N860" s="121"/>
      <c r="O860" s="121"/>
      <c r="P860" s="121"/>
      <c r="Q860" s="13"/>
      <c r="R860" s="13"/>
    </row>
    <row r="861" spans="1:18" s="14" customFormat="1" hidden="1" x14ac:dyDescent="0.2">
      <c r="A861" s="15"/>
      <c r="B861" s="117"/>
      <c r="C861" s="117"/>
      <c r="D861" s="118"/>
      <c r="E861" s="118"/>
      <c r="F861" s="122"/>
      <c r="G861" s="117"/>
      <c r="H861" s="117"/>
      <c r="I861" s="117"/>
      <c r="J861" s="117"/>
      <c r="K861" s="119"/>
      <c r="L861" s="120" t="str">
        <f>IFERROR(_xlfn.IFNA(VLOOKUP($K861,коммент!$B:$C,2,0),""),"")</f>
        <v/>
      </c>
      <c r="M861" s="119"/>
      <c r="N861" s="121"/>
      <c r="O861" s="121"/>
      <c r="P861" s="121"/>
      <c r="Q861" s="13"/>
      <c r="R861" s="13"/>
    </row>
    <row r="862" spans="1:18" s="14" customFormat="1" hidden="1" x14ac:dyDescent="0.2">
      <c r="A862" s="15"/>
      <c r="B862" s="117"/>
      <c r="C862" s="117"/>
      <c r="D862" s="118"/>
      <c r="E862" s="118"/>
      <c r="F862" s="122"/>
      <c r="G862" s="117"/>
      <c r="H862" s="117"/>
      <c r="I862" s="117"/>
      <c r="J862" s="117"/>
      <c r="K862" s="119"/>
      <c r="L862" s="120" t="str">
        <f>IFERROR(_xlfn.IFNA(VLOOKUP($K862,коммент!$B:$C,2,0),""),"")</f>
        <v/>
      </c>
      <c r="M862" s="119"/>
      <c r="N862" s="121"/>
      <c r="O862" s="121"/>
      <c r="P862" s="121"/>
      <c r="Q862" s="13"/>
      <c r="R862" s="13"/>
    </row>
    <row r="863" spans="1:18" s="14" customFormat="1" hidden="1" x14ac:dyDescent="0.2">
      <c r="A863" s="15"/>
      <c r="B863" s="117"/>
      <c r="C863" s="117"/>
      <c r="D863" s="118"/>
      <c r="E863" s="118"/>
      <c r="F863" s="122"/>
      <c r="G863" s="117"/>
      <c r="H863" s="117"/>
      <c r="I863" s="117"/>
      <c r="J863" s="117"/>
      <c r="K863" s="119"/>
      <c r="L863" s="120" t="str">
        <f>IFERROR(_xlfn.IFNA(VLOOKUP($K863,коммент!$B:$C,2,0),""),"")</f>
        <v/>
      </c>
      <c r="M863" s="119"/>
      <c r="N863" s="121"/>
      <c r="O863" s="121"/>
      <c r="P863" s="121"/>
      <c r="Q863" s="13"/>
      <c r="R863" s="13"/>
    </row>
    <row r="864" spans="1:18" s="14" customFormat="1" hidden="1" x14ac:dyDescent="0.2">
      <c r="A864" s="15"/>
      <c r="B864" s="117"/>
      <c r="C864" s="117"/>
      <c r="D864" s="118"/>
      <c r="E864" s="118"/>
      <c r="F864" s="122"/>
      <c r="G864" s="117"/>
      <c r="H864" s="117"/>
      <c r="I864" s="117"/>
      <c r="J864" s="117"/>
      <c r="K864" s="119"/>
      <c r="L864" s="120" t="str">
        <f>IFERROR(_xlfn.IFNA(VLOOKUP($K864,коммент!$B:$C,2,0),""),"")</f>
        <v/>
      </c>
      <c r="M864" s="119"/>
      <c r="N864" s="121"/>
      <c r="O864" s="121"/>
      <c r="P864" s="121"/>
      <c r="Q864" s="13"/>
      <c r="R864" s="13"/>
    </row>
    <row r="865" spans="1:18" s="14" customFormat="1" hidden="1" x14ac:dyDescent="0.2">
      <c r="A865" s="15"/>
      <c r="B865" s="117"/>
      <c r="C865" s="117"/>
      <c r="D865" s="118"/>
      <c r="E865" s="118"/>
      <c r="F865" s="122"/>
      <c r="G865" s="117"/>
      <c r="H865" s="117"/>
      <c r="I865" s="117"/>
      <c r="J865" s="117"/>
      <c r="K865" s="119"/>
      <c r="L865" s="120" t="str">
        <f>IFERROR(_xlfn.IFNA(VLOOKUP($K865,коммент!$B:$C,2,0),""),"")</f>
        <v/>
      </c>
      <c r="M865" s="119"/>
      <c r="N865" s="121"/>
      <c r="O865" s="121"/>
      <c r="P865" s="121"/>
      <c r="Q865" s="13"/>
      <c r="R865" s="13"/>
    </row>
    <row r="866" spans="1:18" s="14" customFormat="1" hidden="1" x14ac:dyDescent="0.2">
      <c r="A866" s="15"/>
      <c r="B866" s="117"/>
      <c r="C866" s="117"/>
      <c r="D866" s="118"/>
      <c r="E866" s="118"/>
      <c r="F866" s="122"/>
      <c r="G866" s="117"/>
      <c r="H866" s="117"/>
      <c r="I866" s="117"/>
      <c r="J866" s="117"/>
      <c r="K866" s="119"/>
      <c r="L866" s="120" t="str">
        <f>IFERROR(_xlfn.IFNA(VLOOKUP($K866,коммент!$B:$C,2,0),""),"")</f>
        <v/>
      </c>
      <c r="M866" s="119"/>
      <c r="N866" s="121"/>
      <c r="O866" s="121"/>
      <c r="P866" s="121"/>
      <c r="Q866" s="13"/>
      <c r="R866" s="13"/>
    </row>
    <row r="867" spans="1:18" s="14" customFormat="1" hidden="1" x14ac:dyDescent="0.2">
      <c r="A867" s="15"/>
      <c r="B867" s="117"/>
      <c r="C867" s="117"/>
      <c r="D867" s="118"/>
      <c r="E867" s="118"/>
      <c r="F867" s="122"/>
      <c r="G867" s="117"/>
      <c r="H867" s="117"/>
      <c r="I867" s="117"/>
      <c r="J867" s="117"/>
      <c r="K867" s="119"/>
      <c r="L867" s="120" t="str">
        <f>IFERROR(_xlfn.IFNA(VLOOKUP($K867,коммент!$B:$C,2,0),""),"")</f>
        <v/>
      </c>
      <c r="M867" s="119"/>
      <c r="N867" s="121"/>
      <c r="O867" s="121"/>
      <c r="P867" s="121"/>
      <c r="Q867" s="13"/>
      <c r="R867" s="13"/>
    </row>
    <row r="868" spans="1:18" s="14" customFormat="1" hidden="1" x14ac:dyDescent="0.2">
      <c r="A868" s="15"/>
      <c r="B868" s="117"/>
      <c r="C868" s="117"/>
      <c r="D868" s="118"/>
      <c r="E868" s="118"/>
      <c r="F868" s="122"/>
      <c r="G868" s="117"/>
      <c r="H868" s="117"/>
      <c r="I868" s="117"/>
      <c r="J868" s="117"/>
      <c r="K868" s="119"/>
      <c r="L868" s="120" t="str">
        <f>IFERROR(_xlfn.IFNA(VLOOKUP($K868,коммент!$B:$C,2,0),""),"")</f>
        <v/>
      </c>
      <c r="M868" s="119"/>
      <c r="N868" s="121"/>
      <c r="O868" s="121"/>
      <c r="P868" s="121"/>
      <c r="Q868" s="13"/>
      <c r="R868" s="13"/>
    </row>
    <row r="869" spans="1:18" s="14" customFormat="1" hidden="1" x14ac:dyDescent="0.2">
      <c r="A869" s="15"/>
      <c r="B869" s="117"/>
      <c r="C869" s="117"/>
      <c r="D869" s="118"/>
      <c r="E869" s="118"/>
      <c r="F869" s="122"/>
      <c r="G869" s="117"/>
      <c r="H869" s="117"/>
      <c r="I869" s="117"/>
      <c r="J869" s="117"/>
      <c r="K869" s="119"/>
      <c r="L869" s="120" t="str">
        <f>IFERROR(_xlfn.IFNA(VLOOKUP($K869,коммент!$B:$C,2,0),""),"")</f>
        <v/>
      </c>
      <c r="M869" s="119"/>
      <c r="N869" s="121"/>
      <c r="O869" s="121"/>
      <c r="P869" s="121"/>
      <c r="Q869" s="13"/>
      <c r="R869" s="13"/>
    </row>
    <row r="870" spans="1:18" s="14" customFormat="1" hidden="1" x14ac:dyDescent="0.2">
      <c r="A870" s="15"/>
      <c r="B870" s="117"/>
      <c r="C870" s="117"/>
      <c r="D870" s="118"/>
      <c r="E870" s="118"/>
      <c r="F870" s="122"/>
      <c r="G870" s="117"/>
      <c r="H870" s="117"/>
      <c r="I870" s="117"/>
      <c r="J870" s="117"/>
      <c r="K870" s="119"/>
      <c r="L870" s="120" t="str">
        <f>IFERROR(_xlfn.IFNA(VLOOKUP($K870,коммент!$B:$C,2,0),""),"")</f>
        <v/>
      </c>
      <c r="M870" s="119"/>
      <c r="N870" s="121"/>
      <c r="O870" s="121"/>
      <c r="P870" s="121"/>
      <c r="Q870" s="13"/>
      <c r="R870" s="13"/>
    </row>
    <row r="871" spans="1:18" s="14" customFormat="1" hidden="1" x14ac:dyDescent="0.2">
      <c r="A871" s="15"/>
      <c r="B871" s="117"/>
      <c r="C871" s="117"/>
      <c r="D871" s="118"/>
      <c r="E871" s="118"/>
      <c r="F871" s="122"/>
      <c r="G871" s="117"/>
      <c r="H871" s="117"/>
      <c r="I871" s="117"/>
      <c r="J871" s="117"/>
      <c r="K871" s="119"/>
      <c r="L871" s="120" t="str">
        <f>IFERROR(_xlfn.IFNA(VLOOKUP($K871,коммент!$B:$C,2,0),""),"")</f>
        <v/>
      </c>
      <c r="M871" s="119"/>
      <c r="N871" s="121"/>
      <c r="O871" s="121"/>
      <c r="P871" s="121"/>
      <c r="Q871" s="13"/>
      <c r="R871" s="13"/>
    </row>
    <row r="872" spans="1:18" s="14" customFormat="1" hidden="1" x14ac:dyDescent="0.2">
      <c r="A872" s="15"/>
      <c r="B872" s="117"/>
      <c r="C872" s="117"/>
      <c r="D872" s="118"/>
      <c r="E872" s="118"/>
      <c r="F872" s="122"/>
      <c r="G872" s="117"/>
      <c r="H872" s="117"/>
      <c r="I872" s="117"/>
      <c r="J872" s="117"/>
      <c r="K872" s="119"/>
      <c r="L872" s="120" t="str">
        <f>IFERROR(_xlfn.IFNA(VLOOKUP($K872,коммент!$B:$C,2,0),""),"")</f>
        <v/>
      </c>
      <c r="M872" s="119"/>
      <c r="N872" s="121"/>
      <c r="O872" s="121"/>
      <c r="P872" s="121"/>
      <c r="Q872" s="13"/>
      <c r="R872" s="13"/>
    </row>
    <row r="873" spans="1:18" s="14" customFormat="1" hidden="1" x14ac:dyDescent="0.2">
      <c r="A873" s="15"/>
      <c r="B873" s="117"/>
      <c r="C873" s="117"/>
      <c r="D873" s="118"/>
      <c r="E873" s="118"/>
      <c r="F873" s="122"/>
      <c r="G873" s="117"/>
      <c r="H873" s="117"/>
      <c r="I873" s="117"/>
      <c r="J873" s="117"/>
      <c r="K873" s="119"/>
      <c r="L873" s="120" t="str">
        <f>IFERROR(_xlfn.IFNA(VLOOKUP($K873,коммент!$B:$C,2,0),""),"")</f>
        <v/>
      </c>
      <c r="M873" s="119"/>
      <c r="N873" s="121"/>
      <c r="O873" s="121"/>
      <c r="P873" s="121"/>
      <c r="Q873" s="13"/>
      <c r="R873" s="13"/>
    </row>
    <row r="874" spans="1:18" s="14" customFormat="1" hidden="1" x14ac:dyDescent="0.2">
      <c r="A874" s="15"/>
      <c r="B874" s="117"/>
      <c r="C874" s="117"/>
      <c r="D874" s="118"/>
      <c r="E874" s="118"/>
      <c r="F874" s="122"/>
      <c r="G874" s="117"/>
      <c r="H874" s="117"/>
      <c r="I874" s="117"/>
      <c r="J874" s="117"/>
      <c r="K874" s="119"/>
      <c r="L874" s="120" t="str">
        <f>IFERROR(_xlfn.IFNA(VLOOKUP($K874,коммент!$B:$C,2,0),""),"")</f>
        <v/>
      </c>
      <c r="M874" s="119"/>
      <c r="N874" s="121"/>
      <c r="O874" s="121"/>
      <c r="P874" s="121"/>
      <c r="Q874" s="13"/>
      <c r="R874" s="13"/>
    </row>
    <row r="875" spans="1:18" s="14" customFormat="1" hidden="1" x14ac:dyDescent="0.2">
      <c r="A875" s="15"/>
      <c r="B875" s="117"/>
      <c r="C875" s="117"/>
      <c r="D875" s="118"/>
      <c r="E875" s="118"/>
      <c r="F875" s="122"/>
      <c r="G875" s="117"/>
      <c r="H875" s="117"/>
      <c r="I875" s="117"/>
      <c r="J875" s="117"/>
      <c r="K875" s="119"/>
      <c r="L875" s="120" t="str">
        <f>IFERROR(_xlfn.IFNA(VLOOKUP($K875,коммент!$B:$C,2,0),""),"")</f>
        <v/>
      </c>
      <c r="M875" s="119"/>
      <c r="N875" s="121"/>
      <c r="O875" s="121"/>
      <c r="P875" s="121"/>
      <c r="Q875" s="13"/>
      <c r="R875" s="13"/>
    </row>
    <row r="876" spans="1:18" s="14" customFormat="1" hidden="1" x14ac:dyDescent="0.2">
      <c r="A876" s="15"/>
      <c r="B876" s="117"/>
      <c r="C876" s="117"/>
      <c r="D876" s="118"/>
      <c r="E876" s="118"/>
      <c r="F876" s="122"/>
      <c r="G876" s="117"/>
      <c r="H876" s="117"/>
      <c r="I876" s="117"/>
      <c r="J876" s="117"/>
      <c r="K876" s="119"/>
      <c r="L876" s="120" t="str">
        <f>IFERROR(_xlfn.IFNA(VLOOKUP($K876,коммент!$B:$C,2,0),""),"")</f>
        <v/>
      </c>
      <c r="M876" s="119"/>
      <c r="N876" s="121"/>
      <c r="O876" s="121"/>
      <c r="P876" s="121"/>
      <c r="Q876" s="13"/>
      <c r="R876" s="13"/>
    </row>
    <row r="877" spans="1:18" s="14" customFormat="1" hidden="1" x14ac:dyDescent="0.2">
      <c r="A877" s="15"/>
      <c r="B877" s="117"/>
      <c r="C877" s="117"/>
      <c r="D877" s="118"/>
      <c r="E877" s="118"/>
      <c r="F877" s="122"/>
      <c r="G877" s="117"/>
      <c r="H877" s="117"/>
      <c r="I877" s="117"/>
      <c r="J877" s="117"/>
      <c r="K877" s="119"/>
      <c r="L877" s="120" t="str">
        <f>IFERROR(_xlfn.IFNA(VLOOKUP($K877,коммент!$B:$C,2,0),""),"")</f>
        <v/>
      </c>
      <c r="M877" s="119"/>
      <c r="N877" s="121"/>
      <c r="O877" s="121"/>
      <c r="P877" s="121"/>
      <c r="Q877" s="13"/>
      <c r="R877" s="13"/>
    </row>
    <row r="878" spans="1:18" s="14" customFormat="1" hidden="1" x14ac:dyDescent="0.2">
      <c r="A878" s="15"/>
      <c r="B878" s="117"/>
      <c r="C878" s="117"/>
      <c r="D878" s="118"/>
      <c r="E878" s="118"/>
      <c r="F878" s="122"/>
      <c r="G878" s="117"/>
      <c r="H878" s="117"/>
      <c r="I878" s="117"/>
      <c r="J878" s="117"/>
      <c r="K878" s="119"/>
      <c r="L878" s="120" t="str">
        <f>IFERROR(_xlfn.IFNA(VLOOKUP($K878,коммент!$B:$C,2,0),""),"")</f>
        <v/>
      </c>
      <c r="M878" s="119"/>
      <c r="N878" s="121"/>
      <c r="O878" s="121"/>
      <c r="P878" s="121"/>
      <c r="Q878" s="13"/>
      <c r="R878" s="13"/>
    </row>
    <row r="879" spans="1:18" s="14" customFormat="1" hidden="1" x14ac:dyDescent="0.2">
      <c r="A879" s="15"/>
      <c r="B879" s="117"/>
      <c r="C879" s="117"/>
      <c r="D879" s="118"/>
      <c r="E879" s="118"/>
      <c r="F879" s="122"/>
      <c r="G879" s="117"/>
      <c r="H879" s="117"/>
      <c r="I879" s="117"/>
      <c r="J879" s="117"/>
      <c r="K879" s="119"/>
      <c r="L879" s="120" t="str">
        <f>IFERROR(_xlfn.IFNA(VLOOKUP($K879,коммент!$B:$C,2,0),""),"")</f>
        <v/>
      </c>
      <c r="M879" s="119"/>
      <c r="N879" s="121"/>
      <c r="O879" s="121"/>
      <c r="P879" s="121"/>
      <c r="Q879" s="13"/>
      <c r="R879" s="13"/>
    </row>
    <row r="880" spans="1:18" s="14" customFormat="1" hidden="1" x14ac:dyDescent="0.2">
      <c r="A880" s="15"/>
      <c r="B880" s="117"/>
      <c r="C880" s="117"/>
      <c r="D880" s="118"/>
      <c r="E880" s="118"/>
      <c r="F880" s="122"/>
      <c r="G880" s="117"/>
      <c r="H880" s="117"/>
      <c r="I880" s="117"/>
      <c r="J880" s="117"/>
      <c r="K880" s="119"/>
      <c r="L880" s="120" t="str">
        <f>IFERROR(_xlfn.IFNA(VLOOKUP($K880,коммент!$B:$C,2,0),""),"")</f>
        <v/>
      </c>
      <c r="M880" s="119"/>
      <c r="N880" s="121"/>
      <c r="O880" s="121"/>
      <c r="P880" s="121"/>
      <c r="Q880" s="13"/>
      <c r="R880" s="13"/>
    </row>
    <row r="881" spans="1:18" s="14" customFormat="1" hidden="1" x14ac:dyDescent="0.2">
      <c r="A881" s="15"/>
      <c r="B881" s="117"/>
      <c r="C881" s="117"/>
      <c r="D881" s="118"/>
      <c r="E881" s="118"/>
      <c r="F881" s="122"/>
      <c r="G881" s="117"/>
      <c r="H881" s="117"/>
      <c r="I881" s="117"/>
      <c r="J881" s="117"/>
      <c r="K881" s="119"/>
      <c r="L881" s="120" t="str">
        <f>IFERROR(_xlfn.IFNA(VLOOKUP($K881,коммент!$B:$C,2,0),""),"")</f>
        <v/>
      </c>
      <c r="M881" s="119"/>
      <c r="N881" s="121"/>
      <c r="O881" s="121"/>
      <c r="P881" s="121"/>
      <c r="Q881" s="13"/>
      <c r="R881" s="13"/>
    </row>
    <row r="882" spans="1:18" s="14" customFormat="1" hidden="1" x14ac:dyDescent="0.2">
      <c r="A882" s="15"/>
      <c r="B882" s="117"/>
      <c r="C882" s="117"/>
      <c r="D882" s="118"/>
      <c r="E882" s="118"/>
      <c r="F882" s="122"/>
      <c r="G882" s="117"/>
      <c r="H882" s="117"/>
      <c r="I882" s="117"/>
      <c r="J882" s="117"/>
      <c r="K882" s="119"/>
      <c r="L882" s="120" t="str">
        <f>IFERROR(_xlfn.IFNA(VLOOKUP($K882,коммент!$B:$C,2,0),""),"")</f>
        <v/>
      </c>
      <c r="M882" s="119"/>
      <c r="N882" s="121"/>
      <c r="O882" s="121"/>
      <c r="P882" s="121"/>
      <c r="Q882" s="13"/>
      <c r="R882" s="13"/>
    </row>
    <row r="883" spans="1:18" s="14" customFormat="1" hidden="1" x14ac:dyDescent="0.2">
      <c r="A883" s="15"/>
      <c r="B883" s="117"/>
      <c r="C883" s="117"/>
      <c r="D883" s="118"/>
      <c r="E883" s="118"/>
      <c r="F883" s="122"/>
      <c r="G883" s="117"/>
      <c r="H883" s="117"/>
      <c r="I883" s="117"/>
      <c r="J883" s="117"/>
      <c r="K883" s="119"/>
      <c r="L883" s="120" t="str">
        <f>IFERROR(_xlfn.IFNA(VLOOKUP($K883,коммент!$B:$C,2,0),""),"")</f>
        <v/>
      </c>
      <c r="M883" s="119"/>
      <c r="N883" s="121"/>
      <c r="O883" s="121"/>
      <c r="P883" s="121"/>
      <c r="Q883" s="13"/>
      <c r="R883" s="13"/>
    </row>
    <row r="884" spans="1:18" s="14" customFormat="1" hidden="1" x14ac:dyDescent="0.2">
      <c r="A884" s="15"/>
      <c r="B884" s="117"/>
      <c r="C884" s="117"/>
      <c r="D884" s="118"/>
      <c r="E884" s="118"/>
      <c r="F884" s="122"/>
      <c r="G884" s="117"/>
      <c r="H884" s="117"/>
      <c r="I884" s="117"/>
      <c r="J884" s="117"/>
      <c r="K884" s="119"/>
      <c r="L884" s="120" t="str">
        <f>IFERROR(_xlfn.IFNA(VLOOKUP($K884,коммент!$B:$C,2,0),""),"")</f>
        <v/>
      </c>
      <c r="M884" s="119"/>
      <c r="N884" s="121"/>
      <c r="O884" s="121"/>
      <c r="P884" s="121"/>
      <c r="Q884" s="13"/>
      <c r="R884" s="13"/>
    </row>
    <row r="885" spans="1:18" s="14" customFormat="1" hidden="1" x14ac:dyDescent="0.2">
      <c r="A885" s="15"/>
      <c r="B885" s="117"/>
      <c r="C885" s="117"/>
      <c r="D885" s="118"/>
      <c r="E885" s="118"/>
      <c r="F885" s="122"/>
      <c r="G885" s="117"/>
      <c r="H885" s="117"/>
      <c r="I885" s="117"/>
      <c r="J885" s="117"/>
      <c r="K885" s="119"/>
      <c r="L885" s="120" t="str">
        <f>IFERROR(_xlfn.IFNA(VLOOKUP($K885,коммент!$B:$C,2,0),""),"")</f>
        <v/>
      </c>
      <c r="M885" s="119"/>
      <c r="N885" s="121"/>
      <c r="O885" s="121"/>
      <c r="P885" s="121"/>
      <c r="Q885" s="13"/>
      <c r="R885" s="13"/>
    </row>
    <row r="886" spans="1:18" s="14" customFormat="1" hidden="1" x14ac:dyDescent="0.2">
      <c r="A886" s="15"/>
      <c r="B886" s="117"/>
      <c r="C886" s="117"/>
      <c r="D886" s="118"/>
      <c r="E886" s="118"/>
      <c r="F886" s="122"/>
      <c r="G886" s="117"/>
      <c r="H886" s="117"/>
      <c r="I886" s="117"/>
      <c r="J886" s="117"/>
      <c r="K886" s="119"/>
      <c r="L886" s="120" t="str">
        <f>IFERROR(_xlfn.IFNA(VLOOKUP($K886,коммент!$B:$C,2,0),""),"")</f>
        <v/>
      </c>
      <c r="M886" s="119"/>
      <c r="N886" s="121"/>
      <c r="O886" s="121"/>
      <c r="P886" s="121"/>
      <c r="Q886" s="13"/>
      <c r="R886" s="13"/>
    </row>
    <row r="887" spans="1:18" s="14" customFormat="1" hidden="1" x14ac:dyDescent="0.2">
      <c r="A887" s="15"/>
      <c r="B887" s="117"/>
      <c r="C887" s="117"/>
      <c r="D887" s="118"/>
      <c r="E887" s="118"/>
      <c r="F887" s="122"/>
      <c r="G887" s="117"/>
      <c r="H887" s="117"/>
      <c r="I887" s="117"/>
      <c r="J887" s="117"/>
      <c r="K887" s="119"/>
      <c r="L887" s="120" t="str">
        <f>IFERROR(_xlfn.IFNA(VLOOKUP($K887,коммент!$B:$C,2,0),""),"")</f>
        <v/>
      </c>
      <c r="M887" s="119"/>
      <c r="N887" s="121"/>
      <c r="O887" s="121"/>
      <c r="P887" s="121"/>
      <c r="Q887" s="13"/>
      <c r="R887" s="13"/>
    </row>
    <row r="888" spans="1:18" s="14" customFormat="1" hidden="1" x14ac:dyDescent="0.2">
      <c r="A888" s="15"/>
      <c r="B888" s="117"/>
      <c r="C888" s="117"/>
      <c r="D888" s="118"/>
      <c r="E888" s="118"/>
      <c r="F888" s="122"/>
      <c r="G888" s="117"/>
      <c r="H888" s="117"/>
      <c r="I888" s="117"/>
      <c r="J888" s="117"/>
      <c r="K888" s="119"/>
      <c r="L888" s="120" t="str">
        <f>IFERROR(_xlfn.IFNA(VLOOKUP($K888,коммент!$B:$C,2,0),""),"")</f>
        <v/>
      </c>
      <c r="M888" s="119"/>
      <c r="N888" s="121"/>
      <c r="O888" s="121"/>
      <c r="P888" s="121"/>
      <c r="Q888" s="13"/>
      <c r="R888" s="13"/>
    </row>
    <row r="889" spans="1:18" s="14" customFormat="1" hidden="1" x14ac:dyDescent="0.2">
      <c r="A889" s="15"/>
      <c r="B889" s="117"/>
      <c r="C889" s="117"/>
      <c r="D889" s="118"/>
      <c r="E889" s="118"/>
      <c r="F889" s="122"/>
      <c r="G889" s="117"/>
      <c r="H889" s="117"/>
      <c r="I889" s="117"/>
      <c r="J889" s="117"/>
      <c r="K889" s="119"/>
      <c r="L889" s="120" t="str">
        <f>IFERROR(_xlfn.IFNA(VLOOKUP($K889,коммент!$B:$C,2,0),""),"")</f>
        <v/>
      </c>
      <c r="M889" s="119"/>
      <c r="N889" s="121"/>
      <c r="O889" s="121"/>
      <c r="P889" s="121"/>
      <c r="Q889" s="13"/>
      <c r="R889" s="13"/>
    </row>
    <row r="890" spans="1:18" s="14" customFormat="1" hidden="1" x14ac:dyDescent="0.2">
      <c r="A890" s="15"/>
      <c r="B890" s="117"/>
      <c r="C890" s="117"/>
      <c r="D890" s="118"/>
      <c r="E890" s="118"/>
      <c r="F890" s="122"/>
      <c r="G890" s="117"/>
      <c r="H890" s="117"/>
      <c r="I890" s="117"/>
      <c r="J890" s="117"/>
      <c r="K890" s="119"/>
      <c r="L890" s="120" t="str">
        <f>IFERROR(_xlfn.IFNA(VLOOKUP($K890,коммент!$B:$C,2,0),""),"")</f>
        <v/>
      </c>
      <c r="M890" s="119"/>
      <c r="N890" s="121"/>
      <c r="O890" s="121"/>
      <c r="P890" s="121"/>
      <c r="Q890" s="13"/>
      <c r="R890" s="13"/>
    </row>
    <row r="891" spans="1:18" s="14" customFormat="1" hidden="1" x14ac:dyDescent="0.2">
      <c r="A891" s="15"/>
      <c r="B891" s="117"/>
      <c r="C891" s="117"/>
      <c r="D891" s="118"/>
      <c r="E891" s="118"/>
      <c r="F891" s="122"/>
      <c r="G891" s="117"/>
      <c r="H891" s="117"/>
      <c r="I891" s="117"/>
      <c r="J891" s="117"/>
      <c r="K891" s="119"/>
      <c r="L891" s="120" t="str">
        <f>IFERROR(_xlfn.IFNA(VLOOKUP($K891,коммент!$B:$C,2,0),""),"")</f>
        <v/>
      </c>
      <c r="M891" s="119"/>
      <c r="N891" s="121"/>
      <c r="O891" s="121"/>
      <c r="P891" s="121"/>
      <c r="Q891" s="13"/>
      <c r="R891" s="13"/>
    </row>
    <row r="892" spans="1:18" s="14" customFormat="1" hidden="1" x14ac:dyDescent="0.2">
      <c r="A892" s="15"/>
      <c r="B892" s="117"/>
      <c r="C892" s="117"/>
      <c r="D892" s="118"/>
      <c r="E892" s="118"/>
      <c r="F892" s="122"/>
      <c r="G892" s="117"/>
      <c r="H892" s="117"/>
      <c r="I892" s="117"/>
      <c r="J892" s="117"/>
      <c r="K892" s="119"/>
      <c r="L892" s="120" t="str">
        <f>IFERROR(_xlfn.IFNA(VLOOKUP($K892,коммент!$B:$C,2,0),""),"")</f>
        <v/>
      </c>
      <c r="M892" s="119"/>
      <c r="N892" s="121"/>
      <c r="O892" s="121"/>
      <c r="P892" s="121"/>
      <c r="Q892" s="13"/>
      <c r="R892" s="13"/>
    </row>
    <row r="893" spans="1:18" s="14" customFormat="1" hidden="1" x14ac:dyDescent="0.2">
      <c r="A893" s="15"/>
      <c r="B893" s="117"/>
      <c r="C893" s="117"/>
      <c r="D893" s="118"/>
      <c r="E893" s="118"/>
      <c r="F893" s="122"/>
      <c r="G893" s="117"/>
      <c r="H893" s="117"/>
      <c r="I893" s="117"/>
      <c r="J893" s="117"/>
      <c r="K893" s="119"/>
      <c r="L893" s="120" t="str">
        <f>IFERROR(_xlfn.IFNA(VLOOKUP($K893,коммент!$B:$C,2,0),""),"")</f>
        <v/>
      </c>
      <c r="M893" s="119"/>
      <c r="N893" s="121"/>
      <c r="O893" s="121"/>
      <c r="P893" s="121"/>
      <c r="Q893" s="13"/>
      <c r="R893" s="13"/>
    </row>
    <row r="894" spans="1:18" s="14" customFormat="1" hidden="1" x14ac:dyDescent="0.2">
      <c r="A894" s="15"/>
      <c r="B894" s="117"/>
      <c r="C894" s="117"/>
      <c r="D894" s="118"/>
      <c r="E894" s="118"/>
      <c r="F894" s="122"/>
      <c r="G894" s="117"/>
      <c r="H894" s="117"/>
      <c r="I894" s="117"/>
      <c r="J894" s="117"/>
      <c r="K894" s="119"/>
      <c r="L894" s="120" t="str">
        <f>IFERROR(_xlfn.IFNA(VLOOKUP($K894,коммент!$B:$C,2,0),""),"")</f>
        <v/>
      </c>
      <c r="M894" s="119"/>
      <c r="N894" s="121"/>
      <c r="O894" s="121"/>
      <c r="P894" s="121"/>
      <c r="Q894" s="13"/>
      <c r="R894" s="13"/>
    </row>
    <row r="895" spans="1:18" s="14" customFormat="1" hidden="1" x14ac:dyDescent="0.2">
      <c r="A895" s="15"/>
      <c r="B895" s="117"/>
      <c r="C895" s="117"/>
      <c r="D895" s="118"/>
      <c r="E895" s="118"/>
      <c r="F895" s="122"/>
      <c r="G895" s="117"/>
      <c r="H895" s="117"/>
      <c r="I895" s="117"/>
      <c r="J895" s="117"/>
      <c r="K895" s="119"/>
      <c r="L895" s="120" t="str">
        <f>IFERROR(_xlfn.IFNA(VLOOKUP($K895,коммент!$B:$C,2,0),""),"")</f>
        <v/>
      </c>
      <c r="M895" s="119"/>
      <c r="N895" s="121"/>
      <c r="O895" s="121"/>
      <c r="P895" s="121"/>
      <c r="Q895" s="13"/>
      <c r="R895" s="13"/>
    </row>
    <row r="896" spans="1:18" s="14" customFormat="1" hidden="1" x14ac:dyDescent="0.2">
      <c r="A896" s="15"/>
      <c r="B896" s="117"/>
      <c r="C896" s="117"/>
      <c r="D896" s="118"/>
      <c r="E896" s="118"/>
      <c r="F896" s="122"/>
      <c r="G896" s="117"/>
      <c r="H896" s="117"/>
      <c r="I896" s="117"/>
      <c r="J896" s="117"/>
      <c r="K896" s="119"/>
      <c r="L896" s="120" t="str">
        <f>IFERROR(_xlfn.IFNA(VLOOKUP($K896,коммент!$B:$C,2,0),""),"")</f>
        <v/>
      </c>
      <c r="M896" s="119"/>
      <c r="N896" s="121"/>
      <c r="O896" s="121"/>
      <c r="P896" s="121"/>
      <c r="Q896" s="13"/>
      <c r="R896" s="13"/>
    </row>
    <row r="897" spans="1:18" s="14" customFormat="1" hidden="1" x14ac:dyDescent="0.2">
      <c r="A897" s="15"/>
      <c r="B897" s="117"/>
      <c r="C897" s="117"/>
      <c r="D897" s="118"/>
      <c r="E897" s="118"/>
      <c r="F897" s="122"/>
      <c r="G897" s="117"/>
      <c r="H897" s="117"/>
      <c r="I897" s="117"/>
      <c r="J897" s="117"/>
      <c r="K897" s="119"/>
      <c r="L897" s="120" t="str">
        <f>IFERROR(_xlfn.IFNA(VLOOKUP($K897,коммент!$B:$C,2,0),""),"")</f>
        <v/>
      </c>
      <c r="M897" s="119"/>
      <c r="N897" s="121"/>
      <c r="O897" s="121"/>
      <c r="P897" s="121"/>
      <c r="Q897" s="13"/>
      <c r="R897" s="13"/>
    </row>
    <row r="898" spans="1:18" s="14" customFormat="1" hidden="1" x14ac:dyDescent="0.2">
      <c r="A898" s="15"/>
      <c r="B898" s="117"/>
      <c r="C898" s="117"/>
      <c r="D898" s="118"/>
      <c r="E898" s="118"/>
      <c r="F898" s="122"/>
      <c r="G898" s="117"/>
      <c r="H898" s="117"/>
      <c r="I898" s="117"/>
      <c r="J898" s="117"/>
      <c r="K898" s="119"/>
      <c r="L898" s="120" t="str">
        <f>IFERROR(_xlfn.IFNA(VLOOKUP($K898,коммент!$B:$C,2,0),""),"")</f>
        <v/>
      </c>
      <c r="M898" s="119"/>
      <c r="N898" s="121"/>
      <c r="O898" s="121"/>
      <c r="P898" s="121"/>
      <c r="Q898" s="13"/>
      <c r="R898" s="13"/>
    </row>
    <row r="899" spans="1:18" s="14" customFormat="1" hidden="1" x14ac:dyDescent="0.2">
      <c r="A899" s="15"/>
      <c r="B899" s="117"/>
      <c r="C899" s="117"/>
      <c r="D899" s="118"/>
      <c r="E899" s="118"/>
      <c r="F899" s="122"/>
      <c r="G899" s="117"/>
      <c r="H899" s="117"/>
      <c r="I899" s="117"/>
      <c r="J899" s="117"/>
      <c r="K899" s="119"/>
      <c r="L899" s="120" t="str">
        <f>IFERROR(_xlfn.IFNA(VLOOKUP($K899,коммент!$B:$C,2,0),""),"")</f>
        <v/>
      </c>
      <c r="M899" s="119"/>
      <c r="N899" s="121"/>
      <c r="O899" s="121"/>
      <c r="P899" s="121"/>
      <c r="Q899" s="13"/>
      <c r="R899" s="13"/>
    </row>
    <row r="900" spans="1:18" s="14" customFormat="1" hidden="1" x14ac:dyDescent="0.2">
      <c r="A900" s="15"/>
      <c r="B900" s="117"/>
      <c r="C900" s="117"/>
      <c r="D900" s="118"/>
      <c r="E900" s="118"/>
      <c r="F900" s="122"/>
      <c r="G900" s="117"/>
      <c r="H900" s="117"/>
      <c r="I900" s="117"/>
      <c r="J900" s="117"/>
      <c r="K900" s="119"/>
      <c r="L900" s="120" t="str">
        <f>IFERROR(_xlfn.IFNA(VLOOKUP($K900,коммент!$B:$C,2,0),""),"")</f>
        <v/>
      </c>
      <c r="M900" s="119"/>
      <c r="N900" s="121"/>
      <c r="O900" s="121"/>
      <c r="P900" s="121"/>
      <c r="Q900" s="13"/>
      <c r="R900" s="13"/>
    </row>
    <row r="901" spans="1:18" s="14" customFormat="1" hidden="1" x14ac:dyDescent="0.2">
      <c r="A901" s="15"/>
      <c r="B901" s="117"/>
      <c r="C901" s="117"/>
      <c r="D901" s="118"/>
      <c r="E901" s="118"/>
      <c r="F901" s="122"/>
      <c r="G901" s="117"/>
      <c r="H901" s="117"/>
      <c r="I901" s="117"/>
      <c r="J901" s="117"/>
      <c r="K901" s="119"/>
      <c r="L901" s="120" t="str">
        <f>IFERROR(_xlfn.IFNA(VLOOKUP($K901,коммент!$B:$C,2,0),""),"")</f>
        <v/>
      </c>
      <c r="M901" s="119"/>
      <c r="N901" s="121"/>
      <c r="O901" s="121"/>
      <c r="P901" s="121"/>
      <c r="Q901" s="13"/>
      <c r="R901" s="13"/>
    </row>
    <row r="902" spans="1:18" s="14" customFormat="1" hidden="1" x14ac:dyDescent="0.2">
      <c r="A902" s="15"/>
      <c r="B902" s="117"/>
      <c r="C902" s="117"/>
      <c r="D902" s="118"/>
      <c r="E902" s="118"/>
      <c r="F902" s="122"/>
      <c r="G902" s="117"/>
      <c r="H902" s="117"/>
      <c r="I902" s="117"/>
      <c r="J902" s="117"/>
      <c r="K902" s="119"/>
      <c r="L902" s="120" t="str">
        <f>IFERROR(_xlfn.IFNA(VLOOKUP($K902,коммент!$B:$C,2,0),""),"")</f>
        <v/>
      </c>
      <c r="M902" s="119"/>
      <c r="N902" s="121"/>
      <c r="O902" s="121"/>
      <c r="P902" s="121"/>
      <c r="Q902" s="13"/>
      <c r="R902" s="13"/>
    </row>
    <row r="903" spans="1:18" s="14" customFormat="1" hidden="1" x14ac:dyDescent="0.2">
      <c r="A903" s="15"/>
      <c r="B903" s="117"/>
      <c r="C903" s="117"/>
      <c r="D903" s="118"/>
      <c r="E903" s="118"/>
      <c r="F903" s="122"/>
      <c r="G903" s="117"/>
      <c r="H903" s="117"/>
      <c r="I903" s="117"/>
      <c r="J903" s="117"/>
      <c r="K903" s="119"/>
      <c r="L903" s="120" t="str">
        <f>IFERROR(_xlfn.IFNA(VLOOKUP($K903,коммент!$B:$C,2,0),""),"")</f>
        <v/>
      </c>
      <c r="M903" s="119"/>
      <c r="N903" s="121"/>
      <c r="O903" s="121"/>
      <c r="P903" s="121"/>
      <c r="Q903" s="13"/>
      <c r="R903" s="13"/>
    </row>
    <row r="904" spans="1:18" s="14" customFormat="1" hidden="1" x14ac:dyDescent="0.2">
      <c r="A904" s="15"/>
      <c r="B904" s="117"/>
      <c r="C904" s="117"/>
      <c r="D904" s="118"/>
      <c r="E904" s="118"/>
      <c r="F904" s="122"/>
      <c r="G904" s="117"/>
      <c r="H904" s="117"/>
      <c r="I904" s="117"/>
      <c r="J904" s="117"/>
      <c r="K904" s="119"/>
      <c r="L904" s="120" t="str">
        <f>IFERROR(_xlfn.IFNA(VLOOKUP($K904,коммент!$B:$C,2,0),""),"")</f>
        <v/>
      </c>
      <c r="M904" s="119"/>
      <c r="N904" s="121"/>
      <c r="O904" s="121"/>
      <c r="P904" s="121"/>
      <c r="Q904" s="13"/>
      <c r="R904" s="13"/>
    </row>
    <row r="905" spans="1:18" s="14" customFormat="1" hidden="1" x14ac:dyDescent="0.2">
      <c r="A905" s="15"/>
      <c r="B905" s="117"/>
      <c r="C905" s="117"/>
      <c r="D905" s="118"/>
      <c r="E905" s="118"/>
      <c r="F905" s="122"/>
      <c r="G905" s="117"/>
      <c r="H905" s="117"/>
      <c r="I905" s="117"/>
      <c r="J905" s="117"/>
      <c r="K905" s="119"/>
      <c r="L905" s="120" t="str">
        <f>IFERROR(_xlfn.IFNA(VLOOKUP($K905,коммент!$B:$C,2,0),""),"")</f>
        <v/>
      </c>
      <c r="M905" s="119"/>
      <c r="N905" s="121"/>
      <c r="O905" s="121"/>
      <c r="P905" s="121"/>
      <c r="Q905" s="13"/>
      <c r="R905" s="13"/>
    </row>
    <row r="906" spans="1:18" s="14" customFormat="1" hidden="1" x14ac:dyDescent="0.2">
      <c r="A906" s="15"/>
      <c r="B906" s="117"/>
      <c r="C906" s="117"/>
      <c r="D906" s="118"/>
      <c r="E906" s="118"/>
      <c r="F906" s="122"/>
      <c r="G906" s="117"/>
      <c r="H906" s="117"/>
      <c r="I906" s="117"/>
      <c r="J906" s="117"/>
      <c r="K906" s="119"/>
      <c r="L906" s="120" t="str">
        <f>IFERROR(_xlfn.IFNA(VLOOKUP($K906,коммент!$B:$C,2,0),""),"")</f>
        <v/>
      </c>
      <c r="M906" s="119"/>
      <c r="N906" s="121"/>
      <c r="O906" s="121"/>
      <c r="P906" s="121"/>
      <c r="Q906" s="13"/>
      <c r="R906" s="13"/>
    </row>
    <row r="907" spans="1:18" s="14" customFormat="1" hidden="1" x14ac:dyDescent="0.2">
      <c r="A907" s="15"/>
      <c r="B907" s="117"/>
      <c r="C907" s="117"/>
      <c r="D907" s="118"/>
      <c r="E907" s="118"/>
      <c r="F907" s="122"/>
      <c r="G907" s="117"/>
      <c r="H907" s="117"/>
      <c r="I907" s="117"/>
      <c r="J907" s="117"/>
      <c r="K907" s="119"/>
      <c r="L907" s="120" t="str">
        <f>IFERROR(_xlfn.IFNA(VLOOKUP($K907,коммент!$B:$C,2,0),""),"")</f>
        <v/>
      </c>
      <c r="M907" s="119"/>
      <c r="N907" s="121"/>
      <c r="O907" s="121"/>
      <c r="P907" s="121"/>
      <c r="Q907" s="13"/>
      <c r="R907" s="13"/>
    </row>
    <row r="908" spans="1:18" s="14" customFormat="1" hidden="1" x14ac:dyDescent="0.2">
      <c r="A908" s="15"/>
      <c r="B908" s="117"/>
      <c r="C908" s="117"/>
      <c r="D908" s="118"/>
      <c r="E908" s="118"/>
      <c r="F908" s="122"/>
      <c r="G908" s="117"/>
      <c r="H908" s="117"/>
      <c r="I908" s="117"/>
      <c r="J908" s="117"/>
      <c r="K908" s="119"/>
      <c r="L908" s="120" t="str">
        <f>IFERROR(_xlfn.IFNA(VLOOKUP($K908,коммент!$B:$C,2,0),""),"")</f>
        <v/>
      </c>
      <c r="M908" s="119"/>
      <c r="N908" s="121"/>
      <c r="O908" s="121"/>
      <c r="P908" s="121"/>
      <c r="Q908" s="13"/>
      <c r="R908" s="13"/>
    </row>
    <row r="909" spans="1:18" s="14" customFormat="1" hidden="1" x14ac:dyDescent="0.2">
      <c r="A909" s="15"/>
      <c r="B909" s="117"/>
      <c r="C909" s="117"/>
      <c r="D909" s="118"/>
      <c r="E909" s="118"/>
      <c r="F909" s="122"/>
      <c r="G909" s="117"/>
      <c r="H909" s="117"/>
      <c r="I909" s="117"/>
      <c r="J909" s="117"/>
      <c r="K909" s="119"/>
      <c r="L909" s="120" t="str">
        <f>IFERROR(_xlfn.IFNA(VLOOKUP($K909,коммент!$B:$C,2,0),""),"")</f>
        <v/>
      </c>
      <c r="M909" s="119"/>
      <c r="N909" s="121"/>
      <c r="O909" s="121"/>
      <c r="P909" s="121"/>
      <c r="Q909" s="13"/>
      <c r="R909" s="13"/>
    </row>
    <row r="910" spans="1:18" s="14" customFormat="1" hidden="1" x14ac:dyDescent="0.2">
      <c r="A910" s="15"/>
      <c r="B910" s="117"/>
      <c r="C910" s="117"/>
      <c r="D910" s="118"/>
      <c r="E910" s="118"/>
      <c r="F910" s="122"/>
      <c r="G910" s="117"/>
      <c r="H910" s="117"/>
      <c r="I910" s="117"/>
      <c r="J910" s="117"/>
      <c r="K910" s="119"/>
      <c r="L910" s="120" t="str">
        <f>IFERROR(_xlfn.IFNA(VLOOKUP($K910,коммент!$B:$C,2,0),""),"")</f>
        <v/>
      </c>
      <c r="M910" s="119"/>
      <c r="N910" s="121"/>
      <c r="O910" s="121"/>
      <c r="P910" s="121"/>
      <c r="Q910" s="13"/>
      <c r="R910" s="13"/>
    </row>
    <row r="911" spans="1:18" s="14" customFormat="1" hidden="1" x14ac:dyDescent="0.2">
      <c r="A911" s="15"/>
      <c r="B911" s="117"/>
      <c r="C911" s="117"/>
      <c r="D911" s="118"/>
      <c r="E911" s="118"/>
      <c r="F911" s="122"/>
      <c r="G911" s="117"/>
      <c r="H911" s="117"/>
      <c r="I911" s="117"/>
      <c r="J911" s="117"/>
      <c r="K911" s="119"/>
      <c r="L911" s="120" t="str">
        <f>IFERROR(_xlfn.IFNA(VLOOKUP($K911,коммент!$B:$C,2,0),""),"")</f>
        <v/>
      </c>
      <c r="M911" s="119"/>
      <c r="N911" s="121"/>
      <c r="O911" s="121"/>
      <c r="P911" s="121"/>
      <c r="Q911" s="13"/>
      <c r="R911" s="13"/>
    </row>
    <row r="912" spans="1:18" s="14" customFormat="1" hidden="1" x14ac:dyDescent="0.2">
      <c r="A912" s="15"/>
      <c r="B912" s="117"/>
      <c r="C912" s="117"/>
      <c r="D912" s="118"/>
      <c r="E912" s="118"/>
      <c r="F912" s="122"/>
      <c r="G912" s="117"/>
      <c r="H912" s="117"/>
      <c r="I912" s="117"/>
      <c r="J912" s="117"/>
      <c r="K912" s="119"/>
      <c r="L912" s="120" t="str">
        <f>IFERROR(_xlfn.IFNA(VLOOKUP($K912,коммент!$B:$C,2,0),""),"")</f>
        <v/>
      </c>
      <c r="M912" s="119"/>
      <c r="N912" s="121"/>
      <c r="O912" s="121"/>
      <c r="P912" s="121"/>
      <c r="Q912" s="13"/>
      <c r="R912" s="13"/>
    </row>
    <row r="913" spans="1:18" s="14" customFormat="1" hidden="1" x14ac:dyDescent="0.2">
      <c r="A913" s="15"/>
      <c r="B913" s="117"/>
      <c r="C913" s="117"/>
      <c r="D913" s="118"/>
      <c r="E913" s="118"/>
      <c r="F913" s="122"/>
      <c r="G913" s="117"/>
      <c r="H913" s="117"/>
      <c r="I913" s="117"/>
      <c r="J913" s="117"/>
      <c r="K913" s="119"/>
      <c r="L913" s="120" t="str">
        <f>IFERROR(_xlfn.IFNA(VLOOKUP($K913,коммент!$B:$C,2,0),""),"")</f>
        <v/>
      </c>
      <c r="M913" s="119"/>
      <c r="N913" s="121"/>
      <c r="O913" s="121"/>
      <c r="P913" s="121"/>
      <c r="Q913" s="13"/>
      <c r="R913" s="13"/>
    </row>
    <row r="914" spans="1:18" s="14" customFormat="1" hidden="1" x14ac:dyDescent="0.2">
      <c r="A914" s="15"/>
      <c r="B914" s="117"/>
      <c r="C914" s="117"/>
      <c r="D914" s="118"/>
      <c r="E914" s="118"/>
      <c r="F914" s="122"/>
      <c r="G914" s="117"/>
      <c r="H914" s="117"/>
      <c r="I914" s="117"/>
      <c r="J914" s="117"/>
      <c r="K914" s="119"/>
      <c r="L914" s="120" t="str">
        <f>IFERROR(_xlfn.IFNA(VLOOKUP($K914,коммент!$B:$C,2,0),""),"")</f>
        <v/>
      </c>
      <c r="M914" s="119"/>
      <c r="N914" s="121"/>
      <c r="O914" s="121"/>
      <c r="P914" s="121"/>
      <c r="Q914" s="13"/>
      <c r="R914" s="13"/>
    </row>
    <row r="915" spans="1:18" s="14" customFormat="1" hidden="1" x14ac:dyDescent="0.2">
      <c r="A915" s="15"/>
      <c r="B915" s="117"/>
      <c r="C915" s="117"/>
      <c r="D915" s="118"/>
      <c r="E915" s="118"/>
      <c r="F915" s="122"/>
      <c r="G915" s="117"/>
      <c r="H915" s="117"/>
      <c r="I915" s="117"/>
      <c r="J915" s="117"/>
      <c r="K915" s="119"/>
      <c r="L915" s="120" t="str">
        <f>IFERROR(_xlfn.IFNA(VLOOKUP($K915,коммент!$B:$C,2,0),""),"")</f>
        <v/>
      </c>
      <c r="M915" s="119"/>
      <c r="N915" s="121"/>
      <c r="O915" s="121"/>
      <c r="P915" s="121"/>
      <c r="Q915" s="13"/>
      <c r="R915" s="13"/>
    </row>
    <row r="916" spans="1:18" s="14" customFormat="1" hidden="1" x14ac:dyDescent="0.2">
      <c r="A916" s="15"/>
      <c r="B916" s="117"/>
      <c r="C916" s="117"/>
      <c r="D916" s="118"/>
      <c r="E916" s="118"/>
      <c r="F916" s="122"/>
      <c r="G916" s="117"/>
      <c r="H916" s="117"/>
      <c r="I916" s="117"/>
      <c r="J916" s="117"/>
      <c r="K916" s="119"/>
      <c r="L916" s="120" t="str">
        <f>IFERROR(_xlfn.IFNA(VLOOKUP($K916,коммент!$B:$C,2,0),""),"")</f>
        <v/>
      </c>
      <c r="M916" s="119"/>
      <c r="N916" s="121"/>
      <c r="O916" s="121"/>
      <c r="P916" s="121"/>
      <c r="Q916" s="13"/>
      <c r="R916" s="13"/>
    </row>
    <row r="917" spans="1:18" s="14" customFormat="1" hidden="1" x14ac:dyDescent="0.2">
      <c r="A917" s="15"/>
      <c r="B917" s="117"/>
      <c r="C917" s="117"/>
      <c r="D917" s="118"/>
      <c r="E917" s="118"/>
      <c r="F917" s="122"/>
      <c r="G917" s="117"/>
      <c r="H917" s="117"/>
      <c r="I917" s="117"/>
      <c r="J917" s="117"/>
      <c r="K917" s="119"/>
      <c r="L917" s="120" t="str">
        <f>IFERROR(_xlfn.IFNA(VLOOKUP($K917,коммент!$B:$C,2,0),""),"")</f>
        <v/>
      </c>
      <c r="M917" s="119"/>
      <c r="N917" s="121"/>
      <c r="O917" s="121"/>
      <c r="P917" s="121"/>
      <c r="Q917" s="13"/>
      <c r="R917" s="13"/>
    </row>
    <row r="918" spans="1:18" s="14" customFormat="1" hidden="1" x14ac:dyDescent="0.2">
      <c r="A918" s="15"/>
      <c r="B918" s="117"/>
      <c r="C918" s="117"/>
      <c r="D918" s="118"/>
      <c r="E918" s="118"/>
      <c r="F918" s="122"/>
      <c r="G918" s="117"/>
      <c r="H918" s="117"/>
      <c r="I918" s="117"/>
      <c r="J918" s="117"/>
      <c r="K918" s="119"/>
      <c r="L918" s="120" t="str">
        <f>IFERROR(_xlfn.IFNA(VLOOKUP($K918,коммент!$B:$C,2,0),""),"")</f>
        <v/>
      </c>
      <c r="M918" s="119"/>
      <c r="N918" s="121"/>
      <c r="O918" s="121"/>
      <c r="P918" s="121"/>
      <c r="Q918" s="13"/>
      <c r="R918" s="13"/>
    </row>
    <row r="919" spans="1:18" s="14" customFormat="1" hidden="1" x14ac:dyDescent="0.2">
      <c r="A919" s="15"/>
      <c r="B919" s="117"/>
      <c r="C919" s="117"/>
      <c r="D919" s="118"/>
      <c r="E919" s="118"/>
      <c r="F919" s="122"/>
      <c r="G919" s="117"/>
      <c r="H919" s="117"/>
      <c r="I919" s="117"/>
      <c r="J919" s="117"/>
      <c r="K919" s="119"/>
      <c r="L919" s="120" t="str">
        <f>IFERROR(_xlfn.IFNA(VLOOKUP($K919,коммент!$B:$C,2,0),""),"")</f>
        <v/>
      </c>
      <c r="M919" s="119"/>
      <c r="N919" s="121"/>
      <c r="O919" s="121"/>
      <c r="P919" s="121"/>
      <c r="Q919" s="13"/>
      <c r="R919" s="13"/>
    </row>
    <row r="920" spans="1:18" s="14" customFormat="1" hidden="1" x14ac:dyDescent="0.2">
      <c r="A920" s="15"/>
      <c r="B920" s="117"/>
      <c r="C920" s="117"/>
      <c r="D920" s="118"/>
      <c r="E920" s="118"/>
      <c r="F920" s="122"/>
      <c r="G920" s="117"/>
      <c r="H920" s="117"/>
      <c r="I920" s="117"/>
      <c r="J920" s="117"/>
      <c r="K920" s="119"/>
      <c r="L920" s="120" t="str">
        <f>IFERROR(_xlfn.IFNA(VLOOKUP($K920,коммент!$B:$C,2,0),""),"")</f>
        <v/>
      </c>
      <c r="M920" s="119"/>
      <c r="N920" s="121"/>
      <c r="O920" s="121"/>
      <c r="P920" s="121"/>
      <c r="Q920" s="13"/>
      <c r="R920" s="13"/>
    </row>
    <row r="921" spans="1:18" s="14" customFormat="1" hidden="1" x14ac:dyDescent="0.2">
      <c r="A921" s="15"/>
      <c r="B921" s="117"/>
      <c r="C921" s="117"/>
      <c r="D921" s="118"/>
      <c r="E921" s="118"/>
      <c r="F921" s="122"/>
      <c r="G921" s="117"/>
      <c r="H921" s="117"/>
      <c r="I921" s="117"/>
      <c r="J921" s="117"/>
      <c r="K921" s="119"/>
      <c r="L921" s="120" t="str">
        <f>IFERROR(_xlfn.IFNA(VLOOKUP($K921,коммент!$B:$C,2,0),""),"")</f>
        <v/>
      </c>
      <c r="M921" s="119"/>
      <c r="N921" s="121"/>
      <c r="O921" s="121"/>
      <c r="P921" s="121"/>
      <c r="Q921" s="13"/>
      <c r="R921" s="13"/>
    </row>
    <row r="922" spans="1:18" s="14" customFormat="1" hidden="1" x14ac:dyDescent="0.2">
      <c r="A922" s="15"/>
      <c r="B922" s="117"/>
      <c r="C922" s="117"/>
      <c r="D922" s="118"/>
      <c r="E922" s="118"/>
      <c r="F922" s="122"/>
      <c r="G922" s="117"/>
      <c r="H922" s="117"/>
      <c r="I922" s="117"/>
      <c r="J922" s="117"/>
      <c r="K922" s="119"/>
      <c r="L922" s="120" t="str">
        <f>IFERROR(_xlfn.IFNA(VLOOKUP($K922,коммент!$B:$C,2,0),""),"")</f>
        <v/>
      </c>
      <c r="M922" s="119"/>
      <c r="N922" s="121"/>
      <c r="O922" s="121"/>
      <c r="P922" s="121"/>
      <c r="Q922" s="13"/>
      <c r="R922" s="13"/>
    </row>
    <row r="923" spans="1:18" s="14" customFormat="1" hidden="1" x14ac:dyDescent="0.2">
      <c r="A923" s="15"/>
      <c r="B923" s="117"/>
      <c r="C923" s="117"/>
      <c r="D923" s="118"/>
      <c r="E923" s="118"/>
      <c r="F923" s="122"/>
      <c r="G923" s="117"/>
      <c r="H923" s="117"/>
      <c r="I923" s="117"/>
      <c r="J923" s="117"/>
      <c r="K923" s="119"/>
      <c r="L923" s="120" t="str">
        <f>IFERROR(_xlfn.IFNA(VLOOKUP($K923,коммент!$B:$C,2,0),""),"")</f>
        <v/>
      </c>
      <c r="M923" s="119"/>
      <c r="N923" s="121"/>
      <c r="O923" s="121"/>
      <c r="P923" s="121"/>
      <c r="Q923" s="13"/>
      <c r="R923" s="13"/>
    </row>
    <row r="924" spans="1:18" s="14" customFormat="1" hidden="1" x14ac:dyDescent="0.2">
      <c r="A924" s="15"/>
      <c r="B924" s="117"/>
      <c r="C924" s="117"/>
      <c r="D924" s="118"/>
      <c r="E924" s="118"/>
      <c r="F924" s="122"/>
      <c r="G924" s="117"/>
      <c r="H924" s="117"/>
      <c r="I924" s="117"/>
      <c r="J924" s="117"/>
      <c r="K924" s="119"/>
      <c r="L924" s="120" t="str">
        <f>IFERROR(_xlfn.IFNA(VLOOKUP($K924,коммент!$B:$C,2,0),""),"")</f>
        <v/>
      </c>
      <c r="M924" s="119"/>
      <c r="N924" s="121"/>
      <c r="O924" s="121"/>
      <c r="P924" s="121"/>
      <c r="Q924" s="13"/>
      <c r="R924" s="13"/>
    </row>
    <row r="925" spans="1:18" s="14" customFormat="1" hidden="1" x14ac:dyDescent="0.2">
      <c r="A925" s="15"/>
      <c r="B925" s="117"/>
      <c r="C925" s="117"/>
      <c r="D925" s="118"/>
      <c r="E925" s="118"/>
      <c r="F925" s="122"/>
      <c r="G925" s="117"/>
      <c r="H925" s="117"/>
      <c r="I925" s="117"/>
      <c r="J925" s="117"/>
      <c r="K925" s="119"/>
      <c r="L925" s="120" t="str">
        <f>IFERROR(_xlfn.IFNA(VLOOKUP($K925,коммент!$B:$C,2,0),""),"")</f>
        <v/>
      </c>
      <c r="M925" s="119"/>
      <c r="N925" s="121"/>
      <c r="O925" s="121"/>
      <c r="P925" s="121"/>
      <c r="Q925" s="13"/>
      <c r="R925" s="13"/>
    </row>
    <row r="926" spans="1:18" s="14" customFormat="1" hidden="1" x14ac:dyDescent="0.2">
      <c r="A926" s="15"/>
      <c r="B926" s="117"/>
      <c r="C926" s="117"/>
      <c r="D926" s="118"/>
      <c r="E926" s="118"/>
      <c r="F926" s="122"/>
      <c r="G926" s="117"/>
      <c r="H926" s="117"/>
      <c r="I926" s="117"/>
      <c r="J926" s="117"/>
      <c r="K926" s="119"/>
      <c r="L926" s="120" t="str">
        <f>IFERROR(_xlfn.IFNA(VLOOKUP($K926,коммент!$B:$C,2,0),""),"")</f>
        <v/>
      </c>
      <c r="M926" s="119"/>
      <c r="N926" s="121"/>
      <c r="O926" s="121"/>
      <c r="P926" s="121"/>
      <c r="Q926" s="13"/>
      <c r="R926" s="13"/>
    </row>
    <row r="927" spans="1:18" s="14" customFormat="1" hidden="1" x14ac:dyDescent="0.2">
      <c r="A927" s="15"/>
      <c r="B927" s="117"/>
      <c r="C927" s="117"/>
      <c r="D927" s="118"/>
      <c r="E927" s="118"/>
      <c r="F927" s="122"/>
      <c r="G927" s="117"/>
      <c r="H927" s="117"/>
      <c r="I927" s="117"/>
      <c r="J927" s="117"/>
      <c r="K927" s="119"/>
      <c r="L927" s="120" t="str">
        <f>IFERROR(_xlfn.IFNA(VLOOKUP($K927,коммент!$B:$C,2,0),""),"")</f>
        <v/>
      </c>
      <c r="M927" s="119"/>
      <c r="N927" s="121"/>
      <c r="O927" s="121"/>
      <c r="P927" s="121"/>
      <c r="Q927" s="13"/>
      <c r="R927" s="13"/>
    </row>
    <row r="928" spans="1:18" s="14" customFormat="1" hidden="1" x14ac:dyDescent="0.2">
      <c r="A928" s="15"/>
      <c r="B928" s="117"/>
      <c r="C928" s="117"/>
      <c r="D928" s="118"/>
      <c r="E928" s="118"/>
      <c r="F928" s="122"/>
      <c r="G928" s="117"/>
      <c r="H928" s="117"/>
      <c r="I928" s="117"/>
      <c r="J928" s="117"/>
      <c r="K928" s="119"/>
      <c r="L928" s="120" t="str">
        <f>IFERROR(_xlfn.IFNA(VLOOKUP($K928,коммент!$B:$C,2,0),""),"")</f>
        <v/>
      </c>
      <c r="M928" s="119"/>
      <c r="N928" s="121"/>
      <c r="O928" s="121"/>
      <c r="P928" s="121"/>
      <c r="Q928" s="13"/>
      <c r="R928" s="13"/>
    </row>
  </sheetData>
  <sheetProtection formatCells="0" formatColumns="0" formatRows="0" insertRows="0" sort="0" autoFilter="0"/>
  <autoFilter ref="B2:R928" xr:uid="{00000000-0009-0000-0000-000000000000}">
    <filterColumn colId="2">
      <filters>
        <filter val="ГП № 23"/>
      </filters>
    </filterColumn>
  </autoFilter>
  <sortState xmlns:xlrd2="http://schemas.microsoft.com/office/spreadsheetml/2017/richdata2" ref="A3:R928">
    <sortCondition descending="1" ref="D427"/>
  </sortState>
  <conditionalFormatting sqref="M430:M928 M66:M68 M140:M141 M138 P115:P136 M112:M136 P110:P112 M110 P108 M3:M5 P3:P12 M10 M14:M44 P15:P52 P65:P68 M70:M71 M78 P72:P86 P89:P91 M88:M103 M106:M107 P93:P105 M255:M258 M260:M261 P260:P262 P264 P266:P268 P270:P275 P277:P281 M277:M281 M269:M275 P290:P291 P293 P288 P285:P286 M284:M296 P298:P299 P302:P305 M306:M308 P309:P317 P322:P325 M318:M323 M326 P327:P343 M348:M349 M340:M346 P345:P380 P390 M393:M397 M375:M389 P392:P400 P424:P928 M226:M253 M143:M224 P139:P254 P54:P59 M46:M59">
    <cfRule type="expression" dxfId="742" priority="957">
      <formula>OR($K3="Цель приема",$K3="Отказ в приеме",$K3="Тактика ведения",$K3="Не дозвонились в течение 2-х дней",$K3="Паллиатив/Патронаж",$K3="Отказ от сопровождения в проекте",$K3="Отказ от сопровождения персональным помощником",$K3="Нарушение маршрутизации",$K3="КАНЦЕР-регистр")</formula>
    </cfRule>
  </conditionalFormatting>
  <conditionalFormatting sqref="M430:M928 M66:M68 M140:M141 M138 M112:M136 M110 M46:M52 M15:M44 M3:M5 M10 M78 M88:M91 M93:M103 M260:M261 M270:M275 M277:M281 M285:M296 M340:M343 M345:M346 M348:M349 M375:M380 M393:M397 M226:M253 M143:M224 M54:M59">
    <cfRule type="expression" dxfId="741" priority="950">
      <formula>ISBLANK($K3)</formula>
    </cfRule>
    <cfRule type="expression" dxfId="740" priority="958">
      <formula>OR($K3="Клиника женского здоровья",$K3="Принят без записи",$K3="Динамика состояния",$K3="Статус диагноза",$K3="К сведению ГП/ЦАОП",$K3="Некорректное обращение с пациентом",$K3="Отказ от сопровождения персональным помощником")</formula>
    </cfRule>
    <cfRule type="expression" dxfId="739" priority="959">
      <formula>NOT(ISBLANK(K3))</formula>
    </cfRule>
  </conditionalFormatting>
  <conditionalFormatting sqref="P430:P928 P66:P68 P139:P141 P115:P136 P110:P112 P108 P84:P86 P46:P52 P15:P44 P7:P12 P3:P5 P78 P93:P103 P260:P261 P266:P268 P270:P275 P277:P281 P290:P291 P293 P288 P285:P286 P322:P325 P345:P349 P375:P380 P393:P397 P226:P253 P143:P224 P54:P59">
    <cfRule type="expression" dxfId="738" priority="951">
      <formula>OR($M3="Врач",$K3="Клиника женского здоровья",$K3="Принят без записи",$K3="Динамика состояния",$K3="Статус диагноза",AND($K3="Онкологический консилиум",$M3="Расхождение данных"),AND($K3="Превышен срок",$M3="Исследование"),AND($K3="Отсутствует протокол",$M3="Протокол исследования"),AND($K3="Дата записи",$M3="Исследование "),$K3="К сведению ГП/ЦАОП",$K3="Некорректное обращение с пациентом",$K3="Тактика ведения",$K3="Отказ в приеме")</formula>
    </cfRule>
    <cfRule type="expression" dxfId="737" priority="956">
      <formula>OR($K3="Онкологический консилиум",$K3="Дата записи",$K3="Возврат в МО без приема",$K3="Данные о биопсии",$K3="КАНЦЕР-регистр",$K3="Отказ от записи ",$K3="Отсутствует протокол",$K3="Превышен срок")</formula>
    </cfRule>
  </conditionalFormatting>
  <conditionalFormatting sqref="M6">
    <cfRule type="expression" dxfId="736" priority="938">
      <formula>OR($K6="Цель приема",$K6="Отказ в приеме",$K6="Тактика ведения",$K6="Не дозвонились в течение 2-х дней",$K6="Паллиатив/Патронаж",$K6="Отказ от сопровождения в проекте",$K6="Отказ от сопровождения персональным помощником",$K6="Нарушение маршрутизации",$K6="КАНЦЕР-регистр")</formula>
    </cfRule>
  </conditionalFormatting>
  <conditionalFormatting sqref="M6">
    <cfRule type="expression" dxfId="735" priority="935">
      <formula>ISBLANK($K6)</formula>
    </cfRule>
    <cfRule type="expression" dxfId="734" priority="939">
      <formula>OR($K6="Клиника женского здоровья",$K6="Принят без записи",$K6="Динамика состояния",$K6="Статус диагноза",$K6="К сведению ГП/ЦАОП",$K6="Некорректное обращение с пациентом",$K6="Отказ от сопровождения персональным помощником")</formula>
    </cfRule>
    <cfRule type="expression" dxfId="733" priority="940">
      <formula>NOT(ISBLANK(K6))</formula>
    </cfRule>
  </conditionalFormatting>
  <conditionalFormatting sqref="P6">
    <cfRule type="expression" dxfId="732" priority="936">
      <formula>OR($M6="Врач",$K6="Клиника женского здоровья",$K6="Принят без записи",$K6="Динамика состояния",$K6="Статус диагноза",AND($K6="Онкологический консилиум",$M6="Расхождение данных"),AND($K6="Превышен срок",$M6="Исследование"),AND($K6="Отсутствует протокол",$M6="Протокол исследования"),AND($K6="Дата записи",$M6="Исследование "),$K6="К сведению ГП/ЦАОП",$K6="Некорректное обращение с пациентом",$K6="Тактика ведения",$K6="Отказ в приеме")</formula>
    </cfRule>
    <cfRule type="expression" dxfId="731" priority="937">
      <formula>OR($K6="Онкологический консилиум",$K6="Дата записи",$K6="Возврат в МО без приема",$K6="Данные о биопсии",$K6="КАНЦЕР-регистр",$K6="Отказ от записи ",$K6="Отсутствует протокол",$K6="Превышен срок")</formula>
    </cfRule>
  </conditionalFormatting>
  <conditionalFormatting sqref="M8">
    <cfRule type="expression" dxfId="730" priority="932">
      <formula>OR($K8="Цель приема",$K8="Отказ в приеме",$K8="Тактика ведения",$K8="Не дозвонились в течение 2-х дней",$K8="Паллиатив/Патронаж",$K8="Отказ от сопровождения в проекте",$K8="Отказ от сопровождения персональным помощником",$K8="Нарушение маршрутизации",$K8="КАНЦЕР-регистр")</formula>
    </cfRule>
  </conditionalFormatting>
  <conditionalFormatting sqref="M8">
    <cfRule type="expression" dxfId="729" priority="929">
      <formula>ISBLANK($K8)</formula>
    </cfRule>
    <cfRule type="expression" dxfId="728" priority="933">
      <formula>OR($K8="Клиника женского здоровья",$K8="Принят без записи",$K8="Динамика состояния",$K8="Статус диагноза",$K8="К сведению ГП/ЦАОП",$K8="Некорректное обращение с пациентом",$K8="Отказ от сопровождения персональным помощником")</formula>
    </cfRule>
    <cfRule type="expression" dxfId="727" priority="934">
      <formula>NOT(ISBLANK(K8))</formula>
    </cfRule>
  </conditionalFormatting>
  <conditionalFormatting sqref="M9">
    <cfRule type="expression" dxfId="726" priority="919">
      <formula>OR($K9="Цель приема",$K9="Отказ в приеме",$K9="Тактика ведения",$K9="Не дозвонились в течение 2-х дней",$K9="Паллиатив/Патронаж",$K9="Отказ от сопровождения в проекте",$K9="Отказ от сопровождения персональным помощником",$K9="Нарушение маршрутизации",$K9="КАНЦЕР-регистр")</formula>
    </cfRule>
  </conditionalFormatting>
  <conditionalFormatting sqref="M9">
    <cfRule type="expression" dxfId="725" priority="918">
      <formula>ISBLANK($K9)</formula>
    </cfRule>
    <cfRule type="expression" dxfId="724" priority="920">
      <formula>OR($K9="Клиника женского здоровья",$K9="Принят без записи",$K9="Динамика состояния",$K9="Статус диагноза",$K9="К сведению ГП/ЦАОП",$K9="Некорректное обращение с пациентом",$K9="Отказ от сопровождения персональным помощником")</formula>
    </cfRule>
    <cfRule type="expression" dxfId="723" priority="921">
      <formula>NOT(ISBLANK(K9))</formula>
    </cfRule>
  </conditionalFormatting>
  <conditionalFormatting sqref="M11">
    <cfRule type="expression" dxfId="722" priority="923">
      <formula>OR($K11="Цель приема",$K11="Отказ в приеме",$K11="Тактика ведения",$K11="Не дозвонились в течение 2-х дней",$K11="Паллиатив/Патронаж",$K11="Отказ от сопровождения в проекте",$K11="Отказ от сопровождения персональным помощником",$K11="Нарушение маршрутизации",$K11="КАНЦЕР-регистр")</formula>
    </cfRule>
  </conditionalFormatting>
  <conditionalFormatting sqref="M11">
    <cfRule type="expression" dxfId="721" priority="922">
      <formula>ISBLANK($K11)</formula>
    </cfRule>
    <cfRule type="expression" dxfId="720" priority="924">
      <formula>OR($K11="Клиника женского здоровья",$K11="Принят без записи",$K11="Динамика состояния",$K11="Статус диагноза",$K11="К сведению ГП/ЦАОП",$K11="Некорректное обращение с пациентом",$K11="Отказ от сопровождения персональным помощником")</formula>
    </cfRule>
    <cfRule type="expression" dxfId="719" priority="925">
      <formula>NOT(ISBLANK(K11))</formula>
    </cfRule>
  </conditionalFormatting>
  <conditionalFormatting sqref="M7">
    <cfRule type="expression" dxfId="718" priority="907">
      <formula>OR($K7="Цель приема",$K7="Отказ в приеме",$K7="Тактика ведения",$K7="Не дозвонились в течение 2-х дней",$K7="Паллиатив/Патронаж",$K7="Отказ от сопровождения в проекте",$K7="Отказ от сопровождения персональным помощником",$K7="Нарушение маршрутизации",$K7="КАНЦЕР-регистр")</formula>
    </cfRule>
  </conditionalFormatting>
  <conditionalFormatting sqref="M7">
    <cfRule type="expression" dxfId="717" priority="906">
      <formula>ISBLANK($K7)</formula>
    </cfRule>
    <cfRule type="expression" dxfId="716" priority="908">
      <formula>OR($K7="Клиника женского здоровья",$K7="Принят без записи",$K7="Динамика состояния",$K7="Статус диагноза",$K7="К сведению ГП/ЦАОП",$K7="Некорректное обращение с пациентом",$K7="Отказ от сопровождения персональным помощником")</formula>
    </cfRule>
    <cfRule type="expression" dxfId="715" priority="909">
      <formula>NOT(ISBLANK(K7))</formula>
    </cfRule>
  </conditionalFormatting>
  <conditionalFormatting sqref="F10 F302:F305 F401:G411 F415:G416">
    <cfRule type="expression" dxfId="714" priority="902" stopIfTrue="1">
      <formula>$AL10="Техническая приостановка"</formula>
    </cfRule>
    <cfRule type="expression" dxfId="713" priority="903" stopIfTrue="1">
      <formula>$AA10="Сегодня"</formula>
    </cfRule>
  </conditionalFormatting>
  <conditionalFormatting sqref="M12">
    <cfRule type="expression" dxfId="712" priority="895">
      <formula>OR($K12="Цель приема",$K12="Отказ в приеме",$K12="Тактика ведения",$K12="Не дозвонились в течение 2-х дней",$K12="Паллиатив/Патронаж",$K12="Отказ от сопровождения в проекте",$K12="Отказ от сопровождения персональным помощником",$K12="Нарушение маршрутизации",$K12="КАНЦЕР-регистр")</formula>
    </cfRule>
  </conditionalFormatting>
  <conditionalFormatting sqref="M12">
    <cfRule type="expression" dxfId="711" priority="894">
      <formula>ISBLANK($K12)</formula>
    </cfRule>
    <cfRule type="expression" dxfId="710" priority="896">
      <formula>OR($K12="Клиника женского здоровья",$K12="Принят без записи",$K12="Динамика состояния",$K12="Статус диагноза",$K12="К сведению ГП/ЦАОП",$K12="Некорректное обращение с пациентом",$K12="Отказ от сопровождения персональным помощником")</formula>
    </cfRule>
    <cfRule type="expression" dxfId="709" priority="897">
      <formula>NOT(ISBLANK(K12))</formula>
    </cfRule>
  </conditionalFormatting>
  <conditionalFormatting sqref="P13">
    <cfRule type="expression" dxfId="708" priority="893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P13">
    <cfRule type="expression" dxfId="707" priority="891">
      <formula>OR($M13="Врач",$K13="Клиника женского здоровья",$K13="Принят без записи",$K13="Динамика состояния",$K13="Статус диагноза",AND($K13="Онкологический консилиум",$M13="Расхождение данных"),AND($K13="Превышен срок",$M13="Исследование"),AND($K13="Отсутствует протокол",$M13="Протокол исследования"),AND($K13="Дата записи",$M13="Исследование "),$K13="К сведению ГП/ЦАОП",$K13="Некорректное обращение с пациентом",$K13="Тактика ведения",$K13="Отказ в приеме")</formula>
    </cfRule>
    <cfRule type="expression" dxfId="706" priority="892">
      <formula>OR($K13="Онкологический консилиум",$K13="Дата записи",$K13="Возврат в МО без приема",$K13="Данные о биопсии",$K13="КАНЦЕР-регистр",$K13="Отказ от записи ",$K13="Отсутствует протокол",$K13="Превышен срок")</formula>
    </cfRule>
  </conditionalFormatting>
  <conditionalFormatting sqref="M13">
    <cfRule type="expression" dxfId="705" priority="888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M13">
    <cfRule type="expression" dxfId="704" priority="887">
      <formula>ISBLANK($K13)</formula>
    </cfRule>
    <cfRule type="expression" dxfId="703" priority="889">
      <formula>OR($K13="Клиника женского здоровья",$K13="Принят без записи",$K13="Динамика состояния",$K13="Статус диагноза",$K13="К сведению ГП/ЦАОП",$K13="Некорректное обращение с пациентом",$K13="Отказ от сопровождения персональным помощником")</formula>
    </cfRule>
    <cfRule type="expression" dxfId="702" priority="890">
      <formula>NOT(ISBLANK(K13))</formula>
    </cfRule>
  </conditionalFormatting>
  <conditionalFormatting sqref="P14">
    <cfRule type="expression" dxfId="701" priority="884">
      <formula>OR($K14="Цель приема",$K14="Отказ в приеме",$K14="Тактика ведения",$K14="Не дозвонились в течение 2-х дней",$K14="Паллиатив/Патронаж",$K14="Отказ от сопровождения в проекте",$K14="Отказ от сопровождения персональным помощником",$K14="Нарушение маршрутизации",$K14="КАНЦЕР-регистр")</formula>
    </cfRule>
  </conditionalFormatting>
  <conditionalFormatting sqref="M14">
    <cfRule type="expression" dxfId="700" priority="881">
      <formula>ISBLANK($K14)</formula>
    </cfRule>
    <cfRule type="expression" dxfId="699" priority="885">
      <formula>OR($K14="Клиника женского здоровья",$K14="Принят без записи",$K14="Динамика состояния",$K14="Статус диагноза",$K14="К сведению ГП/ЦАОП",$K14="Некорректное обращение с пациентом",$K14="Отказ от сопровождения персональным помощником")</formula>
    </cfRule>
    <cfRule type="expression" dxfId="698" priority="886">
      <formula>NOT(ISBLANK(K14))</formula>
    </cfRule>
  </conditionalFormatting>
  <conditionalFormatting sqref="P14">
    <cfRule type="expression" dxfId="697" priority="882">
      <formula>OR($M14="Врач",$K14="Клиника женского здоровья",$K14="Принят без записи",$K14="Динамика состояния",$K14="Статус диагноза",AND($K14="Онкологический консилиум",$M14="Расхождение данных"),AND($K14="Превышен срок",$M14="Исследование"),AND($K14="Отсутствует протокол",$M14="Протокол исследования"),AND($K14="Дата записи",$M14="Исследование "),$K14="К сведению ГП/ЦАОП",$K14="Некорректное обращение с пациентом",$K14="Тактика ведения",$K14="Отказ в приеме")</formula>
    </cfRule>
    <cfRule type="expression" dxfId="696" priority="883">
      <formula>OR($K14="Онкологический консилиум",$K14="Дата записи",$K14="Возврат в МО без приема",$K14="Данные о биопсии",$K14="КАНЦЕР-регистр",$K14="Отказ от записи ",$K14="Отсутствует протокол",$K14="Превышен срок")</formula>
    </cfRule>
  </conditionalFormatting>
  <conditionalFormatting sqref="M45">
    <cfRule type="expression" dxfId="695" priority="872">
      <formula>OR($K45="Цель приема",$K45="Отказ в приеме",$K45="Тактика ведения",$K45="Не дозвонились в течение 2-х дней",$K45="Паллиатив/Патронаж",$K45="Отказ от сопровождения в проекте",$K45="Отказ от сопровождения персональным помощником",$K45="Нарушение маршрутизации",$K45="КАНЦЕР-регистр")</formula>
    </cfRule>
  </conditionalFormatting>
  <conditionalFormatting sqref="M45">
    <cfRule type="expression" dxfId="694" priority="869">
      <formula>ISBLANK($K45)</formula>
    </cfRule>
    <cfRule type="expression" dxfId="693" priority="873">
      <formula>OR($K45="Клиника женского здоровья",$K45="Принят без записи",$K45="Динамика состояния",$K45="Статус диагноза",$K45="К сведению ГП/ЦАОП",$K45="Некорректное обращение с пациентом",$K45="Отказ от сопровождения персональным помощником")</formula>
    </cfRule>
    <cfRule type="expression" dxfId="692" priority="874">
      <formula>NOT(ISBLANK(K45))</formula>
    </cfRule>
  </conditionalFormatting>
  <conditionalFormatting sqref="P45">
    <cfRule type="expression" dxfId="691" priority="870">
      <formula>OR($M45="Врач",$K45="Клиника женского здоровья",$K45="Принят без записи",$K45="Динамика состояния",$K45="Статус диагноза",AND($K45="Онкологический консилиум",$M45="Расхождение данных"),AND($K45="Превышен срок",$M45="Исследование"),AND($K45="Отсутствует протокол",$M45="Протокол исследования"),AND($K45="Дата записи",$M45="Исследование "),$K45="К сведению ГП/ЦАОП",$K45="Некорректное обращение с пациентом",$K45="Тактика ведения",$K45="Отказ в приеме")</formula>
    </cfRule>
    <cfRule type="expression" dxfId="690" priority="871">
      <formula>OR($K45="Онкологический консилиум",$K45="Дата записи",$K45="Возврат в МО без приема",$K45="Данные о биопсии",$K45="КАНЦЕР-регистр",$K45="Отказ от записи ",$K45="Отсутствует протокол",$K45="Превышен срок")</formula>
    </cfRule>
  </conditionalFormatting>
  <conditionalFormatting sqref="P53">
    <cfRule type="expression" dxfId="689" priority="860">
      <formula>OR($K53="Цель приема",$K53="Отказ в приеме",$K53="Тактика ведения",$K53="Не дозвонились в течение 2-х дней",$K53="Паллиатив/Патронаж",$K53="Отказ от сопровождения в проекте",$K53="Отказ от сопровождения персональным помощником",$K53="Нарушение маршрутизации",$K53="КАНЦЕР-регистр")</formula>
    </cfRule>
  </conditionalFormatting>
  <conditionalFormatting sqref="M53">
    <cfRule type="expression" dxfId="688" priority="857">
      <formula>ISBLANK($K53)</formula>
    </cfRule>
    <cfRule type="expression" dxfId="687" priority="861">
      <formula>OR($K53="Клиника женского здоровья",$K53="Принят без записи",$K53="Динамика состояния",$K53="Статус диагноза",$K53="К сведению ГП/ЦАОП",$K53="Некорректное обращение с пациентом",$K53="Отказ от сопровождения персональным помощником")</formula>
    </cfRule>
    <cfRule type="expression" dxfId="686" priority="862">
      <formula>NOT(ISBLANK(K53))</formula>
    </cfRule>
  </conditionalFormatting>
  <conditionalFormatting sqref="P53">
    <cfRule type="expression" dxfId="685" priority="858">
      <formula>OR($M53="Врач",$K53="Клиника женского здоровья",$K53="Принят без записи",$K53="Динамика состояния",$K53="Статус диагноза",AND($K53="Онкологический консилиум",$M53="Расхождение данных"),AND($K53="Превышен срок",$M53="Исследование"),AND($K53="Отсутствует протокол",$M53="Протокол исследования"),AND($K53="Дата записи",$M53="Исследование "),$K53="К сведению ГП/ЦАОП",$K53="Некорректное обращение с пациентом",$K53="Тактика ведения",$K53="Отказ в приеме")</formula>
    </cfRule>
    <cfRule type="expression" dxfId="684" priority="859">
      <formula>OR($K53="Онкологический консилиум",$K53="Дата записи",$K53="Возврат в МО без приема",$K53="Данные о биопсии",$K53="КАНЦЕР-регистр",$K53="Отказ от записи ",$K53="Отсутствует протокол",$K53="Превышен срок")</formula>
    </cfRule>
  </conditionalFormatting>
  <conditionalFormatting sqref="M61">
    <cfRule type="expression" dxfId="683" priority="829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M61">
    <cfRule type="expression" dxfId="682" priority="828">
      <formula>ISBLANK($K61)</formula>
    </cfRule>
    <cfRule type="expression" dxfId="681" priority="830">
      <formula>OR($K61="Клиника женского здоровья",$K61="Принят без записи",$K61="Динамика состояния",$K61="Статус диагноза",$K61="К сведению ГП/ЦАОП",$K61="Некорректное обращение с пациентом",$K61="Отказ от сопровождения персональным помощником")</formula>
    </cfRule>
    <cfRule type="expression" dxfId="680" priority="831">
      <formula>NOT(ISBLANK(K61))</formula>
    </cfRule>
  </conditionalFormatting>
  <conditionalFormatting sqref="P64">
    <cfRule type="expression" dxfId="679" priority="847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P64">
    <cfRule type="expression" dxfId="678" priority="845">
      <formula>OR($M64="Врач",$K64="Клиника женского здоровья",$K64="Принят без записи",$K64="Динамика состояния",$K64="Статус диагноза",AND($K64="Онкологический консилиум",$M64="Расхождение данных"),AND($K64="Превышен срок",$M64="Исследование"),AND($K64="Отсутствует протокол",$M64="Протокол исследования"),AND($K64="Дата записи",$M64="Исследование "),$K64="К сведению ГП/ЦАОП",$K64="Некорректное обращение с пациентом",$K64="Тактика ведения",$K64="Отказ в приеме")</formula>
    </cfRule>
    <cfRule type="expression" dxfId="677" priority="846">
      <formula>OR($K64="Онкологический консилиум",$K64="Дата записи",$K64="Возврат в МО без приема",$K64="Данные о биопсии",$K64="КАНЦЕР-регистр",$K64="Отказ от записи ",$K64="Отсутствует протокол",$K64="Превышен срок")</formula>
    </cfRule>
  </conditionalFormatting>
  <conditionalFormatting sqref="M64">
    <cfRule type="expression" dxfId="676" priority="842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M64">
    <cfRule type="expression" dxfId="675" priority="841">
      <formula>ISBLANK($K64)</formula>
    </cfRule>
    <cfRule type="expression" dxfId="674" priority="843">
      <formula>OR($K64="Клиника женского здоровья",$K64="Принят без записи",$K64="Динамика состояния",$K64="Статус диагноза",$K64="К сведению ГП/ЦАОП",$K64="Некорректное обращение с пациентом",$K64="Отказ от сопровождения персональным помощником")</formula>
    </cfRule>
    <cfRule type="expression" dxfId="673" priority="844">
      <formula>NOT(ISBLANK(K64))</formula>
    </cfRule>
  </conditionalFormatting>
  <conditionalFormatting sqref="P61">
    <cfRule type="expression" dxfId="672" priority="837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P61">
    <cfRule type="expression" dxfId="671" priority="835">
      <formula>OR($M61="Врач",$K61="Клиника женского здоровья",$K61="Принят без записи",$K61="Динамика состояния",$K61="Статус диагноза",AND($K61="Онкологический консилиум",$M61="Расхождение данных"),AND($K61="Превышен срок",$M61="Исследование"),AND($K61="Отсутствует протокол",$M61="Протокол исследования"),AND($K61="Дата записи",$M61="Исследование "),$K61="К сведению ГП/ЦАОП",$K61="Некорректное обращение с пациентом",$K61="Тактика ведения",$K61="Отказ в приеме")</formula>
    </cfRule>
    <cfRule type="expression" dxfId="670" priority="836">
      <formula>OR($K61="Онкологический консилиум",$K61="Дата записи",$K61="Возврат в МО без приема",$K61="Данные о биопсии",$K61="КАНЦЕР-регистр",$K61="Отказ от записи ",$K61="Отсутствует протокол",$K61="Превышен срок")</formula>
    </cfRule>
  </conditionalFormatting>
  <conditionalFormatting sqref="P63">
    <cfRule type="expression" dxfId="669" priority="834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P63">
    <cfRule type="expression" dxfId="668" priority="832">
      <formula>OR($M63="Врач",$K63="Клиника женского здоровья",$K63="Принят без записи",$K63="Динамика состояния",$K63="Статус диагноза",AND($K63="Онкологический консилиум",$M63="Расхождение данных"),AND($K63="Превышен срок",$M63="Исследование"),AND($K63="Отсутствует протокол",$M63="Протокол исследования"),AND($K63="Дата записи",$M63="Исследование "),$K63="К сведению ГП/ЦАОП",$K63="Некорректное обращение с пациентом",$K63="Тактика ведения",$K63="Отказ в приеме")</formula>
    </cfRule>
    <cfRule type="expression" dxfId="667" priority="833">
      <formula>OR($K63="Онкологический консилиум",$K63="Дата записи",$K63="Возврат в МО без приема",$K63="Данные о биопсии",$K63="КАНЦЕР-регистр",$K63="Отказ от записи ",$K63="Отсутствует протокол",$K63="Превышен срок")</formula>
    </cfRule>
  </conditionalFormatting>
  <conditionalFormatting sqref="P60">
    <cfRule type="expression" dxfId="666" priority="823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P60">
    <cfRule type="expression" dxfId="665" priority="821">
      <formula>OR($M60="Врач",$K60="Клиника женского здоровья",$K60="Принят без записи",$K60="Динамика состояния",$K60="Статус диагноза",AND($K60="Онкологический консилиум",$M60="Расхождение данных"),AND($K60="Превышен срок",$M60="Исследование"),AND($K60="Отсутствует протокол",$M60="Протокол исследования"),AND($K60="Дата записи",$M60="Исследование "),$K60="К сведению ГП/ЦАОП",$K60="Некорректное обращение с пациентом",$K60="Тактика ведения",$K60="Отказ в приеме")</formula>
    </cfRule>
    <cfRule type="expression" dxfId="664" priority="822">
      <formula>OR($K60="Онкологический консилиум",$K60="Дата записи",$K60="Возврат в МО без приема",$K60="Данные о биопсии",$K60="КАНЦЕР-регистр",$K60="Отказ от записи ",$K60="Отсутствует протокол",$K60="Превышен срок")</formula>
    </cfRule>
  </conditionalFormatting>
  <conditionalFormatting sqref="P62">
    <cfRule type="expression" dxfId="663" priority="820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P62">
    <cfRule type="expression" dxfId="662" priority="818">
      <formula>OR($M62="Врач",$K62="Клиника женского здоровья",$K62="Принят без записи",$K62="Динамика состояния",$K62="Статус диагноза",AND($K62="Онкологический консилиум",$M62="Расхождение данных"),AND($K62="Превышен срок",$M62="Исследование"),AND($K62="Отсутствует протокол",$M62="Протокол исследования"),AND($K62="Дата записи",$M62="Исследование "),$K62="К сведению ГП/ЦАОП",$K62="Некорректное обращение с пациентом",$K62="Тактика ведения",$K62="Отказ в приеме")</formula>
    </cfRule>
    <cfRule type="expression" dxfId="661" priority="819">
      <formula>OR($K62="Онкологический консилиум",$K62="Дата записи",$K62="Возврат в МО без приема",$K62="Данные о биопсии",$K62="КАНЦЕР-регистр",$K62="Отказ от записи ",$K62="Отсутствует протокол",$K62="Превышен срок")</formula>
    </cfRule>
  </conditionalFormatting>
  <conditionalFormatting sqref="M63">
    <cfRule type="expression" dxfId="660" priority="815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M63">
    <cfRule type="expression" dxfId="659" priority="814">
      <formula>ISBLANK($K63)</formula>
    </cfRule>
    <cfRule type="expression" dxfId="658" priority="816">
      <formula>OR($K63="Клиника женского здоровья",$K63="Принят без записи",$K63="Динамика состояния",$K63="Статус диагноза",$K63="К сведению ГП/ЦАОП",$K63="Некорректное обращение с пациентом",$K63="Отказ от сопровождения персональным помощником")</formula>
    </cfRule>
    <cfRule type="expression" dxfId="657" priority="817">
      <formula>NOT(ISBLANK(K63))</formula>
    </cfRule>
  </conditionalFormatting>
  <conditionalFormatting sqref="M60">
    <cfRule type="expression" dxfId="656" priority="802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M60">
    <cfRule type="expression" dxfId="655" priority="801">
      <formula>ISBLANK($K60)</formula>
    </cfRule>
    <cfRule type="expression" dxfId="654" priority="803">
      <formula>OR($K60="Клиника женского здоровья",$K60="Принят без записи",$K60="Динамика состояния",$K60="Статус диагноза",$K60="К сведению ГП/ЦАОП",$K60="Некорректное обращение с пациентом",$K60="Отказ от сопровождения персональным помощником")</formula>
    </cfRule>
    <cfRule type="expression" dxfId="653" priority="804">
      <formula>NOT(ISBLANK(K60))</formula>
    </cfRule>
  </conditionalFormatting>
  <conditionalFormatting sqref="M62">
    <cfRule type="expression" dxfId="652" priority="794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M62">
    <cfRule type="expression" dxfId="651" priority="793">
      <formula>ISBLANK($K62)</formula>
    </cfRule>
    <cfRule type="expression" dxfId="650" priority="795">
      <formula>OR($K62="Клиника женского здоровья",$K62="Принят без записи",$K62="Динамика состояния",$K62="Статус диагноза",$K62="К сведению ГП/ЦАОП",$K62="Некорректное обращение с пациентом",$K62="Отказ от сопровождения персональным помощником")</formula>
    </cfRule>
    <cfRule type="expression" dxfId="649" priority="796">
      <formula>NOT(ISBLANK(K62))</formula>
    </cfRule>
  </conditionalFormatting>
  <conditionalFormatting sqref="M65">
    <cfRule type="expression" dxfId="648" priority="786">
      <formula>OR($K65="Цель приема",$K65="Отказ в приеме",$K65="Тактика ведения",$K65="Не дозвонились в течение 2-х дней",$K65="Паллиатив/Патронаж",$K65="Отказ от сопровождения в проекте",$K65="Отказ от сопровождения персональным помощником",$K65="Нарушение маршрутизации",$K65="КАНЦЕР-регистр")</formula>
    </cfRule>
  </conditionalFormatting>
  <conditionalFormatting sqref="M65">
    <cfRule type="expression" dxfId="647" priority="783">
      <formula>ISBLANK($K65)</formula>
    </cfRule>
    <cfRule type="expression" dxfId="646" priority="787">
      <formula>OR($K65="Клиника женского здоровья",$K65="Принят без записи",$K65="Динамика состояния",$K65="Статус диагноза",$K65="К сведению ГП/ЦАОП",$K65="Некорректное обращение с пациентом",$K65="Отказ от сопровождения персональным помощником")</formula>
    </cfRule>
    <cfRule type="expression" dxfId="645" priority="788">
      <formula>NOT(ISBLANK(K65))</formula>
    </cfRule>
  </conditionalFormatting>
  <conditionalFormatting sqref="P65">
    <cfRule type="expression" dxfId="644" priority="784">
      <formula>OR($M65="Врач",$K65="Клиника женского здоровья",$K65="Принят без записи",$K65="Динамика состояния",$K65="Статус диагноза",AND($K65="Онкологический консилиум",$M65="Расхождение данных"),AND($K65="Превышен срок",$M65="Исследование"),AND($K65="Отсутствует протокол",$M65="Протокол исследования"),AND($K65="Дата записи",$M65="Исследование "),$K65="К сведению ГП/ЦАОП",$K65="Некорректное обращение с пациентом",$K65="Тактика ведения",$K65="Отказ в приеме")</formula>
    </cfRule>
    <cfRule type="expression" dxfId="643" priority="785">
      <formula>OR($K65="Онкологический консилиум",$K65="Дата записи",$K65="Возврат в МО без приема",$K65="Данные о биопсии",$K65="КАНЦЕР-регистр",$K65="Отказ от записи ",$K65="Отсутствует протокол",$K65="Превышен срок")</formula>
    </cfRule>
  </conditionalFormatting>
  <conditionalFormatting sqref="P69">
    <cfRule type="expression" dxfId="642" priority="776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P69">
    <cfRule type="expression" dxfId="641" priority="774">
      <formula>OR($M69="Врач",$K69="Клиника женского здоровья",$K69="Принят без записи",$K69="Динамика состояния",$K69="Статус диагноза",AND($K69="Онкологический консилиум",$M69="Расхождение данных"),AND($K69="Превышен срок",$M69="Исследование"),AND($K69="Отсутствует протокол",$M69="Протокол исследования"),AND($K69="Дата записи",$M69="Исследование "),$K69="К сведению ГП/ЦАОП",$K69="Некорректное обращение с пациентом",$K69="Тактика ведения",$K69="Отказ в приеме")</formula>
    </cfRule>
    <cfRule type="expression" dxfId="640" priority="775">
      <formula>OR($K69="Онкологический консилиум",$K69="Дата записи",$K69="Возврат в МО без приема",$K69="Данные о биопсии",$K69="КАНЦЕР-регистр",$K69="Отказ от записи ",$K69="Отсутствует протокол",$K69="Превышен срок")</formula>
    </cfRule>
  </conditionalFormatting>
  <conditionalFormatting sqref="M69">
    <cfRule type="expression" dxfId="639" priority="771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M69">
    <cfRule type="expression" dxfId="638" priority="770">
      <formula>ISBLANK($K69)</formula>
    </cfRule>
    <cfRule type="expression" dxfId="637" priority="772">
      <formula>OR($K69="Клиника женского здоровья",$K69="Принят без записи",$K69="Динамика состояния",$K69="Статус диагноза",$K69="К сведению ГП/ЦАОП",$K69="Некорректное обращение с пациентом",$K69="Отказ от сопровождения персональным помощником")</formula>
    </cfRule>
    <cfRule type="expression" dxfId="636" priority="773">
      <formula>NOT(ISBLANK(K69))</formula>
    </cfRule>
  </conditionalFormatting>
  <conditionalFormatting sqref="P70:P71">
    <cfRule type="expression" dxfId="635" priority="767">
      <formula>OR($K70="Цель приема",$K70="Отказ в приеме",$K70="Тактика ведения",$K70="Не дозвонились в течение 2-х дней",$K70="Паллиатив/Патронаж",$K70="Отказ от сопровождения в проекте",$K70="Отказ от сопровождения персональным помощником",$K70="Нарушение маршрутизации",$K70="КАНЦЕР-регистр")</formula>
    </cfRule>
  </conditionalFormatting>
  <conditionalFormatting sqref="M70:M71">
    <cfRule type="expression" dxfId="634" priority="764">
      <formula>ISBLANK($K70)</formula>
    </cfRule>
    <cfRule type="expression" dxfId="633" priority="768">
      <formula>OR($K70="Клиника женского здоровья",$K70="Принят без записи",$K70="Динамика состояния",$K70="Статус диагноза",$K70="К сведению ГП/ЦАОП",$K70="Некорректное обращение с пациентом",$K70="Отказ от сопровождения персональным помощником")</formula>
    </cfRule>
    <cfRule type="expression" dxfId="632" priority="769">
      <formula>NOT(ISBLANK(K70))</formula>
    </cfRule>
  </conditionalFormatting>
  <conditionalFormatting sqref="P70:P71">
    <cfRule type="expression" dxfId="631" priority="765">
      <formula>OR($M70="Врач",$K70="Клиника женского здоровья",$K70="Принят без записи",$K70="Динамика состояния",$K70="Статус диагноза",AND($K70="Онкологический консилиум",$M70="Расхождение данных"),AND($K70="Превышен срок",$M70="Исследование"),AND($K70="Отсутствует протокол",$M70="Протокол исследования"),AND($K70="Дата записи",$M70="Исследование "),$K70="К сведению ГП/ЦАОП",$K70="Некорректное обращение с пациентом",$K70="Тактика ведения",$K70="Отказ в приеме")</formula>
    </cfRule>
    <cfRule type="expression" dxfId="630" priority="766">
      <formula>OR($K70="Онкологический консилиум",$K70="Дата записи",$K70="Возврат в МО без приема",$K70="Данные о биопсии",$K70="КАНЦЕР-регистр",$K70="Отказ от записи ",$K70="Отсутствует протокол",$K70="Превышен срок")</formula>
    </cfRule>
  </conditionalFormatting>
  <conditionalFormatting sqref="M72:M74">
    <cfRule type="expression" dxfId="629" priority="761">
      <formula>OR($K72="Цель приема",$K72="Отказ в приеме",$K72="Тактика ведения",$K72="Не дозвонились в течение 2-х дней",$K72="Паллиатив/Патронаж",$K72="Отказ от сопровождения в проекте",$K72="Отказ от сопровождения персональным помощником",$K72="Нарушение маршрутизации",$K72="КАНЦЕР-регистр")</formula>
    </cfRule>
  </conditionalFormatting>
  <conditionalFormatting sqref="M72:M74">
    <cfRule type="expression" dxfId="628" priority="758">
      <formula>ISBLANK($K72)</formula>
    </cfRule>
    <cfRule type="expression" dxfId="627" priority="762">
      <formula>OR($K72="Клиника женского здоровья",$K72="Принят без записи",$K72="Динамика состояния",$K72="Статус диагноза",$K72="К сведению ГП/ЦАОП",$K72="Некорректное обращение с пациентом",$K72="Отказ от сопровождения персональным помощником")</formula>
    </cfRule>
    <cfRule type="expression" dxfId="626" priority="763">
      <formula>NOT(ISBLANK(K72))</formula>
    </cfRule>
  </conditionalFormatting>
  <conditionalFormatting sqref="P72:P74">
    <cfRule type="expression" dxfId="625" priority="759">
      <formula>OR($M72="Врач",$K72="Клиника женского здоровья",$K72="Принят без записи",$K72="Динамика состояния",$K72="Статус диагноза",AND($K72="Онкологический консилиум",$M72="Расхождение данных"),AND($K72="Превышен срок",$M72="Исследование"),AND($K72="Отсутствует протокол",$M72="Протокол исследования"),AND($K72="Дата записи",$M72="Исследование "),$K72="К сведению ГП/ЦАОП",$K72="Некорректное обращение с пациентом",$K72="Тактика ведения",$K72="Отказ в приеме")</formula>
    </cfRule>
    <cfRule type="expression" dxfId="624" priority="760">
      <formula>OR($K72="Онкологический консилиум",$K72="Дата записи",$K72="Возврат в МО без приема",$K72="Данные о биопсии",$K72="КАНЦЕР-регистр",$K72="Отказ от записи ",$K72="Отсутствует протокол",$K72="Превышен срок")</formula>
    </cfRule>
  </conditionalFormatting>
  <conditionalFormatting sqref="M75:M76">
    <cfRule type="expression" dxfId="623" priority="755">
      <formula>OR($K75="Цель приема",$K75="Отказ в приеме",$K75="Тактика ведения",$K75="Не дозвонились в течение 2-х дней",$K75="Паллиатив/Патронаж",$K75="Отказ от сопровождения в проекте",$K75="Отказ от сопровождения персональным помощником",$K75="Нарушение маршрутизации",$K75="КАНЦЕР-регистр")</formula>
    </cfRule>
  </conditionalFormatting>
  <conditionalFormatting sqref="M75:M76">
    <cfRule type="expression" dxfId="622" priority="752">
      <formula>ISBLANK($K75)</formula>
    </cfRule>
    <cfRule type="expression" dxfId="621" priority="756">
      <formula>OR($K75="Клиника женского здоровья",$K75="Принят без записи",$K75="Динамика состояния",$K75="Статус диагноза",$K75="К сведению ГП/ЦАОП",$K75="Некорректное обращение с пациентом",$K75="Отказ от сопровождения персональным помощником")</formula>
    </cfRule>
    <cfRule type="expression" dxfId="620" priority="757">
      <formula>NOT(ISBLANK(K75))</formula>
    </cfRule>
  </conditionalFormatting>
  <conditionalFormatting sqref="P75:P76">
    <cfRule type="expression" dxfId="619" priority="753">
      <formula>OR($M75="Врач",$K75="Клиника женского здоровья",$K75="Принят без записи",$K75="Динамика состояния",$K75="Статус диагноза",AND($K75="Онкологический консилиум",$M75="Расхождение данных"),AND($K75="Превышен срок",$M75="Исследование"),AND($K75="Отсутствует протокол",$M75="Протокол исследования"),AND($K75="Дата записи",$M75="Исследование "),$K75="К сведению ГП/ЦАОП",$K75="Некорректное обращение с пациентом",$K75="Тактика ведения",$K75="Отказ в приеме")</formula>
    </cfRule>
    <cfRule type="expression" dxfId="618" priority="754">
      <formula>OR($K75="Онкологический консилиум",$K75="Дата записи",$K75="Возврат в МО без приема",$K75="Данные о биопсии",$K75="КАНЦЕР-регистр",$K75="Отказ от записи ",$K75="Отсутствует протокол",$K75="Превышен срок")</formula>
    </cfRule>
  </conditionalFormatting>
  <conditionalFormatting sqref="M77">
    <cfRule type="expression" dxfId="617" priority="745">
      <formula>OR($K77="Цель приема",$K77="Отказ в приеме",$K77="Тактика ведения",$K77="Не дозвонились в течение 2-х дней",$K77="Паллиатив/Патронаж",$K77="Отказ от сопровождения в проекте",$K77="Отказ от сопровождения персональным помощником",$K77="Нарушение маршрутизации",$K77="КАНЦЕР-регистр")</formula>
    </cfRule>
  </conditionalFormatting>
  <conditionalFormatting sqref="M77">
    <cfRule type="expression" dxfId="616" priority="742">
      <formula>ISBLANK($K77)</formula>
    </cfRule>
    <cfRule type="expression" dxfId="615" priority="746">
      <formula>OR($K77="Клиника женского здоровья",$K77="Принят без записи",$K77="Динамика состояния",$K77="Статус диагноза",$K77="К сведению ГП/ЦАОП",$K77="Некорректное обращение с пациентом",$K77="Отказ от сопровождения персональным помощником")</formula>
    </cfRule>
    <cfRule type="expression" dxfId="614" priority="747">
      <formula>NOT(ISBLANK(K77))</formula>
    </cfRule>
  </conditionalFormatting>
  <conditionalFormatting sqref="P77">
    <cfRule type="expression" dxfId="613" priority="743">
      <formula>OR($M77="Врач",$K77="Клиника женского здоровья",$K77="Принят без записи",$K77="Динамика состояния",$K77="Статус диагноза",AND($K77="Онкологический консилиум",$M77="Расхождение данных"),AND($K77="Превышен срок",$M77="Исследование"),AND($K77="Отсутствует протокол",$M77="Протокол исследования"),AND($K77="Дата записи",$M77="Исследование "),$K77="К сведению ГП/ЦАОП",$K77="Некорректное обращение с пациентом",$K77="Тактика ведения",$K77="Отказ в приеме")</formula>
    </cfRule>
    <cfRule type="expression" dxfId="612" priority="744">
      <formula>OR($K77="Онкологический консилиум",$K77="Дата записи",$K77="Возврат в МО без приема",$K77="Данные о биопсии",$K77="КАНЦЕР-регистр",$K77="Отказ от записи ",$K77="Отсутствует протокол",$K77="Превышен срок")</formula>
    </cfRule>
  </conditionalFormatting>
  <conditionalFormatting sqref="M79:M83">
    <cfRule type="expression" dxfId="611" priority="737">
      <formula>OR($K79="Цель приема",$K79="Отказ в приеме",$K79="Тактика ведения",$K79="Не дозвонились в течение 2-х дней",$K79="Паллиатив/Патронаж",$K79="Отказ от сопровождения в проекте",$K79="Отказ от сопровождения персональным помощником",$K79="Нарушение маршрутизации",$K79="КАНЦЕР-регистр")</formula>
    </cfRule>
  </conditionalFormatting>
  <conditionalFormatting sqref="M79:M83">
    <cfRule type="expression" dxfId="610" priority="734">
      <formula>ISBLANK($K79)</formula>
    </cfRule>
    <cfRule type="expression" dxfId="609" priority="738">
      <formula>OR($K79="Клиника женского здоровья",$K79="Принят без записи",$K79="Динамика состояния",$K79="Статус диагноза",$K79="К сведению ГП/ЦАОП",$K79="Некорректное обращение с пациентом",$K79="Отказ от сопровождения персональным помощником")</formula>
    </cfRule>
    <cfRule type="expression" dxfId="608" priority="739">
      <formula>NOT(ISBLANK(K79))</formula>
    </cfRule>
  </conditionalFormatting>
  <conditionalFormatting sqref="P79:P83">
    <cfRule type="expression" dxfId="607" priority="735">
      <formula>OR($M79="Врач",$K79="Клиника женского здоровья",$K79="Принят без записи",$K79="Динамика состояния",$K79="Статус диагноза",AND($K79="Онкологический консилиум",$M79="Расхождение данных"),AND($K79="Превышен срок",$M79="Исследование"),AND($K79="Отсутствует протокол",$M79="Протокол исследования"),AND($K79="Дата записи",$M79="Исследование "),$K79="К сведению ГП/ЦАОП",$K79="Некорректное обращение с пациентом",$K79="Тактика ведения",$K79="Отказ в приеме")</formula>
    </cfRule>
    <cfRule type="expression" dxfId="606" priority="736">
      <formula>OR($K79="Онкологический консилиум",$K79="Дата записи",$K79="Возврат в МО без приема",$K79="Данные о биопсии",$K79="КАНЦЕР-регистр",$K79="Отказ от записи ",$K79="Отсутствует протокол",$K79="Превышен срок")</formula>
    </cfRule>
  </conditionalFormatting>
  <conditionalFormatting sqref="M84:M86">
    <cfRule type="expression" dxfId="605" priority="731">
      <formula>OR($K84="Цель приема",$K84="Отказ в приеме",$K84="Тактика ведения",$K84="Не дозвонились в течение 2-х дней",$K84="Паллиатив/Патронаж",$K84="Отказ от сопровождения в проекте",$K84="Отказ от сопровождения персональным помощником",$K84="Нарушение маршрутизации",$K84="КАНЦЕР-регистр")</formula>
    </cfRule>
  </conditionalFormatting>
  <conditionalFormatting sqref="M84:M86">
    <cfRule type="expression" dxfId="604" priority="728">
      <formula>ISBLANK($K84)</formula>
    </cfRule>
    <cfRule type="expression" dxfId="603" priority="732">
      <formula>OR($K84="Клиника женского здоровья",$K84="Принят без записи",$K84="Динамика состояния",$K84="Статус диагноза",$K84="К сведению ГП/ЦАОП",$K84="Некорректное обращение с пациентом",$K84="Отказ от сопровождения персональным помощником")</formula>
    </cfRule>
    <cfRule type="expression" dxfId="602" priority="733">
      <formula>NOT(ISBLANK(K84))</formula>
    </cfRule>
  </conditionalFormatting>
  <conditionalFormatting sqref="P89:P91">
    <cfRule type="expression" dxfId="601" priority="729">
      <formula>OR($M89="Врач",$K89="Клиника женского здоровья",$K89="Принят без записи",$K89="Динамика состояния",$K89="Статус диагноза",AND($K89="Онкологический консилиум",$M89="Расхождение данных"),AND($K89="Превышен срок",$M89="Исследование"),AND($K89="Отсутствует протокол",$M89="Протокол исследования"),AND($K89="Дата записи",$M89="Исследование "),$K89="К сведению ГП/ЦАОП",$K89="Некорректное обращение с пациентом",$K89="Тактика ведения",$K89="Отказ в приеме")</formula>
    </cfRule>
    <cfRule type="expression" dxfId="600" priority="730">
      <formula>OR($K89="Онкологический консилиум",$K89="Дата записи",$K89="Возврат в МО без приема",$K89="Данные о биопсии",$K89="КАНЦЕР-регистр",$K89="Отказ от записи ",$K89="Отсутствует протокол",$K89="Превышен срок")</formula>
    </cfRule>
  </conditionalFormatting>
  <conditionalFormatting sqref="M87">
    <cfRule type="expression" dxfId="599" priority="710">
      <formula>OR($K87="Цель приема",$K87="Отказ в приеме",$K87="Тактика ведения",$K87="Не дозвонились в течение 2-х дней",$K87="Паллиатив/Патронаж",$K87="Отказ от сопровождения в проекте",$K87="Отказ от сопровождения персональным помощником",$K87="Нарушение маршрутизации",$K87="КАНЦЕР-регистр")</formula>
    </cfRule>
  </conditionalFormatting>
  <conditionalFormatting sqref="M87">
    <cfRule type="expression" dxfId="598" priority="709">
      <formula>ISBLANK($K87)</formula>
    </cfRule>
    <cfRule type="expression" dxfId="597" priority="711">
      <formula>OR($K87="Клиника женского здоровья",$K87="Принят без записи",$K87="Динамика состояния",$K87="Статус диагноза",$K87="К сведению ГП/ЦАОП",$K87="Некорректное обращение с пациентом",$K87="Отказ от сопровождения персональным помощником")</formula>
    </cfRule>
    <cfRule type="expression" dxfId="596" priority="712">
      <formula>NOT(ISBLANK(K87))</formula>
    </cfRule>
  </conditionalFormatting>
  <conditionalFormatting sqref="P88">
    <cfRule type="expression" dxfId="595" priority="708">
      <formula>OR($K88="Цель приема",$K88="Отказ в приеме",$K88="Тактика ведения",$K88="Не дозвонились в течение 2-х дней",$K88="Паллиатив/Патронаж",$K88="Отказ от сопровождения в проекте",$K88="Отказ от сопровождения персональным помощником",$K88="Нарушение маршрутизации",$K88="КАНЦЕР-регистр")</formula>
    </cfRule>
  </conditionalFormatting>
  <conditionalFormatting sqref="P88">
    <cfRule type="expression" dxfId="594" priority="706">
      <formula>OR($M88="Врач",$K88="Клиника женского здоровья",$K88="Принят без записи",$K88="Динамика состояния",$K88="Статус диагноза",AND($K88="Онкологический консилиум",$M88="Расхождение данных"),AND($K88="Превышен срок",$M88="Исследование"),AND($K88="Отсутствует протокол",$M88="Протокол исследования"),AND($K88="Дата записи",$M88="Исследование "),$K88="К сведению ГП/ЦАОП",$K88="Некорректное обращение с пациентом",$K88="Тактика ведения",$K88="Отказ в приеме")</formula>
    </cfRule>
    <cfRule type="expression" dxfId="593" priority="707">
      <formula>OR($K88="Онкологический консилиум",$K88="Дата записи",$K88="Возврат в МО без приема",$K88="Данные о биопсии",$K88="КАНЦЕР-регистр",$K88="Отказ от записи ",$K88="Отсутствует протокол",$K88="Превышен срок")</formula>
    </cfRule>
  </conditionalFormatting>
  <conditionalFormatting sqref="P92">
    <cfRule type="expression" dxfId="592" priority="703">
      <formula>OR($K92="Цель приема",$K92="Отказ в приеме",$K92="Тактика ведения",$K92="Не дозвонились в течение 2-х дней",$K92="Паллиатив/Патронаж",$K92="Отказ от сопровождения в проекте",$K92="Отказ от сопровождения персональным помощником",$K92="Нарушение маршрутизации",$K92="КАНЦЕР-регистр")</formula>
    </cfRule>
  </conditionalFormatting>
  <conditionalFormatting sqref="M92">
    <cfRule type="expression" dxfId="591" priority="700">
      <formula>ISBLANK($K92)</formula>
    </cfRule>
    <cfRule type="expression" dxfId="590" priority="704">
      <formula>OR($K92="Клиника женского здоровья",$K92="Принят без записи",$K92="Динамика состояния",$K92="Статус диагноза",$K92="К сведению ГП/ЦАОП",$K92="Некорректное обращение с пациентом",$K92="Отказ от сопровождения персональным помощником")</formula>
    </cfRule>
    <cfRule type="expression" dxfId="589" priority="705">
      <formula>NOT(ISBLANK(K92))</formula>
    </cfRule>
  </conditionalFormatting>
  <conditionalFormatting sqref="P92">
    <cfRule type="expression" dxfId="588" priority="701">
      <formula>OR($M92="Врач",$K92="Клиника женского здоровья",$K92="Принят без записи",$K92="Динамика состояния",$K92="Статус диагноза",AND($K92="Онкологический консилиум",$M92="Расхождение данных"),AND($K92="Превышен срок",$M92="Исследование"),AND($K92="Отсутствует протокол",$M92="Протокол исследования"),AND($K92="Дата записи",$M92="Исследование "),$K92="К сведению ГП/ЦАОП",$K92="Некорректное обращение с пациентом",$K92="Тактика ведения",$K92="Отказ в приеме")</formula>
    </cfRule>
    <cfRule type="expression" dxfId="587" priority="702">
      <formula>OR($K92="Онкологический консилиум",$K92="Дата записи",$K92="Возврат в МО без приема",$K92="Данные о биопсии",$K92="КАНЦЕР-регистр",$K92="Отказ от записи ",$K92="Отсутствует протокол",$K92="Превышен срок")</formula>
    </cfRule>
  </conditionalFormatting>
  <conditionalFormatting sqref="P106:P107">
    <cfRule type="expression" dxfId="586" priority="685">
      <formula>OR($K106="Цель приема",$K106="Отказ в приеме",$K106="Тактика ведения",$K106="Не дозвонились в течение 2-х дней",$K106="Паллиатив/Патронаж",$K106="Отказ от сопровождения в проекте",$K106="Отказ от сопровождения персональным помощником",$K106="Нарушение маршрутизации",$K106="КАНЦЕР-регистр")</formula>
    </cfRule>
  </conditionalFormatting>
  <conditionalFormatting sqref="M106:M107">
    <cfRule type="expression" dxfId="585" priority="682">
      <formula>ISBLANK($K106)</formula>
    </cfRule>
    <cfRule type="expression" dxfId="584" priority="686">
      <formula>OR($K106="Клиника женского здоровья",$K106="Принят без записи",$K106="Динамика состояния",$K106="Статус диагноза",$K106="К сведению ГП/ЦАОП",$K106="Некорректное обращение с пациентом",$K106="Отказ от сопровождения персональным помощником")</formula>
    </cfRule>
    <cfRule type="expression" dxfId="583" priority="687">
      <formula>NOT(ISBLANK(K106))</formula>
    </cfRule>
  </conditionalFormatting>
  <conditionalFormatting sqref="P106:P107">
    <cfRule type="expression" dxfId="582" priority="683">
      <formula>OR($M106="Врач",$K106="Клиника женского здоровья",$K106="Принят без записи",$K106="Динамика состояния",$K106="Статус диагноза",AND($K106="Онкологический консилиум",$M106="Расхождение данных"),AND($K106="Превышен срок",$M106="Исследование"),AND($K106="Отсутствует протокол",$M106="Протокол исследования"),AND($K106="Дата записи",$M106="Исследование "),$K106="К сведению ГП/ЦАОП",$K106="Некорректное обращение с пациентом",$K106="Тактика ведения",$K106="Отказ в приеме")</formula>
    </cfRule>
    <cfRule type="expression" dxfId="581" priority="684">
      <formula>OR($K106="Онкологический консилиум",$K106="Дата записи",$K106="Возврат в МО без приема",$K106="Данные о биопсии",$K106="КАНЦЕР-регистр",$K106="Отказ от записи ",$K106="Отсутствует протокол",$K106="Превышен срок")</formula>
    </cfRule>
  </conditionalFormatting>
  <conditionalFormatting sqref="M104:M105">
    <cfRule type="expression" dxfId="580" priority="679">
      <formula>OR($K104="Цель приема",$K104="Отказ в приеме",$K104="Тактика ведения",$K104="Не дозвонились в течение 2-х дней",$K104="Паллиатив/Патронаж",$K104="Отказ от сопровождения в проекте",$K104="Отказ от сопровождения персональным помощником",$K104="Нарушение маршрутизации",$K104="КАНЦЕР-регистр")</formula>
    </cfRule>
  </conditionalFormatting>
  <conditionalFormatting sqref="M104:M105">
    <cfRule type="expression" dxfId="579" priority="676">
      <formula>ISBLANK($K104)</formula>
    </cfRule>
    <cfRule type="expression" dxfId="578" priority="680">
      <formula>OR($K104="Клиника женского здоровья",$K104="Принят без записи",$K104="Динамика состояния",$K104="Статус диагноза",$K104="К сведению ГП/ЦАОП",$K104="Некорректное обращение с пациентом",$K104="Отказ от сопровождения персональным помощником")</formula>
    </cfRule>
    <cfRule type="expression" dxfId="577" priority="681">
      <formula>NOT(ISBLANK(K104))</formula>
    </cfRule>
  </conditionalFormatting>
  <conditionalFormatting sqref="P104:P105">
    <cfRule type="expression" dxfId="576" priority="677">
      <formula>OR($M104="Врач",$K104="Клиника женского здоровья",$K104="Принят без записи",$K104="Динамика состояния",$K104="Статус диагноза",AND($K104="Онкологический консилиум",$M104="Расхождение данных"),AND($K104="Превышен срок",$M104="Исследование"),AND($K104="Отсутствует протокол",$M104="Протокол исследования"),AND($K104="Дата записи",$M104="Исследование "),$K104="К сведению ГП/ЦАОП",$K104="Некорректное обращение с пациентом",$K104="Тактика ведения",$K104="Отказ в приеме")</formula>
    </cfRule>
    <cfRule type="expression" dxfId="575" priority="678">
      <formula>OR($K104="Онкологический консилиум",$K104="Дата записи",$K104="Возврат в МО без приема",$K104="Данные о биопсии",$K104="КАНЦЕР-регистр",$K104="Отказ от записи ",$K104="Отсутствует протокол",$K104="Превышен срок")</formula>
    </cfRule>
  </conditionalFormatting>
  <conditionalFormatting sqref="M108">
    <cfRule type="expression" dxfId="574" priority="661">
      <formula>OR($K108="Цель приема",$K108="Отказ в приеме",$K108="Тактика ведения",$K108="Не дозвонились в течение 2-х дней",$K108="Паллиатив/Патронаж",$K108="Отказ от сопровождения в проекте",$K108="Отказ от сопровождения персональным помощником",$K108="Нарушение маршрутизации",$K108="КАНЦЕР-регистр")</formula>
    </cfRule>
  </conditionalFormatting>
  <conditionalFormatting sqref="M108">
    <cfRule type="expression" dxfId="573" priority="660">
      <formula>ISBLANK($K108)</formula>
    </cfRule>
    <cfRule type="expression" dxfId="572" priority="662">
      <formula>OR($K108="Клиника женского здоровья",$K108="Принят без записи",$K108="Динамика состояния",$K108="Статус диагноза",$K108="К сведению ГП/ЦАОП",$K108="Некорректное обращение с пациентом",$K108="Отказ от сопровождения персональным помощником")</formula>
    </cfRule>
    <cfRule type="expression" dxfId="571" priority="663">
      <formula>NOT(ISBLANK(K108))</formula>
    </cfRule>
  </conditionalFormatting>
  <conditionalFormatting sqref="P109 M109 M137">
    <cfRule type="expression" dxfId="570" priority="651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  <cfRule type="expression" dxfId="569" priority="657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</conditionalFormatting>
  <conditionalFormatting sqref="M109">
    <cfRule type="expression" dxfId="568" priority="648">
      <formula>ISBLANK($K109)</formula>
    </cfRule>
    <cfRule type="expression" dxfId="567" priority="652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6" priority="653">
      <formula>NOT(ISBLANK(K109))</formula>
    </cfRule>
    <cfRule type="expression" dxfId="565" priority="654">
      <formula>ISBLANK($K109)</formula>
    </cfRule>
    <cfRule type="expression" dxfId="564" priority="658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3" priority="659">
      <formula>NOT(ISBLANK(K109))</formula>
    </cfRule>
  </conditionalFormatting>
  <conditionalFormatting sqref="P109">
    <cfRule type="expression" dxfId="562" priority="649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61" priority="650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  <cfRule type="expression" dxfId="560" priority="655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59" priority="656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</conditionalFormatting>
  <conditionalFormatting sqref="M111">
    <cfRule type="expression" dxfId="558" priority="645">
      <formula>OR($K111="Цель приема",$K111="Отказ в приеме",$K111="Тактика ведения",$K111="Не дозвонились в течение 2-х дней",$K111="Паллиатив/Патронаж",$K111="Отказ от сопровождения в проекте",$K111="Отказ от сопровождения персональным помощником",$K111="Нарушение маршрутизации",$K111="КАНЦЕР-регистр")</formula>
    </cfRule>
  </conditionalFormatting>
  <conditionalFormatting sqref="M111">
    <cfRule type="expression" dxfId="557" priority="644">
      <formula>ISBLANK($K111)</formula>
    </cfRule>
    <cfRule type="expression" dxfId="556" priority="646">
      <formula>OR($K111="Клиника женского здоровья",$K111="Принят без записи",$K111="Динамика состояния",$K111="Статус диагноза",$K111="К сведению ГП/ЦАОП",$K111="Некорректное обращение с пациентом",$K111="Отказ от сопровождения персональным помощником")</formula>
    </cfRule>
    <cfRule type="expression" dxfId="555" priority="647">
      <formula>NOT(ISBLANK(K111))</formula>
    </cfRule>
  </conditionalFormatting>
  <conditionalFormatting sqref="P113:P114">
    <cfRule type="expression" dxfId="554" priority="641">
      <formula>OR($K113="Цель приема",$K113="Отказ в приеме",$K113="Тактика ведения",$K113="Не дозвонились в течение 2-х дней",$K113="Паллиатив/Патронаж",$K113="Отказ от сопровождения в проекте",$K113="Отказ от сопровождения персональным помощником",$K113="Нарушение маршрутизации",$K113="КАНЦЕР-регистр")</formula>
    </cfRule>
  </conditionalFormatting>
  <conditionalFormatting sqref="P113:P114">
    <cfRule type="expression" dxfId="553" priority="639">
      <formula>OR($M113="Врач",$K113="Клиника женского здоровья",$K113="Принят без записи",$K113="Динамика состояния",$K113="Статус диагноза",AND($K113="Онкологический консилиум",$M113="Расхождение данных"),AND($K113="Превышен срок",$M113="Исследование"),AND($K113="Отсутствует протокол",$M113="Протокол исследования"),AND($K113="Дата записи",$M113="Исследование "),$K113="К сведению ГП/ЦАОП",$K113="Некорректное обращение с пациентом",$K113="Тактика ведения",$K113="Отказ в приеме")</formula>
    </cfRule>
    <cfRule type="expression" dxfId="552" priority="640">
      <formula>OR($K113="Онкологический консилиум",$K113="Дата записи",$K113="Возврат в МО без приема",$K113="Данные о биопсии",$K113="КАНЦЕР-регистр",$K113="Отказ от записи ",$K113="Отсутствует протокол",$K113="Превышен срок")</formula>
    </cfRule>
  </conditionalFormatting>
  <conditionalFormatting sqref="P137">
    <cfRule type="expression" dxfId="551" priority="593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  <cfRule type="expression" dxfId="550" priority="599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</conditionalFormatting>
  <conditionalFormatting sqref="M137">
    <cfRule type="expression" dxfId="549" priority="590">
      <formula>ISBLANK($K137)</formula>
    </cfRule>
    <cfRule type="expression" dxfId="548" priority="594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7" priority="595">
      <formula>NOT(ISBLANK(K137))</formula>
    </cfRule>
    <cfRule type="expression" dxfId="546" priority="596">
      <formula>ISBLANK($K137)</formula>
    </cfRule>
    <cfRule type="expression" dxfId="545" priority="600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4" priority="601">
      <formula>NOT(ISBLANK(K137))</formula>
    </cfRule>
  </conditionalFormatting>
  <conditionalFormatting sqref="P137">
    <cfRule type="expression" dxfId="543" priority="591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2" priority="592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  <cfRule type="expression" dxfId="541" priority="597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0" priority="598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</conditionalFormatting>
  <conditionalFormatting sqref="P138">
    <cfRule type="expression" dxfId="539" priority="579">
      <formula>OR($K138="Цель приема",$K138="Отказ в приеме",$K138="Тактика ведения",$K138="Не дозвонились в течение 2-х дней",$K138="Паллиатив/Патронаж",$K138="Отказ от сопровождения в проекте",$K138="Отказ от сопровождения персональным помощником",$K138="Нарушение маршрутизации",$K138="КАНЦЕР-регистр")</formula>
    </cfRule>
  </conditionalFormatting>
  <conditionalFormatting sqref="P138">
    <cfRule type="expression" dxfId="538" priority="577">
      <formula>OR($M138="Врач",$K138="Клиника женского здоровья",$K138="Принят без записи",$K138="Динамика состояния",$K138="Статус диагноза",AND($K138="Онкологический консилиум",$M138="Расхождение данных"),AND($K138="Превышен срок",$M138="Исследование"),AND($K138="Отсутствует протокол",$M138="Протокол исследования"),AND($K138="Дата записи",$M138="Исследование "),$K138="К сведению ГП/ЦАОП",$K138="Некорректное обращение с пациентом",$K138="Тактика ведения",$K138="Отказ в приеме")</formula>
    </cfRule>
    <cfRule type="expression" dxfId="537" priority="578">
      <formula>OR($K138="Онкологический консилиум",$K138="Дата записи",$K138="Возврат в МО без приема",$K138="Данные о биопсии",$K138="КАНЦЕР-регистр",$K138="Отказ от записи ",$K138="Отсутствует протокол",$K138="Превышен срок")</formula>
    </cfRule>
  </conditionalFormatting>
  <conditionalFormatting sqref="M139">
    <cfRule type="expression" dxfId="536" priority="574">
      <formula>OR($K139="Цель приема",$K139="Отказ в приеме",$K139="Тактика ведения",$K139="Не дозвонились в течение 2-х дней",$K139="Паллиатив/Патронаж",$K139="Отказ от сопровождения в проекте",$K139="Отказ от сопровождения персональным помощником",$K139="Нарушение маршрутизации",$K139="КАНЦЕР-регистр")</formula>
    </cfRule>
  </conditionalFormatting>
  <conditionalFormatting sqref="M139">
    <cfRule type="expression" dxfId="535" priority="573">
      <formula>ISBLANK($K139)</formula>
    </cfRule>
    <cfRule type="expression" dxfId="534" priority="575">
      <formula>OR($K139="Клиника женского здоровья",$K139="Принят без записи",$K139="Динамика состояния",$K139="Статус диагноза",$K139="К сведению ГП/ЦАОП",$K139="Некорректное обращение с пациентом",$K139="Отказ от сопровождения персональным помощником")</formula>
    </cfRule>
    <cfRule type="expression" dxfId="533" priority="576">
      <formula>NOT(ISBLANK(K139))</formula>
    </cfRule>
  </conditionalFormatting>
  <conditionalFormatting sqref="G139">
    <cfRule type="expression" dxfId="532" priority="571" stopIfTrue="1">
      <formula>$AL139="Техническая приостановка"</formula>
    </cfRule>
    <cfRule type="expression" dxfId="531" priority="572" stopIfTrue="1">
      <formula>$AA139="Сегодня"</formula>
    </cfRule>
  </conditionalFormatting>
  <conditionalFormatting sqref="M142">
    <cfRule type="expression" dxfId="530" priority="558">
      <formula>OR($K142="Цель приема",$K142="Отказ в приеме",$K142="Тактика ведения",$K142="Не дозвонились в течение 2-х дней",$K142="Паллиатив/Патронаж",$K142="Отказ от сопровождения в проекте",$K142="Отказ от сопровождения персональным помощником",$K142="Нарушение маршрутизации",$K142="КАНЦЕР-регистр")</formula>
    </cfRule>
  </conditionalFormatting>
  <conditionalFormatting sqref="M142">
    <cfRule type="expression" dxfId="529" priority="555">
      <formula>ISBLANK($K142)</formula>
    </cfRule>
    <cfRule type="expression" dxfId="528" priority="559">
      <formula>OR($K142="Клиника женского здоровья",$K142="Принят без записи",$K142="Динамика состояния",$K142="Статус диагноза",$K142="К сведению ГП/ЦАОП",$K142="Некорректное обращение с пациентом",$K142="Отказ от сопровождения персональным помощником")</formula>
    </cfRule>
    <cfRule type="expression" dxfId="527" priority="560">
      <formula>NOT(ISBLANK(K142))</formula>
    </cfRule>
  </conditionalFormatting>
  <conditionalFormatting sqref="P142">
    <cfRule type="expression" dxfId="526" priority="556">
      <formula>OR($M142="Врач",$K142="Клиника женского здоровья",$K142="Принят без записи",$K142="Динамика состояния",$K142="Статус диагноза",AND($K142="Онкологический консилиум",$M142="Расхождение данных"),AND($K142="Превышен срок",$M142="Исследование"),AND($K142="Отсутствует протокол",$M142="Протокол исследования"),AND($K142="Дата записи",$M142="Исследование "),$K142="К сведению ГП/ЦАОП",$K142="Некорректное обращение с пациентом",$K142="Тактика ведения",$K142="Отказ в приеме")</formula>
    </cfRule>
    <cfRule type="expression" dxfId="525" priority="557">
      <formula>OR($K142="Онкологический консилиум",$K142="Дата записи",$K142="Возврат в МО без приема",$K142="Данные о биопсии",$K142="КАНЦЕР-регистр",$K142="Отказ от записи ",$K142="Отсутствует протокол",$K142="Превышен срок")</formula>
    </cfRule>
  </conditionalFormatting>
  <conditionalFormatting sqref="M225">
    <cfRule type="expression" dxfId="524" priority="518">
      <formula>OR($K225="Цель приема",$K225="Отказ в приеме",$K225="Тактика ведения",$K225="Не дозвонились в течение 2-х дней",$K225="Паллиатив/Патронаж",$K225="Отказ от сопровождения в проекте",$K225="Отказ от сопровождения персональным помощником",$K225="Нарушение маршрутизации",$K225="КАНЦЕР-регистр")</formula>
    </cfRule>
  </conditionalFormatting>
  <conditionalFormatting sqref="M225">
    <cfRule type="expression" dxfId="523" priority="515">
      <formula>ISBLANK($K225)</formula>
    </cfRule>
    <cfRule type="expression" dxfId="522" priority="519">
      <formula>OR($K225="Клиника женского здоровья",$K225="Принят без записи",$K225="Динамика состояния",$K225="Статус диагноза",$K225="К сведению ГП/ЦАОП",$K225="Некорректное обращение с пациентом",$K225="Отказ от сопровождения персональным помощником")</formula>
    </cfRule>
    <cfRule type="expression" dxfId="521" priority="520">
      <formula>NOT(ISBLANK(K225))</formula>
    </cfRule>
  </conditionalFormatting>
  <conditionalFormatting sqref="P225">
    <cfRule type="expression" dxfId="520" priority="516">
      <formula>OR($M225="Врач",$K225="Клиника женского здоровья",$K225="Принят без записи",$K225="Динамика состояния",$K225="Статус диагноза",AND($K225="Онкологический консилиум",$M225="Расхождение данных"),AND($K225="Превышен срок",$M225="Исследование"),AND($K225="Отсутствует протокол",$M225="Протокол исследования"),AND($K225="Дата записи",$M225="Исследование "),$K225="К сведению ГП/ЦАОП",$K225="Некорректное обращение с пациентом",$K225="Тактика ведения",$K225="Отказ в приеме")</formula>
    </cfRule>
    <cfRule type="expression" dxfId="519" priority="517">
      <formula>OR($K225="Онкологический консилиум",$K225="Дата записи",$K225="Возврат в МО без приема",$K225="Данные о биопсии",$K225="КАНЦЕР-регистр",$K225="Отказ от записи ",$K225="Отсутствует протокол",$K225="Превышен срок")</formula>
    </cfRule>
  </conditionalFormatting>
  <conditionalFormatting sqref="P255:P258">
    <cfRule type="expression" dxfId="518" priority="490">
      <formula>OR($K255="Цель приема",$K255="Отказ в приеме",$K255="Тактика ведения",$K255="Не дозвонились в течение 2-х дней",$K255="Паллиатив/Патронаж",$K255="Отказ от сопровождения в проекте",$K255="Отказ от сопровождения персональным помощником",$K255="Нарушение маршрутизации",$K255="КАНЦЕР-регистр")</formula>
    </cfRule>
  </conditionalFormatting>
  <conditionalFormatting sqref="M255:M258">
    <cfRule type="expression" dxfId="517" priority="487">
      <formula>ISBLANK($K255)</formula>
    </cfRule>
    <cfRule type="expression" dxfId="516" priority="491">
      <formula>OR($K255="Клиника женского здоровья",$K255="Принят без записи",$K255="Динамика состояния",$K255="Статус диагноза",$K255="К сведению ГП/ЦАОП",$K255="Некорректное обращение с пациентом",$K255="Отказ от сопровождения персональным помощником")</formula>
    </cfRule>
    <cfRule type="expression" dxfId="515" priority="492">
      <formula>NOT(ISBLANK(K255))</formula>
    </cfRule>
  </conditionalFormatting>
  <conditionalFormatting sqref="P255:P258">
    <cfRule type="expression" dxfId="514" priority="488">
      <formula>OR($M255="Врач",$K255="Клиника женского здоровья",$K255="Принят без записи",$K255="Динамика состояния",$K255="Статус диагноза",AND($K255="Онкологический консилиум",$M255="Расхождение данных"),AND($K255="Превышен срок",$M255="Исследование"),AND($K255="Отсутствует протокол",$M255="Протокол исследования"),AND($K255="Дата записи",$M255="Исследование "),$K255="К сведению ГП/ЦАОП",$K255="Некорректное обращение с пациентом",$K255="Тактика ведения",$K255="Отказ в приеме")</formula>
    </cfRule>
    <cfRule type="expression" dxfId="513" priority="489">
      <formula>OR($K255="Онкологический консилиум",$K255="Дата записи",$K255="Возврат в МО без приема",$K255="Данные о биопсии",$K255="КАНЦЕР-регистр",$K255="Отказ от записи ",$K255="Отсутствует протокол",$K255="Превышен срок")</formula>
    </cfRule>
  </conditionalFormatting>
  <conditionalFormatting sqref="M254">
    <cfRule type="expression" dxfId="512" priority="484">
      <formula>OR($K254="Цель приема",$K254="Отказ в приеме",$K254="Тактика ведения",$K254="Не дозвонились в течение 2-х дней",$K254="Паллиатив/Патронаж",$K254="Отказ от сопровождения в проекте",$K254="Отказ от сопровождения персональным помощником",$K254="Нарушение маршрутизации",$K254="КАНЦЕР-регистр")</formula>
    </cfRule>
  </conditionalFormatting>
  <conditionalFormatting sqref="M254">
    <cfRule type="expression" dxfId="511" priority="481">
      <formula>ISBLANK($K254)</formula>
    </cfRule>
    <cfRule type="expression" dxfId="510" priority="485">
      <formula>OR($K254="Клиника женского здоровья",$K254="Принят без записи",$K254="Динамика состояния",$K254="Статус диагноза",$K254="К сведению ГП/ЦАОП",$K254="Некорректное обращение с пациентом",$K254="Отказ от сопровождения персональным помощником")</formula>
    </cfRule>
    <cfRule type="expression" dxfId="509" priority="486">
      <formula>NOT(ISBLANK(K254))</formula>
    </cfRule>
  </conditionalFormatting>
  <conditionalFormatting sqref="P254">
    <cfRule type="expression" dxfId="508" priority="482">
      <formula>OR($M254="Врач",$K254="Клиника женского здоровья",$K254="Принят без записи",$K254="Динамика состояния",$K254="Статус диагноза",AND($K254="Онкологический консилиум",$M254="Расхождение данных"),AND($K254="Превышен срок",$M254="Исследование"),AND($K254="Отсутствует протокол",$M254="Протокол исследования"),AND($K254="Дата записи",$M254="Исследование "),$K254="К сведению ГП/ЦАОП",$K254="Некорректное обращение с пациентом",$K254="Тактика ведения",$K254="Отказ в приеме")</formula>
    </cfRule>
    <cfRule type="expression" dxfId="507" priority="483">
      <formula>OR($K254="Онкологический консилиум",$K254="Дата записи",$K254="Возврат в МО без приема",$K254="Данные о биопсии",$K254="КАНЦЕР-регистр",$K254="Отказ от записи ",$K254="Отсутствует протокол",$K254="Превышен срок")</formula>
    </cfRule>
  </conditionalFormatting>
  <conditionalFormatting sqref="P259">
    <cfRule type="expression" dxfId="506" priority="478">
      <formula>OR($M259="Врач",$K259="Клиника женского здоровья",$K259="Принят без записи",$K259="Динамика состояния",$K259="Статус диагноза",AND($K259="Онкологический консилиум",$M259="Расхождение данных"),AND($K259="Превышен срок",$M259="Исследование"),AND($K259="Отсутствует протокол",$M259="Протокол исследования"),AND($K259="Дата записи",$M259="Исследование "),$K259="К сведению ГП/ЦАОП",$K259="Некорректное обращение с пациентом",$K259="Тактика ведения",$K259="Отказ в приеме")</formula>
    </cfRule>
    <cfRule type="expression" dxfId="505" priority="479">
      <formula>OR($K259="Онкологический консилиум",$K259="Дата записи",$K259="Возврат в МО без приема",$K259="Данные о биопсии",$K259="КАНЦЕР-регистр",$K259="Отказ от записи ",$K259="Отсутствует протокол",$K259="Превышен срок")</formula>
    </cfRule>
    <cfRule type="expression" dxfId="504" priority="480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</conditionalFormatting>
  <conditionalFormatting sqref="M259">
    <cfRule type="expression" dxfId="503" priority="474">
      <formula>ISBLANK($K259)</formula>
    </cfRule>
    <cfRule type="expression" dxfId="502" priority="475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  <cfRule type="expression" dxfId="501" priority="476">
      <formula>OR($K259="Клиника женского здоровья",$K259="Принят без записи",$K259="Динамика состояния",$K259="Статус диагноза",$K259="К сведению ГП/ЦАОП",$K259="Некорректное обращение с пациентом",$K259="Отказ от сопровождения персональным помощником")</formula>
    </cfRule>
    <cfRule type="expression" dxfId="500" priority="477">
      <formula>NOT(ISBLANK(K259))</formula>
    </cfRule>
  </conditionalFormatting>
  <conditionalFormatting sqref="M262">
    <cfRule type="expression" dxfId="499" priority="471">
      <formula>OR($K262="Цель приема",$K262="Отказ в приеме",$K262="Тактика ведения",$K262="Не дозвонились в течение 2-х дней",$K262="Паллиатив/Патронаж",$K262="Отказ от сопровождения в проекте",$K262="Отказ от сопровождения персональным помощником",$K262="Нарушение маршрутизации",$K262="КАНЦЕР-регистр")</formula>
    </cfRule>
  </conditionalFormatting>
  <conditionalFormatting sqref="M262">
    <cfRule type="expression" dxfId="498" priority="468">
      <formula>ISBLANK($K262)</formula>
    </cfRule>
    <cfRule type="expression" dxfId="497" priority="472">
      <formula>OR($K262="Клиника женского здоровья",$K262="Принят без записи",$K262="Динамика состояния",$K262="Статус диагноза",$K262="К сведению ГП/ЦАОП",$K262="Некорректное обращение с пациентом",$K262="Отказ от сопровождения персональным помощником")</formula>
    </cfRule>
    <cfRule type="expression" dxfId="496" priority="473">
      <formula>NOT(ISBLANK(K262))</formula>
    </cfRule>
  </conditionalFormatting>
  <conditionalFormatting sqref="P262">
    <cfRule type="expression" dxfId="495" priority="469">
      <formula>OR($M262="Врач",$K262="Клиника женского здоровья",$K262="Принят без записи",$K262="Динамика состояния",$K262="Статус диагноза",AND($K262="Онкологический консилиум",$M262="Расхождение данных"),AND($K262="Превышен срок",$M262="Исследование"),AND($K262="Отсутствует протокол",$M262="Протокол исследования"),AND($K262="Дата записи",$M262="Исследование "),$K262="К сведению ГП/ЦАОП",$K262="Некорректное обращение с пациентом",$K262="Тактика ведения",$K262="Отказ в приеме")</formula>
    </cfRule>
    <cfRule type="expression" dxfId="494" priority="470">
      <formula>OR($K262="Онкологический консилиум",$K262="Дата записи",$K262="Возврат в МО без приема",$K262="Данные о биопсии",$K262="КАНЦЕР-регистр",$K262="Отказ от записи ",$K262="Отсутствует протокол",$K262="Превышен срок")</formula>
    </cfRule>
  </conditionalFormatting>
  <conditionalFormatting sqref="M264:M268">
    <cfRule type="expression" dxfId="493" priority="465">
      <formula>OR($K264="Цель приема",$K264="Отказ в приеме",$K264="Тактика ведения",$K264="Не дозвонились в течение 2-х дней",$K264="Паллиатив/Патронаж",$K264="Отказ от сопровождения в проекте",$K264="Отказ от сопровождения персональным помощником",$K264="Нарушение маршрутизации",$K264="КАНЦЕР-регистр")</formula>
    </cfRule>
  </conditionalFormatting>
  <conditionalFormatting sqref="M264:M268">
    <cfRule type="expression" dxfId="492" priority="462">
      <formula>ISBLANK($K264)</formula>
    </cfRule>
    <cfRule type="expression" dxfId="491" priority="466">
      <formula>OR($K264="Клиника женского здоровья",$K264="Принят без записи",$K264="Динамика состояния",$K264="Статус диагноза",$K264="К сведению ГП/ЦАОП",$K264="Некорректное обращение с пациентом",$K264="Отказ от сопровождения персональным помощником")</formula>
    </cfRule>
    <cfRule type="expression" dxfId="490" priority="467">
      <formula>NOT(ISBLANK(K264))</formula>
    </cfRule>
  </conditionalFormatting>
  <conditionalFormatting sqref="P264">
    <cfRule type="expression" dxfId="489" priority="463">
      <formula>OR($M264="Врач",$K264="Клиника женского здоровья",$K264="Принят без записи",$K264="Динамика состояния",$K264="Статус диагноза",AND($K264="Онкологический консилиум",$M264="Расхождение данных"),AND($K264="Превышен срок",$M264="Исследование"),AND($K264="Отсутствует протокол",$M264="Протокол исследования"),AND($K264="Дата записи",$M264="Исследование "),$K264="К сведению ГП/ЦАОП",$K264="Некорректное обращение с пациентом",$K264="Тактика ведения",$K264="Отказ в приеме")</formula>
    </cfRule>
    <cfRule type="expression" dxfId="488" priority="464">
      <formula>OR($K264="Онкологический консилиум",$K264="Дата записи",$K264="Возврат в МО без приема",$K264="Данные о биопсии",$K264="КАНЦЕР-регистр",$K264="Отказ от записи ",$K264="Отсутствует протокол",$K264="Превышен срок")</formula>
    </cfRule>
  </conditionalFormatting>
  <conditionalFormatting sqref="M263">
    <cfRule type="expression" dxfId="487" priority="458">
      <formula>ISBLANK($K263)</formula>
    </cfRule>
    <cfRule type="expression" dxfId="486" priority="459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  <cfRule type="expression" dxfId="485" priority="460">
      <formula>OR($K263="Клиника женского здоровья",$K263="Принят без записи",$K263="Динамика состояния",$K263="Статус диагноза",$K263="К сведению ГП/ЦАОП",$K263="Некорректное обращение с пациентом",$K263="Отказ от сопровождения персональным помощником")</formula>
    </cfRule>
    <cfRule type="expression" dxfId="484" priority="461">
      <formula>NOT(ISBLANK(K263))</formula>
    </cfRule>
  </conditionalFormatting>
  <conditionalFormatting sqref="P263">
    <cfRule type="expression" dxfId="483" priority="455">
      <formula>OR($M263="Врач",$K263="Клиника женского здоровья",$K263="Принят без записи",$K263="Динамика состояния",$K263="Статус диагноза",AND($K263="Онкологический консилиум",$M263="Расхождение данных"),AND($K263="Превышен срок",$M263="Исследование"),AND($K263="Отсутствует протокол",$M263="Протокол исследования"),AND($K263="Дата записи",$M263="Исследование "),$K263="К сведению ГП/ЦАОП",$K263="Некорректное обращение с пациентом",$K263="Тактика ведения",$K263="Отказ в приеме")</formula>
    </cfRule>
    <cfRule type="expression" dxfId="482" priority="456">
      <formula>OR($K263="Онкологический консилиум",$K263="Дата записи",$K263="Возврат в МО без приема",$K263="Данные о биопсии",$K263="КАНЦЕР-регистр",$K263="Отказ от записи ",$K263="Отсутствует протокол",$K263="Превышен срок")</formula>
    </cfRule>
    <cfRule type="expression" dxfId="481" priority="457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</conditionalFormatting>
  <conditionalFormatting sqref="P265">
    <cfRule type="expression" dxfId="480" priority="452">
      <formula>OR($M265="Врач",$K265="Клиника женского здоровья",$K265="Принят без записи",$K265="Динамика состояния",$K265="Статус диагноза",AND($K265="Онкологический консилиум",$M265="Расхождение данных"),AND($K265="Превышен срок",$M265="Исследование"),AND($K265="Отсутствует протокол",$M265="Протокол исследования"),AND($K265="Дата записи",$M265="Исследование "),$K265="К сведению ГП/ЦАОП",$K265="Некорректное обращение с пациентом",$K265="Тактика ведения",$K265="Отказ в приеме")</formula>
    </cfRule>
    <cfRule type="expression" dxfId="479" priority="453">
      <formula>OR($K265="Онкологический консилиум",$K265="Дата записи",$K265="Возврат в МО без приема",$K265="Данные о биопсии",$K265="КАНЦЕР-регистр",$K265="Отказ от записи ",$K265="Отсутствует протокол",$K265="Превышен срок")</formula>
    </cfRule>
    <cfRule type="expression" dxfId="478" priority="454">
      <formula>OR($K265="Цель приема",$K265="Отказ в приеме",$K265="Тактика ведения",$K265="Не дозвонились в течение 2-х дней",$K265="Паллиатив/Патронаж",$K265="Отказ от сопровождения в проекте",$K265="Отказ от сопровождения персональным помощником",$K265="Нарушение маршрутизации",$K265="КАНЦЕР-регистр")</formula>
    </cfRule>
  </conditionalFormatting>
  <conditionalFormatting sqref="P269">
    <cfRule type="expression" dxfId="477" priority="449">
      <formula>OR($K269="Цель приема",$K269="Отказ в приеме",$K269="Тактика ведения",$K269="Не дозвонились в течение 2-х дней",$K269="Паллиатив/Патронаж",$K269="Отказ от сопровождения в проекте",$K269="Отказ от сопровождения персональным помощником",$K269="Нарушение маршрутизации",$K269="КАНЦЕР-регистр")</formula>
    </cfRule>
  </conditionalFormatting>
  <conditionalFormatting sqref="M269">
    <cfRule type="expression" dxfId="476" priority="446">
      <formula>ISBLANK($K269)</formula>
    </cfRule>
    <cfRule type="expression" dxfId="475" priority="450">
      <formula>OR($K269="Клиника женского здоровья",$K269="Принят без записи",$K269="Динамика состояния",$K269="Статус диагноза",$K269="К сведению ГП/ЦАОП",$K269="Некорректное обращение с пациентом",$K269="Отказ от сопровождения персональным помощником")</formula>
    </cfRule>
    <cfRule type="expression" dxfId="474" priority="451">
      <formula>NOT(ISBLANK(K269))</formula>
    </cfRule>
  </conditionalFormatting>
  <conditionalFormatting sqref="P269">
    <cfRule type="expression" dxfId="473" priority="447">
      <formula>OR($M269="Врач",$K269="Клиника женского здоровья",$K269="Принят без записи",$K269="Динамика состояния",$K269="Статус диагноза",AND($K269="Онкологический консилиум",$M269="Расхождение данных"),AND($K269="Превышен срок",$M269="Исследование"),AND($K269="Отсутствует протокол",$M269="Протокол исследования"),AND($K269="Дата записи",$M269="Исследование "),$K269="К сведению ГП/ЦАОП",$K269="Некорректное обращение с пациентом",$K269="Тактика ведения",$K269="Отказ в приеме")</formula>
    </cfRule>
    <cfRule type="expression" dxfId="472" priority="448">
      <formula>OR($K269="Онкологический консилиум",$K269="Дата записи",$K269="Возврат в МО без приема",$K269="Данные о биопсии",$K269="КАНЦЕР-регистр",$K269="Отказ от записи ",$K269="Отсутствует протокол",$K269="Превышен срок")</formula>
    </cfRule>
  </conditionalFormatting>
  <conditionalFormatting sqref="M276">
    <cfRule type="expression" dxfId="471" priority="443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M276">
    <cfRule type="expression" dxfId="470" priority="442">
      <formula>ISBLANK($K276)</formula>
    </cfRule>
    <cfRule type="expression" dxfId="469" priority="444">
      <formula>OR($K276="Клиника женского здоровья",$K276="Принят без записи",$K276="Динамика состояния",$K276="Статус диагноза",$K276="К сведению ГП/ЦАОП",$K276="Некорректное обращение с пациентом",$K276="Отказ от сопровождения персональным помощником")</formula>
    </cfRule>
    <cfRule type="expression" dxfId="468" priority="445">
      <formula>NOT(ISBLANK(K276))</formula>
    </cfRule>
  </conditionalFormatting>
  <conditionalFormatting sqref="P276">
    <cfRule type="expression" dxfId="467" priority="439">
      <formula>OR($M276="Врач",$K276="Клиника женского здоровья",$K276="Принят без записи",$K276="Динамика состояния",$K276="Статус диагноза",AND($K276="Онкологический консилиум",$M276="Расхождение данных"),AND($K276="Превышен срок",$M276="Исследование"),AND($K276="Отсутствует протокол",$M276="Протокол исследования"),AND($K276="Дата записи",$M276="Исследование "),$K276="К сведению ГП/ЦАОП",$K276="Некорректное обращение с пациентом",$K276="Тактика ведения",$K276="Отказ в приеме")</formula>
    </cfRule>
    <cfRule type="expression" dxfId="466" priority="440">
      <formula>OR($K276="Онкологический консилиум",$K276="Дата записи",$K276="Возврат в МО без приема",$K276="Данные о биопсии",$K276="КАНЦЕР-регистр",$K276="Отказ от записи ",$K276="Отсутствует протокол",$K276="Превышен срок")</formula>
    </cfRule>
    <cfRule type="expression" dxfId="465" priority="441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P282:P283">
    <cfRule type="expression" dxfId="464" priority="438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P282:P283">
    <cfRule type="expression" dxfId="463" priority="436">
      <formula>OR($M282="Врач",$K282="Клиника женского здоровья",$K282="Принят без записи",$K282="Динамика состояния",$K282="Статус диагноза",AND($K282="Онкологический консилиум",$M282="Расхождение данных"),AND($K282="Превышен срок",$M282="Исследование"),AND($K282="Отсутствует протокол",$M282="Протокол исследования"),AND($K282="Дата записи",$M282="Исследование "),$K282="К сведению ГП/ЦАОП",$K282="Некорректное обращение с пациентом",$K282="Тактика ведения",$K282="Отказ в приеме")</formula>
    </cfRule>
    <cfRule type="expression" dxfId="462" priority="437">
      <formula>OR($K282="Онкологический консилиум",$K282="Дата записи",$K282="Возврат в МО без приема",$K282="Данные о биопсии",$K282="КАНЦЕР-регистр",$K282="Отказ от записи ",$K282="Отсутствует протокол",$K282="Превышен срок")</formula>
    </cfRule>
  </conditionalFormatting>
  <conditionalFormatting sqref="P289">
    <cfRule type="expression" dxfId="461" priority="435">
      <formula>OR($K289="Цель приема",$K289="Отказ в приеме",$K289="Тактика ведения",$K289="Не дозвонились в течение 2-х дней",$K289="Паллиатив/Патронаж",$K289="Отказ от сопровождения в проекте",$K289="Отказ от сопровождения персональным помощником",$K289="Нарушение маршрутизации",$K289="КАНЦЕР-регистр")</formula>
    </cfRule>
  </conditionalFormatting>
  <conditionalFormatting sqref="P289">
    <cfRule type="expression" dxfId="460" priority="433">
      <formula>OR($M289="Врач",$K289="Клиника женского здоровья",$K289="Принят без записи",$K289="Динамика состояния",$K289="Статус диагноза",AND($K289="Онкологический консилиум",$M289="Расхождение данных"),AND($K289="Превышен срок",$M289="Исследование"),AND($K289="Отсутствует протокол",$M289="Протокол исследования"),AND($K289="Дата записи",$M289="Исследование "),$K289="К сведению ГП/ЦАОП",$K289="Некорректное обращение с пациентом",$K289="Тактика ведения",$K289="Отказ в приеме")</formula>
    </cfRule>
    <cfRule type="expression" dxfId="459" priority="434">
      <formula>OR($K289="Онкологический консилиум",$K289="Дата записи",$K289="Возврат в МО без приема",$K289="Данные о биопсии",$K289="КАНЦЕР-регистр",$K289="Отказ от записи ",$K289="Отсутствует протокол",$K289="Превышен срок")</formula>
    </cfRule>
  </conditionalFormatting>
  <conditionalFormatting sqref="P292">
    <cfRule type="expression" dxfId="458" priority="432">
      <formula>OR($K292="Цель приема",$K292="Отказ в приеме",$K292="Тактика ведения",$K292="Не дозвонились в течение 2-х дней",$K292="Паллиатив/Патронаж",$K292="Отказ от сопровождения в проекте",$K292="Отказ от сопровождения персональным помощником",$K292="Нарушение маршрутизации",$K292="КАНЦЕР-регистр")</formula>
    </cfRule>
  </conditionalFormatting>
  <conditionalFormatting sqref="P292">
    <cfRule type="expression" dxfId="457" priority="430">
      <formula>OR($M292="Врач",$K292="Клиника женского здоровья",$K292="Принят без записи",$K292="Динамика состояния",$K292="Статус диагноза",AND($K292="Онкологический консилиум",$M292="Расхождение данных"),AND($K292="Превышен срок",$M292="Исследование"),AND($K292="Отсутствует протокол",$M292="Протокол исследования"),AND($K292="Дата записи",$M292="Исследование "),$K292="К сведению ГП/ЦАОП",$K292="Некорректное обращение с пациентом",$K292="Тактика ведения",$K292="Отказ в приеме")</formula>
    </cfRule>
    <cfRule type="expression" dxfId="456" priority="431">
      <formula>OR($K292="Онкологический консилиум",$K292="Дата записи",$K292="Возврат в МО без приема",$K292="Данные о биопсии",$K292="КАНЦЕР-регистр",$K292="Отказ от записи ",$K292="Отсутствует протокол",$K292="Превышен срок")</formula>
    </cfRule>
  </conditionalFormatting>
  <conditionalFormatting sqref="P296">
    <cfRule type="expression" dxfId="455" priority="429">
      <formula>OR($K296="Цель приема",$K296="Отказ в приеме",$K296="Тактика ведения",$K296="Не дозвонились в течение 2-х дней",$K296="Паллиатив/Патронаж",$K296="Отказ от сопровождения в проекте",$K296="Отказ от сопровождения персональным помощником",$K296="Нарушение маршрутизации",$K296="КАНЦЕР-регистр")</formula>
    </cfRule>
  </conditionalFormatting>
  <conditionalFormatting sqref="P296">
    <cfRule type="expression" dxfId="454" priority="427">
      <formula>OR($M296="Врач",$K296="Клиника женского здоровья",$K296="Принят без записи",$K296="Динамика состояния",$K296="Статус диагноза",AND($K296="Онкологический консилиум",$M296="Расхождение данных"),AND($K296="Превышен срок",$M296="Исследование"),AND($K296="Отсутствует протокол",$M296="Протокол исследования"),AND($K296="Дата записи",$M296="Исследование "),$K296="К сведению ГП/ЦАОП",$K296="Некорректное обращение с пациентом",$K296="Тактика ведения",$K296="Отказ в приеме")</formula>
    </cfRule>
    <cfRule type="expression" dxfId="453" priority="428">
      <formula>OR($K296="Онкологический консилиум",$K296="Дата записи",$K296="Возврат в МО без приема",$K296="Данные о биопсии",$K296="КАНЦЕР-регистр",$K296="Отказ от записи ",$K296="Отсутствует протокол",$K296="Превышен срок")</formula>
    </cfRule>
  </conditionalFormatting>
  <conditionalFormatting sqref="P287">
    <cfRule type="expression" dxfId="452" priority="426">
      <formula>OR($K287="Цель приема",$K287="Отказ в приеме",$K287="Тактика ведения",$K287="Не дозвонились в течение 2-х дней",$K287="Паллиатив/Патронаж",$K287="Отказ от сопровождения в проекте",$K287="Отказ от сопровождения персональным помощником",$K287="Нарушение маршрутизации",$K287="КАНЦЕР-регистр")</formula>
    </cfRule>
  </conditionalFormatting>
  <conditionalFormatting sqref="P287">
    <cfRule type="expression" dxfId="451" priority="424">
      <formula>OR($M287="Врач",$K287="Клиника женского здоровья",$K287="Принят без записи",$K287="Динамика состояния",$K287="Статус диагноза",AND($K287="Онкологический консилиум",$M287="Расхождение данных"),AND($K287="Превышен срок",$M287="Исследование"),AND($K287="Отсутствует протокол",$M287="Протокол исследования"),AND($K287="Дата записи",$M287="Исследование "),$K287="К сведению ГП/ЦАОП",$K287="Некорректное обращение с пациентом",$K287="Тактика ведения",$K287="Отказ в приеме")</formula>
    </cfRule>
    <cfRule type="expression" dxfId="450" priority="425">
      <formula>OR($K287="Онкологический консилиум",$K287="Дата записи",$K287="Возврат в МО без приема",$K287="Данные о биопсии",$K287="КАНЦЕР-регистр",$K287="Отказ от записи ",$K287="Отсутствует протокол",$K287="Превышен срок")</formula>
    </cfRule>
  </conditionalFormatting>
  <conditionalFormatting sqref="P294">
    <cfRule type="expression" dxfId="449" priority="421">
      <formula>OR($K293="Цель приема",$K293="Отказ в приеме",$K293="Тактика ведения",$K293="Не дозвонились в течение 2-х дней",$K293="Паллиатив/Патронаж",$K293="Отказ от сопровождения в проекте",$K293="Отказ от сопровождения персональным помощником",$K293="Нарушение маршрутизации",$K293="КАНЦЕР-регистр")</formula>
    </cfRule>
    <cfRule type="expression" dxfId="448" priority="422">
      <formula>OR($M293="Врач",$K293="Клиника женского здоровья",$K293="Принят без записи",$K293="Динамика состояния",$K293="Статус диагноза",AND($K293="Онкологический консилиум",$M293="Расхождение данных"),AND($K293="Превышен срок",$M293="Исследование"),AND($K293="Отсутствует протокол",$M293="Протокол исследования"),AND($K293="Дата записи",$M293="Исследование "),$K293="К сведению ГП/ЦАОП",$K293="Некорректное обращение с пациентом",$K293="Тактика ведения",$K293="Отказ в приеме")</formula>
    </cfRule>
    <cfRule type="expression" dxfId="447" priority="423">
      <formula>OR($K293="Онкологический консилиум",$K293="Дата записи",$K293="Возврат в МО без приема",$K293="Данные о биопсии",$K293="КАНЦЕР-регистр",$K293="Отказ от записи ",$K293="Отсутствует протокол",$K293="Превышен срок")</formula>
    </cfRule>
  </conditionalFormatting>
  <conditionalFormatting sqref="P295">
    <cfRule type="expression" dxfId="446" priority="418">
      <formula>OR($K294="Цель приема",$K294="Отказ в приеме",$K294="Тактика ведения",$K294="Не дозвонились в течение 2-х дней",$K294="Паллиатив/Патронаж",$K294="Отказ от сопровождения в проекте",$K294="Отказ от сопровождения персональным помощником",$K294="Нарушение маршрутизации",$K294="КАНЦЕР-регистр")</formula>
    </cfRule>
    <cfRule type="expression" dxfId="445" priority="419">
      <formula>OR($M294="Врач",$K294="Клиника женского здоровья",$K294="Принят без записи",$K294="Динамика состояния",$K294="Статус диагноза",AND($K294="Онкологический консилиум",$M294="Расхождение данных"),AND($K294="Превышен срок",$M294="Исследование"),AND($K294="Отсутствует протокол",$M294="Протокол исследования"),AND($K294="Дата записи",$M294="Исследование "),$K294="К сведению ГП/ЦАОП",$K294="Некорректное обращение с пациентом",$K294="Тактика ведения",$K294="Отказ в приеме")</formula>
    </cfRule>
    <cfRule type="expression" dxfId="444" priority="420">
      <formula>OR($K294="Онкологический консилиум",$K294="Дата записи",$K294="Возврат в МО без приема",$K294="Данные о биопсии",$K294="КАНЦЕР-регистр",$K294="Отказ от записи ",$K294="Отсутствует протокол",$K294="Превышен срок")</formula>
    </cfRule>
  </conditionalFormatting>
  <conditionalFormatting sqref="M282">
    <cfRule type="expression" dxfId="443" priority="415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M282">
    <cfRule type="expression" dxfId="442" priority="414">
      <formula>ISBLANK($K282)</formula>
    </cfRule>
    <cfRule type="expression" dxfId="441" priority="416">
      <formula>OR($K282="Клиника женского здоровья",$K282="Принят без записи",$K282="Динамика состояния",$K282="Статус диагноза",$K282="К сведению ГП/ЦАОП",$K282="Некорректное обращение с пациентом",$K282="Отказ от сопровождения персональным помощником")</formula>
    </cfRule>
    <cfRule type="expression" dxfId="440" priority="417">
      <formula>NOT(ISBLANK(K282))</formula>
    </cfRule>
  </conditionalFormatting>
  <conditionalFormatting sqref="M283">
    <cfRule type="expression" dxfId="439" priority="411">
      <formula>OR($K283="Цель приема",$K283="Отказ в приеме",$K283="Тактика ведения",$K283="Не дозвонились в течение 2-х дней",$K283="Паллиатив/Патронаж",$K283="Отказ от сопровождения в проекте",$K283="Отказ от сопровождения персональным помощником",$K283="Нарушение маршрутизации",$K283="КАНЦЕР-регистр")</formula>
    </cfRule>
  </conditionalFormatting>
  <conditionalFormatting sqref="M283">
    <cfRule type="expression" dxfId="438" priority="410">
      <formula>ISBLANK($K283)</formula>
    </cfRule>
    <cfRule type="expression" dxfId="437" priority="412">
      <formula>OR($K283="Клиника женского здоровья",$K283="Принят без записи",$K283="Динамика состояния",$K283="Статус диагноза",$K283="К сведению ГП/ЦАОП",$K283="Некорректное обращение с пациентом",$K283="Отказ от сопровождения персональным помощником")</formula>
    </cfRule>
    <cfRule type="expression" dxfId="436" priority="413">
      <formula>NOT(ISBLANK(K283))</formula>
    </cfRule>
  </conditionalFormatting>
  <conditionalFormatting sqref="P284">
    <cfRule type="expression" dxfId="435" priority="407">
      <formula>OR($K284="Цель приема",$K284="Отказ в приеме",$K284="Тактика ведения",$K284="Не дозвонились в течение 2-х дней",$K284="Паллиатив/Патронаж",$K284="Отказ от сопровождения в проекте",$K284="Отказ от сопровождения персональным помощником",$K284="Нарушение маршрутизации",$K284="КАНЦЕР-регистр")</formula>
    </cfRule>
  </conditionalFormatting>
  <conditionalFormatting sqref="M284">
    <cfRule type="expression" dxfId="434" priority="404">
      <formula>ISBLANK($K284)</formula>
    </cfRule>
    <cfRule type="expression" dxfId="433" priority="408">
      <formula>OR($K284="Клиника женского здоровья",$K284="Принят без записи",$K284="Динамика состояния",$K284="Статус диагноза",$K284="К сведению ГП/ЦАОП",$K284="Некорректное обращение с пациентом",$K284="Отказ от сопровождения персональным помощником")</formula>
    </cfRule>
    <cfRule type="expression" dxfId="432" priority="409">
      <formula>NOT(ISBLANK(K284))</formula>
    </cfRule>
  </conditionalFormatting>
  <conditionalFormatting sqref="P284">
    <cfRule type="expression" dxfId="431" priority="405">
      <formula>OR($M284="Врач",$K284="Клиника женского здоровья",$K284="Принят без записи",$K284="Динамика состояния",$K284="Статус диагноза",AND($K284="Онкологический консилиум",$M284="Расхождение данных"),AND($K284="Превышен срок",$M284="Исследование"),AND($K284="Отсутствует протокол",$M284="Протокол исследования"),AND($K284="Дата записи",$M284="Исследование "),$K284="К сведению ГП/ЦАОП",$K284="Некорректное обращение с пациентом",$K284="Тактика ведения",$K284="Отказ в приеме")</formula>
    </cfRule>
    <cfRule type="expression" dxfId="430" priority="406">
      <formula>OR($K284="Онкологический консилиум",$K284="Дата записи",$K284="Возврат в МО без приема",$K284="Данные о биопсии",$K284="КАНЦЕР-регистр",$K284="Отказ от записи ",$K284="Отсутствует протокол",$K284="Превышен срок")</formula>
    </cfRule>
  </conditionalFormatting>
  <conditionalFormatting sqref="M297:M299">
    <cfRule type="expression" dxfId="429" priority="401">
      <formula>OR($K297="Цель приема",$K297="Отказ в приеме",$K297="Тактика ведения",$K297="Не дозвонились в течение 2-х дней",$K297="Паллиатив/Патронаж",$K297="Отказ от сопровождения в проекте",$K297="Отказ от сопровождения персональным помощником",$K297="Нарушение маршрутизации",$K297="КАНЦЕР-регистр")</formula>
    </cfRule>
  </conditionalFormatting>
  <conditionalFormatting sqref="M297:M299">
    <cfRule type="expression" dxfId="428" priority="398">
      <formula>ISBLANK($K297)</formula>
    </cfRule>
    <cfRule type="expression" dxfId="427" priority="402">
      <formula>OR($K297="Клиника женского здоровья",$K297="Принят без записи",$K297="Динамика состояния",$K297="Статус диагноза",$K297="К сведению ГП/ЦАОП",$K297="Некорректное обращение с пациентом",$K297="Отказ от сопровождения персональным помощником")</formula>
    </cfRule>
    <cfRule type="expression" dxfId="426" priority="403">
      <formula>NOT(ISBLANK(K297))</formula>
    </cfRule>
  </conditionalFormatting>
  <conditionalFormatting sqref="P298:P299">
    <cfRule type="expression" dxfId="425" priority="399">
      <formula>OR($M298="Врач",$K298="Клиника женского здоровья",$K298="Принят без записи",$K298="Динамика состояния",$K298="Статус диагноза",AND($K298="Онкологический консилиум",$M298="Расхождение данных"),AND($K298="Превышен срок",$M298="Исследование"),AND($K298="Отсутствует протокол",$M298="Протокол исследования"),AND($K298="Дата записи",$M298="Исследование "),$K298="К сведению ГП/ЦАОП",$K298="Некорректное обращение с пациентом",$K298="Тактика ведения",$K298="Отказ в приеме")</formula>
    </cfRule>
    <cfRule type="expression" dxfId="424" priority="400">
      <formula>OR($K298="Онкологический консилиум",$K298="Дата записи",$K298="Возврат в МО без приема",$K298="Данные о биопсии",$K298="КАНЦЕР-регистр",$K298="Отказ от записи ",$K298="Отсутствует протокол",$K298="Превышен срок")</formula>
    </cfRule>
  </conditionalFormatting>
  <conditionalFormatting sqref="M300:M301">
    <cfRule type="expression" dxfId="423" priority="395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M300:M301">
    <cfRule type="expression" dxfId="422" priority="394">
      <formula>ISBLANK($K300)</formula>
    </cfRule>
    <cfRule type="expression" dxfId="421" priority="396">
      <formula>OR($K300="Клиника женского здоровья",$K300="Принят без записи",$K300="Динамика состояния",$K300="Статус диагноза",$K300="К сведению ГП/ЦАОП",$K300="Некорректное обращение с пациентом",$K300="Отказ от сопровождения персональным помощником")</formula>
    </cfRule>
    <cfRule type="expression" dxfId="420" priority="397">
      <formula>NOT(ISBLANK(K300))</formula>
    </cfRule>
  </conditionalFormatting>
  <conditionalFormatting sqref="P301">
    <cfRule type="expression" dxfId="419" priority="393">
      <formula>OR($K301="Цель приема",$K301="Отказ в приеме",$K301="Тактика ведения",$K301="Не дозвонились в течение 2-х дней",$K301="Паллиатив/Патронаж",$K301="Отказ от сопровождения в проекте",$K301="Отказ от сопровождения персональным помощником",$K301="Нарушение маршрутизации",$K301="КАНЦЕР-регистр")</formula>
    </cfRule>
  </conditionalFormatting>
  <conditionalFormatting sqref="P301">
    <cfRule type="expression" dxfId="418" priority="391">
      <formula>OR($M301="Врач",$K301="Клиника женского здоровья",$K301="Принят без записи",$K301="Динамика состояния",$K301="Статус диагноза",AND($K301="Онкологический консилиум",$M301="Расхождение данных"),AND($K301="Превышен срок",$M301="Исследование"),AND($K301="Отсутствует протокол",$M301="Протокол исследования"),AND($K301="Дата записи",$M301="Исследование "),$K301="К сведению ГП/ЦАОП",$K301="Некорректное обращение с пациентом",$K301="Тактика ведения",$K301="Отказ в приеме")</formula>
    </cfRule>
    <cfRule type="expression" dxfId="417" priority="392">
      <formula>OR($K301="Онкологический консилиум",$K301="Дата записи",$K301="Возврат в МО без приема",$K301="Данные о биопсии",$K301="КАНЦЕР-регистр",$K301="Отказ от записи ",$K301="Отсутствует протокол",$K301="Превышен срок")</formula>
    </cfRule>
  </conditionalFormatting>
  <conditionalFormatting sqref="P300">
    <cfRule type="expression" dxfId="416" priority="388">
      <formula>OR($M300="Врач",$K300="Клиника женского здоровья",$K300="Принят без записи",$K300="Динамика состояния",$K300="Статус диагноза",AND($K300="Онкологический консилиум",$M300="Расхождение данных"),AND($K300="Превышен срок",$M300="Исследование"),AND($K300="Отсутствует протокол",$M300="Протокол исследования"),AND($K300="Дата записи",$M300="Исследование "),$K300="К сведению ГП/ЦАОП",$K300="Некорректное обращение с пациентом",$K300="Тактика ведения",$K300="Отказ в приеме")</formula>
    </cfRule>
    <cfRule type="expression" dxfId="415" priority="389">
      <formula>OR($K300="Онкологический консилиум",$K300="Дата записи",$K300="Возврат в МО без приема",$K300="Данные о биопсии",$K300="КАНЦЕР-регистр",$K300="Отказ от записи ",$K300="Отсутствует протокол",$K300="Превышен срок")</formula>
    </cfRule>
    <cfRule type="expression" dxfId="414" priority="390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G300">
    <cfRule type="expression" dxfId="413" priority="386" stopIfTrue="1">
      <formula>$AL300="Техническая приостановка"</formula>
    </cfRule>
    <cfRule type="expression" dxfId="412" priority="387" stopIfTrue="1">
      <formula>$AA300="Сегодня"</formula>
    </cfRule>
  </conditionalFormatting>
  <conditionalFormatting sqref="G301">
    <cfRule type="expression" dxfId="411" priority="384" stopIfTrue="1">
      <formula>$AL301="Техническая приостановка"</formula>
    </cfRule>
    <cfRule type="expression" dxfId="410" priority="385" stopIfTrue="1">
      <formula>$AA301="Сегодня"</formula>
    </cfRule>
  </conditionalFormatting>
  <conditionalFormatting sqref="M302:M305">
    <cfRule type="expression" dxfId="409" priority="381">
      <formula>OR($K302="Цель приема",$K302="Отказ в приеме",$K302="Тактика ведения",$K302="Не дозвонились в течение 2-х дней",$K302="Паллиатив/Патронаж",$K302="Отказ от сопровождения в проекте",$K302="Отказ от сопровождения персональным помощником",$K302="Нарушение маршрутизации",$K302="КАНЦЕР-регистр")</formula>
    </cfRule>
  </conditionalFormatting>
  <conditionalFormatting sqref="M302:M305">
    <cfRule type="expression" dxfId="408" priority="378">
      <formula>ISBLANK($K302)</formula>
    </cfRule>
    <cfRule type="expression" dxfId="407" priority="382">
      <formula>OR($K302="Клиника женского здоровья",$K302="Принят без записи",$K302="Динамика состояния",$K302="Статус диагноза",$K302="К сведению ГП/ЦАОП",$K302="Некорректное обращение с пациентом",$K302="Отказ от сопровождения персональным помощником")</formula>
    </cfRule>
    <cfRule type="expression" dxfId="406" priority="383">
      <formula>NOT(ISBLANK(K302))</formula>
    </cfRule>
  </conditionalFormatting>
  <conditionalFormatting sqref="P302:P305">
    <cfRule type="expression" dxfId="405" priority="379">
      <formula>OR($M302="Врач",$K302="Клиника женского здоровья",$K302="Принят без записи",$K302="Динамика состояния",$K302="Статус диагноза",AND($K302="Онкологический консилиум",$M302="Расхождение данных"),AND($K302="Превышен срок",$M302="Исследование"),AND($K302="Отсутствует протокол",$M302="Протокол исследования"),AND($K302="Дата записи",$M302="Исследование "),$K302="К сведению ГП/ЦАОП",$K302="Некорректное обращение с пациентом",$K302="Тактика ведения",$K302="Отказ в приеме")</formula>
    </cfRule>
    <cfRule type="expression" dxfId="404" priority="380">
      <formula>OR($K302="Онкологический консилиум",$K302="Дата записи",$K302="Возврат в МО без приема",$K302="Данные о биопсии",$K302="КАНЦЕР-регистр",$K302="Отказ от записи ",$K302="Отсутствует протокол",$K302="Превышен срок")</formula>
    </cfRule>
  </conditionalFormatting>
  <conditionalFormatting sqref="P306:P308">
    <cfRule type="expression" dxfId="403" priority="363">
      <formula>OR($K306="Цель приема",$K306="Отказ в приеме",$K306="Тактика ведения",$K306="Не дозвонились в течение 2-х дней",$K306="Паллиатив/Патронаж",$K306="Отказ от сопровождения в проекте",$K306="Отказ от сопровождения персональным помощником",$K306="Нарушение маршрутизации",$K306="КАНЦЕР-регистр")</formula>
    </cfRule>
  </conditionalFormatting>
  <conditionalFormatting sqref="M306:M308">
    <cfRule type="expression" dxfId="402" priority="360">
      <formula>ISBLANK($K306)</formula>
    </cfRule>
    <cfRule type="expression" dxfId="401" priority="364">
      <formula>OR($K306="Клиника женского здоровья",$K306="Принят без записи",$K306="Динамика состояния",$K306="Статус диагноза",$K306="К сведению ГП/ЦАОП",$K306="Некорректное обращение с пациентом",$K306="Отказ от сопровождения персональным помощником")</formula>
    </cfRule>
    <cfRule type="expression" dxfId="400" priority="365">
      <formula>NOT(ISBLANK(K306))</formula>
    </cfRule>
  </conditionalFormatting>
  <conditionalFormatting sqref="P306:P308">
    <cfRule type="expression" dxfId="399" priority="361">
      <formula>OR($M306="Врач",$K306="Клиника женского здоровья",$K306="Принят без записи",$K306="Динамика состояния",$K306="Статус диагноза",AND($K306="Онкологический консилиум",$M306="Расхождение данных"),AND($K306="Превышен срок",$M306="Исследование"),AND($K306="Отсутствует протокол",$M306="Протокол исследования"),AND($K306="Дата записи",$M306="Исследование "),$K306="К сведению ГП/ЦАОП",$K306="Некорректное обращение с пациентом",$K306="Тактика ведения",$K306="Отказ в приеме")</formula>
    </cfRule>
    <cfRule type="expression" dxfId="398" priority="362">
      <formula>OR($K306="Онкологический консилиум",$K306="Дата записи",$K306="Возврат в МО без приема",$K306="Данные о биопсии",$K306="КАНЦЕР-регистр",$K306="Отказ от записи ",$K306="Отсутствует протокол",$K306="Превышен срок")</formula>
    </cfRule>
  </conditionalFormatting>
  <conditionalFormatting sqref="M309:M317">
    <cfRule type="expression" dxfId="397" priority="357">
      <formula>OR($K309="Цель приема",$K309="Отказ в приеме",$K309="Тактика ведения",$K309="Не дозвонились в течение 2-х дней",$K309="Паллиатив/Патронаж",$K309="Отказ от сопровождения в проекте",$K309="Отказ от сопровождения персональным помощником",$K309="Нарушение маршрутизации",$K309="КАНЦЕР-регистр")</formula>
    </cfRule>
  </conditionalFormatting>
  <conditionalFormatting sqref="M309:M317">
    <cfRule type="expression" dxfId="396" priority="354">
      <formula>ISBLANK($K309)</formula>
    </cfRule>
    <cfRule type="expression" dxfId="395" priority="358">
      <formula>OR($K309="Клиника женского здоровья",$K309="Принят без записи",$K309="Динамика состояния",$K309="Статус диагноза",$K309="К сведению ГП/ЦАОП",$K309="Некорректное обращение с пациентом",$K309="Отказ от сопровождения персональным помощником")</formula>
    </cfRule>
    <cfRule type="expression" dxfId="394" priority="359">
      <formula>NOT(ISBLANK(K309))</formula>
    </cfRule>
  </conditionalFormatting>
  <conditionalFormatting sqref="P309:P317">
    <cfRule type="expression" dxfId="393" priority="355">
      <formula>OR($M309="Врач",$K309="Клиника женского здоровья",$K309="Принят без записи",$K309="Динамика состояния",$K309="Статус диагноза",AND($K309="Онкологический консилиум",$M309="Расхождение данных"),AND($K309="Превышен срок",$M309="Исследование"),AND($K309="Отсутствует протокол",$M309="Протокол исследования"),AND($K309="Дата записи",$M309="Исследование "),$K309="К сведению ГП/ЦАОП",$K309="Некорректное обращение с пациентом",$K309="Тактика ведения",$K309="Отказ в приеме")</formula>
    </cfRule>
    <cfRule type="expression" dxfId="392" priority="356">
      <formula>OR($K309="Онкологический консилиум",$K309="Дата записи",$K309="Возврат в МО без приема",$K309="Данные о биопсии",$K309="КАНЦЕР-регистр",$K309="Отказ от записи ",$K309="Отсутствует протокол",$K309="Превышен срок")</formula>
    </cfRule>
  </conditionalFormatting>
  <conditionalFormatting sqref="P318:P320">
    <cfRule type="expression" dxfId="391" priority="351">
      <formula>OR($K318="Цель приема",$K318="Отказ в приеме",$K318="Тактика ведения",$K318="Не дозвонились в течение 2-х дней",$K318="Паллиатив/Патронаж",$K318="Отказ от сопровождения в проекте",$K318="Отказ от сопровождения персональным помощником",$K318="Нарушение маршрутизации",$K318="КАНЦЕР-регистр")</formula>
    </cfRule>
  </conditionalFormatting>
  <conditionalFormatting sqref="M318:M323">
    <cfRule type="expression" dxfId="390" priority="348">
      <formula>ISBLANK($K318)</formula>
    </cfRule>
    <cfRule type="expression" dxfId="389" priority="352">
      <formula>OR($K318="Клиника женского здоровья",$K318="Принят без записи",$K318="Динамика состояния",$K318="Статус диагноза",$K318="К сведению ГП/ЦАОП",$K318="Некорректное обращение с пациентом",$K318="Отказ от сопровождения персональным помощником")</formula>
    </cfRule>
    <cfRule type="expression" dxfId="388" priority="353">
      <formula>NOT(ISBLANK(K318))</formula>
    </cfRule>
  </conditionalFormatting>
  <conditionalFormatting sqref="P318:P320">
    <cfRule type="expression" dxfId="387" priority="349">
      <formula>OR($M318="Врач",$K318="Клиника женского здоровья",$K318="Принят без записи",$K318="Динамика состояния",$K318="Статус диагноза",AND($K318="Онкологический консилиум",$M318="Расхождение данных"),AND($K318="Превышен срок",$M318="Исследование"),AND($K318="Отсутствует протокол",$M318="Протокол исследования"),AND($K318="Дата записи",$M318="Исследование "),$K318="К сведению ГП/ЦАОП",$K318="Некорректное обращение с пациентом",$K318="Тактика ведения",$K318="Отказ в приеме")</formula>
    </cfRule>
    <cfRule type="expression" dxfId="386" priority="350">
      <formula>OR($K318="Онкологический консилиум",$K318="Дата записи",$K318="Возврат в МО без приема",$K318="Данные о биопсии",$K318="КАНЦЕР-регистр",$K318="Отказ от записи ",$K318="Отсутствует протокол",$K318="Превышен срок")</formula>
    </cfRule>
  </conditionalFormatting>
  <conditionalFormatting sqref="P321">
    <cfRule type="expression" dxfId="385" priority="347">
      <formula>OR($K321="Цель приема",$K321="Отказ в приеме",$K321="Тактика ведения",$K321="Не дозвонились в течение 2-х дней",$K321="Паллиатив/Патронаж",$K321="Отказ от сопровождения в проекте",$K321="Отказ от сопровождения персональным помощником",$K321="Нарушение маршрутизации",$K321="КАНЦЕР-регистр")</formula>
    </cfRule>
  </conditionalFormatting>
  <conditionalFormatting sqref="P321">
    <cfRule type="expression" dxfId="384" priority="345">
      <formula>OR($M321="Врач",$K321="Клиника женского здоровья",$K321="Принят без записи",$K321="Динамика состояния",$K321="Статус диагноза",AND($K321="Онкологический консилиум",$M321="Расхождение данных"),AND($K321="Превышен срок",$M321="Исследование"),AND($K321="Отсутствует протокол",$M321="Протокол исследования"),AND($K321="Дата записи",$M321="Исследование "),$K321="К сведению ГП/ЦАОП",$K321="Некорректное обращение с пациентом",$K321="Тактика ведения",$K321="Отказ в приеме")</formula>
    </cfRule>
    <cfRule type="expression" dxfId="383" priority="346">
      <formula>OR($K321="Онкологический консилиум",$K321="Дата записи",$K321="Возврат в МО без приема",$K321="Данные о биопсии",$K321="КАНЦЕР-регистр",$K321="Отказ от записи ",$K321="Отсутствует протокол",$K321="Превышен срок")</formula>
    </cfRule>
  </conditionalFormatting>
  <conditionalFormatting sqref="M325">
    <cfRule type="expression" dxfId="382" priority="342">
      <formula>OR($K325="Цель приема",$K325="Отказ в приеме",$K325="Тактика ведения",$K325="Не дозвонились в течение 2-х дней",$K325="Паллиатив/Патронаж",$K325="Отказ от сопровождения в проекте",$K325="Отказ от сопровождения персональным помощником",$K325="Нарушение маршрутизации",$K325="КАНЦЕР-регистр")</formula>
    </cfRule>
  </conditionalFormatting>
  <conditionalFormatting sqref="M325">
    <cfRule type="expression" dxfId="381" priority="341">
      <formula>ISBLANK($K325)</formula>
    </cfRule>
    <cfRule type="expression" dxfId="380" priority="343">
      <formula>OR($K325="Клиника женского здоровья",$K325="Принят без записи",$K325="Динамика состояния",$K325="Статус диагноза",$K325="К сведению ГП/ЦАОП",$K325="Некорректное обращение с пациентом",$K325="Отказ от сопровождения персональным помощником")</formula>
    </cfRule>
    <cfRule type="expression" dxfId="379" priority="344">
      <formula>NOT(ISBLANK(K325))</formula>
    </cfRule>
  </conditionalFormatting>
  <conditionalFormatting sqref="M324">
    <cfRule type="expression" dxfId="378" priority="338">
      <formula>OR($K324="Цель приема",$K324="Отказ в приеме",$K324="Тактика ведения",$K324="Не дозвонились в течение 2-х дней",$K324="Паллиатив/Патронаж",$K324="Отказ от сопровождения в проекте",$K324="Отказ от сопровождения персональным помощником",$K324="Нарушение маршрутизации",$K324="КАНЦЕР-регистр")</formula>
    </cfRule>
  </conditionalFormatting>
  <conditionalFormatting sqref="M324">
    <cfRule type="expression" dxfId="377" priority="337">
      <formula>ISBLANK($K324)</formula>
    </cfRule>
    <cfRule type="expression" dxfId="376" priority="339">
      <formula>OR($K324="Клиника женского здоровья",$K324="Принят без записи",$K324="Динамика состояния",$K324="Статус диагноза",$K324="К сведению ГП/ЦАОП",$K324="Некорректное обращение с пациентом",$K324="Отказ от сопровождения персональным помощником")</formula>
    </cfRule>
    <cfRule type="expression" dxfId="375" priority="340">
      <formula>NOT(ISBLANK(K324))</formula>
    </cfRule>
  </conditionalFormatting>
  <conditionalFormatting sqref="P326">
    <cfRule type="expression" dxfId="374" priority="334">
      <formula>OR($K326="Цель приема",$K326="Отказ в приеме",$K326="Тактика ведения",$K326="Не дозвонились в течение 2-х дней",$K326="Паллиатив/Патронаж",$K326="Отказ от сопровождения в проекте",$K326="Отказ от сопровождения персональным помощником",$K326="Нарушение маршрутизации",$K326="КАНЦЕР-регистр")</formula>
    </cfRule>
  </conditionalFormatting>
  <conditionalFormatting sqref="M326">
    <cfRule type="expression" dxfId="373" priority="331">
      <formula>ISBLANK($K326)</formula>
    </cfRule>
    <cfRule type="expression" dxfId="372" priority="335">
      <formula>OR($K326="Клиника женского здоровья",$K326="Принят без записи",$K326="Динамика состояния",$K326="Статус диагноза",$K326="К сведению ГП/ЦАОП",$K326="Некорректное обращение с пациентом",$K326="Отказ от сопровождения персональным помощником")</formula>
    </cfRule>
    <cfRule type="expression" dxfId="371" priority="336">
      <formula>NOT(ISBLANK(K326))</formula>
    </cfRule>
  </conditionalFormatting>
  <conditionalFormatting sqref="P326">
    <cfRule type="expression" dxfId="370" priority="332">
      <formula>OR($M326="Врач",$K326="Клиника женского здоровья",$K326="Принят без записи",$K326="Динамика состояния",$K326="Статус диагноза",AND($K326="Онкологический консилиум",$M326="Расхождение данных"),AND($K326="Превышен срок",$M326="Исследование"),AND($K326="Отсутствует протокол",$M326="Протокол исследования"),AND($K326="Дата записи",$M326="Исследование "),$K326="К сведению ГП/ЦАОП",$K326="Некорректное обращение с пациентом",$K326="Тактика ведения",$K326="Отказ в приеме")</formula>
    </cfRule>
    <cfRule type="expression" dxfId="369" priority="333">
      <formula>OR($K326="Онкологический консилиум",$K326="Дата записи",$K326="Возврат в МО без приема",$K326="Данные о биопсии",$K326="КАНЦЕР-регистр",$K326="Отказ от записи ",$K326="Отсутствует протокол",$K326="Превышен срок")</formula>
    </cfRule>
  </conditionalFormatting>
  <conditionalFormatting sqref="M327:M337">
    <cfRule type="expression" dxfId="368" priority="328">
      <formula>OR($K327="Цель приема",$K327="Отказ в приеме",$K327="Тактика ведения",$K327="Не дозвонились в течение 2-х дней",$K327="Паллиатив/Патронаж",$K327="Отказ от сопровождения в проекте",$K327="Отказ от сопровождения персональным помощником",$K327="Нарушение маршрутизации",$K327="КАНЦЕР-регистр")</formula>
    </cfRule>
  </conditionalFormatting>
  <conditionalFormatting sqref="M327:M337">
    <cfRule type="expression" dxfId="367" priority="325">
      <formula>ISBLANK($K327)</formula>
    </cfRule>
    <cfRule type="expression" dxfId="366" priority="329">
      <formula>OR($K327="Клиника женского здоровья",$K327="Принят без записи",$K327="Динамика состояния",$K327="Статус диагноза",$K327="К сведению ГП/ЦАОП",$K327="Некорректное обращение с пациентом",$K327="Отказ от сопровождения персональным помощником")</formula>
    </cfRule>
    <cfRule type="expression" dxfId="365" priority="330">
      <formula>NOT(ISBLANK(K327))</formula>
    </cfRule>
  </conditionalFormatting>
  <conditionalFormatting sqref="P327:P337">
    <cfRule type="expression" dxfId="364" priority="326">
      <formula>OR($M327="Врач",$K327="Клиника женского здоровья",$K327="Принят без записи",$K327="Динамика состояния",$K327="Статус диагноза",AND($K327="Онкологический консилиум",$M327="Расхождение данных"),AND($K327="Превышен срок",$M327="Исследование"),AND($K327="Отсутствует протокол",$M327="Протокол исследования"),AND($K327="Дата записи",$M327="Исследование "),$K327="К сведению ГП/ЦАОП",$K327="Некорректное обращение с пациентом",$K327="Тактика ведения",$K327="Отказ в приеме")</formula>
    </cfRule>
    <cfRule type="expression" dxfId="363" priority="327">
      <formula>OR($K327="Онкологический консилиум",$K327="Дата записи",$K327="Возврат в МО без приема",$K327="Данные о биопсии",$K327="КАНЦЕР-регистр",$K327="Отказ от записи ",$K327="Отсутствует протокол",$K327="Превышен срок")</formula>
    </cfRule>
  </conditionalFormatting>
  <conditionalFormatting sqref="M338">
    <cfRule type="expression" dxfId="362" priority="322">
      <formula>OR($K338="Цель приема",$K338="Отказ в приеме",$K338="Тактика ведения",$K338="Не дозвонились в течение 2-х дней",$K338="Паллиатив/Патронаж",$K338="Отказ от сопровождения в проекте",$K338="Отказ от сопровождения персональным помощником",$K338="Нарушение маршрутизации",$K338="КАНЦЕР-регистр")</formula>
    </cfRule>
  </conditionalFormatting>
  <conditionalFormatting sqref="M338">
    <cfRule type="expression" dxfId="361" priority="319">
      <formula>ISBLANK($K338)</formula>
    </cfRule>
    <cfRule type="expression" dxfId="360" priority="323">
      <formula>OR($K338="Клиника женского здоровья",$K338="Принят без записи",$K338="Динамика состояния",$K338="Статус диагноза",$K338="К сведению ГП/ЦАОП",$K338="Некорректное обращение с пациентом",$K338="Отказ от сопровождения персональным помощником")</formula>
    </cfRule>
    <cfRule type="expression" dxfId="359" priority="324">
      <formula>NOT(ISBLANK(K338))</formula>
    </cfRule>
  </conditionalFormatting>
  <conditionalFormatting sqref="P338:P343">
    <cfRule type="expression" dxfId="358" priority="320">
      <formula>OR($M338="Врач",$K338="Клиника женского здоровья",$K338="Принят без записи",$K338="Динамика состояния",$K338="Статус диагноза",AND($K338="Онкологический консилиум",$M338="Расхождение данных"),AND($K338="Превышен срок",$M338="Исследование"),AND($K338="Отсутствует протокол",$M338="Протокол исследования"),AND($K338="Дата записи",$M338="Исследование "),$K338="К сведению ГП/ЦАОП",$K338="Некорректное обращение с пациентом",$K338="Тактика ведения",$K338="Отказ в приеме")</formula>
    </cfRule>
    <cfRule type="expression" dxfId="357" priority="321">
      <formula>OR($K338="Онкологический консилиум",$K338="Дата записи",$K338="Возврат в МО без приема",$K338="Данные о биопсии",$K338="КАНЦЕР-регистр",$K338="Отказ от записи ",$K338="Отсутствует протокол",$K338="Превышен срок")</formula>
    </cfRule>
  </conditionalFormatting>
  <conditionalFormatting sqref="M339">
    <cfRule type="expression" dxfId="356" priority="316">
      <formula>OR($K339="Цель приема",$K339="Отказ в приеме",$K339="Тактика ведения",$K339="Не дозвонились в течение 2-х дней",$K339="Паллиатив/Патронаж",$K339="Отказ от сопровождения в проекте",$K339="Отказ от сопровождения персональным помощником",$K339="Нарушение маршрутизации",$K339="КАНЦЕР-регистр")</formula>
    </cfRule>
  </conditionalFormatting>
  <conditionalFormatting sqref="M339">
    <cfRule type="expression" dxfId="355" priority="315">
      <formula>ISBLANK($K339)</formula>
    </cfRule>
    <cfRule type="expression" dxfId="354" priority="317">
      <formula>OR($K339="Клиника женского здоровья",$K339="Принят без записи",$K339="Динамика состояния",$K339="Статус диагноза",$K339="К сведению ГП/ЦАОП",$K339="Некорректное обращение с пациентом",$K339="Отказ от сопровождения персональным помощником")</formula>
    </cfRule>
    <cfRule type="expression" dxfId="353" priority="318">
      <formula>NOT(ISBLANK(K339))</formula>
    </cfRule>
  </conditionalFormatting>
  <conditionalFormatting sqref="P344">
    <cfRule type="expression" dxfId="352" priority="312">
      <formula>OR($K344="Цель приема",$K344="Отказ в приеме",$K344="Тактика ведения",$K344="Не дозвонились в течение 2-х дней",$K344="Паллиатив/Патронаж",$K344="Отказ от сопровождения в проекте",$K344="Отказ от сопровождения персональным помощником",$K344="Нарушение маршрутизации",$K344="КАНЦЕР-регистр")</formula>
    </cfRule>
  </conditionalFormatting>
  <conditionalFormatting sqref="M344">
    <cfRule type="expression" dxfId="351" priority="309">
      <formula>ISBLANK($K344)</formula>
    </cfRule>
    <cfRule type="expression" dxfId="350" priority="313">
      <formula>OR($K344="Клиника женского здоровья",$K344="Принят без записи",$K344="Динамика состояния",$K344="Статус диагноза",$K344="К сведению ГП/ЦАОП",$K344="Некорректное обращение с пациентом",$K344="Отказ от сопровождения персональным помощником")</formula>
    </cfRule>
    <cfRule type="expression" dxfId="349" priority="314">
      <formula>NOT(ISBLANK(K344))</formula>
    </cfRule>
  </conditionalFormatting>
  <conditionalFormatting sqref="P344">
    <cfRule type="expression" dxfId="348" priority="310">
      <formula>OR($M344="Врач",$K344="Клиника женского здоровья",$K344="Принят без записи",$K344="Динамика состояния",$K344="Статус диагноза",AND($K344="Онкологический консилиум",$M344="Расхождение данных"),AND($K344="Превышен срок",$M344="Исследование"),AND($K344="Отсутствует протокол",$M344="Протокол исследования"),AND($K344="Дата записи",$M344="Исследование "),$K344="К сведению ГП/ЦАОП",$K344="Некорректное обращение с пациентом",$K344="Тактика ведения",$K344="Отказ в приеме")</formula>
    </cfRule>
    <cfRule type="expression" dxfId="347" priority="311">
      <formula>OR($K344="Онкологический консилиум",$K344="Дата записи",$K344="Возврат в МО без приема",$K344="Данные о биопсии",$K344="КАНЦЕР-регистр",$K344="Отказ от записи ",$K344="Отсутствует протокол",$K344="Превышен срок")</formula>
    </cfRule>
  </conditionalFormatting>
  <conditionalFormatting sqref="M347">
    <cfRule type="expression" dxfId="346" priority="306">
      <formula>OR($K347="Цель приема",$K347="Отказ в приеме",$K347="Тактика ведения",$K347="Не дозвонились в течение 2-х дней",$K347="Паллиатив/Патронаж",$K347="Отказ от сопровождения в проекте",$K347="Отказ от сопровождения персональным помощником",$K347="Нарушение маршрутизации",$K347="КАНЦЕР-регистр")</formula>
    </cfRule>
  </conditionalFormatting>
  <conditionalFormatting sqref="M347">
    <cfRule type="expression" dxfId="345" priority="305">
      <formula>ISBLANK($K347)</formula>
    </cfRule>
    <cfRule type="expression" dxfId="344" priority="307">
      <formula>OR($K347="Клиника женского здоровья",$K347="Принят без записи",$K347="Динамика состояния",$K347="Статус диагноза",$K347="К сведению ГП/ЦАОП",$K347="Некорректное обращение с пациентом",$K347="Отказ от сопровождения персональным помощником")</formula>
    </cfRule>
    <cfRule type="expression" dxfId="343" priority="308">
      <formula>NOT(ISBLANK(K347))</formula>
    </cfRule>
  </conditionalFormatting>
  <conditionalFormatting sqref="M350">
    <cfRule type="expression" dxfId="342" priority="302">
      <formula>OR($K350="Цель приема",$K350="Отказ в приеме",$K350="Тактика ведения",$K350="Не дозвонились в течение 2-х дней",$K350="Паллиатив/Патронаж",$K350="Отказ от сопровождения в проекте",$K350="Отказ от сопровождения персональным помощником",$K350="Нарушение маршрутизации",$K350="КАНЦЕР-регистр")</formula>
    </cfRule>
  </conditionalFormatting>
  <conditionalFormatting sqref="M350">
    <cfRule type="expression" dxfId="341" priority="299">
      <formula>ISBLANK($K350)</formula>
    </cfRule>
    <cfRule type="expression" dxfId="340" priority="303">
      <formula>OR($K350="Клиника женского здоровья",$K350="Принят без записи",$K350="Динамика состояния",$K350="Статус диагноза",$K350="К сведению ГП/ЦАОП",$K350="Некорректное обращение с пациентом",$K350="Отказ от сопровождения персональным помощником")</formula>
    </cfRule>
    <cfRule type="expression" dxfId="339" priority="304">
      <formula>NOT(ISBLANK(K350))</formula>
    </cfRule>
  </conditionalFormatting>
  <conditionalFormatting sqref="P350">
    <cfRule type="expression" dxfId="338" priority="300">
      <formula>OR($M350="Врач",$K350="Клиника женского здоровья",$K350="Принят без записи",$K350="Динамика состояния",$K350="Статус диагноза",AND($K350="Онкологический консилиум",$M350="Расхождение данных"),AND($K350="Превышен срок",$M350="Исследование"),AND($K350="Отсутствует протокол",$M350="Протокол исследования"),AND($K350="Дата записи",$M350="Исследование "),$K350="К сведению ГП/ЦАОП",$K350="Некорректное обращение с пациентом",$K350="Тактика ведения",$K350="Отказ в приеме")</formula>
    </cfRule>
    <cfRule type="expression" dxfId="337" priority="301">
      <formula>OR($K350="Онкологический консилиум",$K350="Дата записи",$K350="Возврат в МО без приема",$K350="Данные о биопсии",$K350="КАНЦЕР-регистр",$K350="Отказ от записи ",$K350="Отсутствует протокол",$K350="Превышен срок")</formula>
    </cfRule>
  </conditionalFormatting>
  <conditionalFormatting sqref="M351">
    <cfRule type="expression" dxfId="336" priority="296">
      <formula>OR($K351="Цель приема",$K351="Отказ в приеме",$K351="Тактика ведения",$K351="Не дозвонились в течение 2-х дней",$K351="Паллиатив/Патронаж",$K351="Отказ от сопровождения в проекте",$K351="Отказ от сопровождения персональным помощником",$K351="Нарушение маршрутизации",$K351="КАНЦЕР-регистр")</formula>
    </cfRule>
  </conditionalFormatting>
  <conditionalFormatting sqref="M351">
    <cfRule type="expression" dxfId="335" priority="293">
      <formula>ISBLANK($K351)</formula>
    </cfRule>
    <cfRule type="expression" dxfId="334" priority="297">
      <formula>OR($K351="Клиника женского здоровья",$K351="Принят без записи",$K351="Динамика состояния",$K351="Статус диагноза",$K351="К сведению ГП/ЦАОП",$K351="Некорректное обращение с пациентом",$K351="Отказ от сопровождения персональным помощником")</formula>
    </cfRule>
    <cfRule type="expression" dxfId="333" priority="298">
      <formula>NOT(ISBLANK(K351))</formula>
    </cfRule>
  </conditionalFormatting>
  <conditionalFormatting sqref="P351">
    <cfRule type="expression" dxfId="332" priority="294">
      <formula>OR($M351="Врач",$K351="Клиника женского здоровья",$K351="Принят без записи",$K351="Динамика состояния",$K351="Статус диагноза",AND($K351="Онкологический консилиум",$M351="Расхождение данных"),AND($K351="Превышен срок",$M351="Исследование"),AND($K351="Отсутствует протокол",$M351="Протокол исследования"),AND($K351="Дата записи",$M351="Исследование "),$K351="К сведению ГП/ЦАОП",$K351="Некорректное обращение с пациентом",$K351="Тактика ведения",$K351="Отказ в приеме")</formula>
    </cfRule>
    <cfRule type="expression" dxfId="331" priority="295">
      <formula>OR($K351="Онкологический консилиум",$K351="Дата записи",$K351="Возврат в МО без приема",$K351="Данные о биопсии",$K351="КАНЦЕР-регистр",$K351="Отказ от записи ",$K351="Отсутствует протокол",$K351="Превышен срок")</formula>
    </cfRule>
  </conditionalFormatting>
  <conditionalFormatting sqref="M352:M353">
    <cfRule type="expression" dxfId="330" priority="290">
      <formula>OR($K352="Цель приема",$K352="Отказ в приеме",$K352="Тактика ведения",$K352="Не дозвонились в течение 2-х дней",$K352="Паллиатив/Патронаж",$K352="Отказ от сопровождения в проекте",$K352="Отказ от сопровождения персональным помощником",$K352="Нарушение маршрутизации",$K352="КАНЦЕР-регистр")</formula>
    </cfRule>
  </conditionalFormatting>
  <conditionalFormatting sqref="M352:M353">
    <cfRule type="expression" dxfId="329" priority="287">
      <formula>ISBLANK($K352)</formula>
    </cfRule>
    <cfRule type="expression" dxfId="328" priority="291">
      <formula>OR($K352="Клиника женского здоровья",$K352="Принят без записи",$K352="Динамика состояния",$K352="Статус диагноза",$K352="К сведению ГП/ЦАОП",$K352="Некорректное обращение с пациентом",$K352="Отказ от сопровождения персональным помощником")</formula>
    </cfRule>
    <cfRule type="expression" dxfId="327" priority="292">
      <formula>NOT(ISBLANK(K352))</formula>
    </cfRule>
  </conditionalFormatting>
  <conditionalFormatting sqref="P352:P353">
    <cfRule type="expression" dxfId="326" priority="288">
      <formula>OR($M352="Врач",$K352="Клиника женского здоровья",$K352="Принят без записи",$K352="Динамика состояния",$K352="Статус диагноза",AND($K352="Онкологический консилиум",$M352="Расхождение данных"),AND($K352="Превышен срок",$M352="Исследование"),AND($K352="Отсутствует протокол",$M352="Протокол исследования"),AND($K352="Дата записи",$M352="Исследование "),$K352="К сведению ГП/ЦАОП",$K352="Некорректное обращение с пациентом",$K352="Тактика ведения",$K352="Отказ в приеме")</formula>
    </cfRule>
    <cfRule type="expression" dxfId="325" priority="289">
      <formula>OR($K352="Онкологический консилиум",$K352="Дата записи",$K352="Возврат в МО без приема",$K352="Данные о биопсии",$K352="КАНЦЕР-регистр",$K352="Отказ от записи ",$K352="Отсутствует протокол",$K352="Превышен срок")</formula>
    </cfRule>
  </conditionalFormatting>
  <conditionalFormatting sqref="M354">
    <cfRule type="expression" dxfId="324" priority="284">
      <formula>OR($K354="Цель приема",$K354="Отказ в приеме",$K354="Тактика ведения",$K354="Не дозвонились в течение 2-х дней",$K354="Паллиатив/Патронаж",$K354="Отказ от сопровождения в проекте",$K354="Отказ от сопровождения персональным помощником",$K354="Нарушение маршрутизации",$K354="КАНЦЕР-регистр")</formula>
    </cfRule>
  </conditionalFormatting>
  <conditionalFormatting sqref="M354">
    <cfRule type="expression" dxfId="323" priority="281">
      <formula>ISBLANK($K354)</formula>
    </cfRule>
    <cfRule type="expression" dxfId="322" priority="285">
      <formula>OR($K354="Клиника женского здоровья",$K354="Принят без записи",$K354="Динамика состояния",$K354="Статус диагноза",$K354="К сведению ГП/ЦАОП",$K354="Некорректное обращение с пациентом",$K354="Отказ от сопровождения персональным помощником")</formula>
    </cfRule>
    <cfRule type="expression" dxfId="321" priority="286">
      <formula>NOT(ISBLANK(K354))</formula>
    </cfRule>
  </conditionalFormatting>
  <conditionalFormatting sqref="P354">
    <cfRule type="expression" dxfId="320" priority="282">
      <formula>OR($M354="Врач",$K354="Клиника женского здоровья",$K354="Принят без записи",$K354="Динамика состояния",$K354="Статус диагноза",AND($K354="Онкологический консилиум",$M354="Расхождение данных"),AND($K354="Превышен срок",$M354="Исследование"),AND($K354="Отсутствует протокол",$M354="Протокол исследования"),AND($K354="Дата записи",$M354="Исследование "),$K354="К сведению ГП/ЦАОП",$K354="Некорректное обращение с пациентом",$K354="Тактика ведения",$K354="Отказ в приеме")</formula>
    </cfRule>
    <cfRule type="expression" dxfId="319" priority="283">
      <formula>OR($K354="Онкологический консилиум",$K354="Дата записи",$K354="Возврат в МО без приема",$K354="Данные о биопсии",$K354="КАНЦЕР-регистр",$K354="Отказ от записи ",$K354="Отсутствует протокол",$K354="Превышен срок")</formula>
    </cfRule>
  </conditionalFormatting>
  <conditionalFormatting sqref="M355">
    <cfRule type="expression" dxfId="318" priority="278">
      <formula>OR($K355="Цель приема",$K355="Отказ в приеме",$K355="Тактика ведения",$K355="Не дозвонились в течение 2-х дней",$K355="Паллиатив/Патронаж",$K355="Отказ от сопровождения в проекте",$K355="Отказ от сопровождения персональным помощником",$K355="Нарушение маршрутизации",$K355="КАНЦЕР-регистр")</formula>
    </cfRule>
  </conditionalFormatting>
  <conditionalFormatting sqref="M355">
    <cfRule type="expression" dxfId="317" priority="275">
      <formula>ISBLANK($K355)</formula>
    </cfRule>
    <cfRule type="expression" dxfId="316" priority="279">
      <formula>OR($K355="Клиника женского здоровья",$K355="Принят без записи",$K355="Динамика состояния",$K355="Статус диагноза",$K355="К сведению ГП/ЦАОП",$K355="Некорректное обращение с пациентом",$K355="Отказ от сопровождения персональным помощником")</formula>
    </cfRule>
    <cfRule type="expression" dxfId="315" priority="280">
      <formula>NOT(ISBLANK(K355))</formula>
    </cfRule>
  </conditionalFormatting>
  <conditionalFormatting sqref="P355">
    <cfRule type="expression" dxfId="314" priority="276">
      <formula>OR($M355="Врач",$K355="Клиника женского здоровья",$K355="Принят без записи",$K355="Динамика состояния",$K355="Статус диагноза",AND($K355="Онкологический консилиум",$M355="Расхождение данных"),AND($K355="Превышен срок",$M355="Исследование"),AND($K355="Отсутствует протокол",$M355="Протокол исследования"),AND($K355="Дата записи",$M355="Исследование "),$K355="К сведению ГП/ЦАОП",$K355="Некорректное обращение с пациентом",$K355="Тактика ведения",$K355="Отказ в приеме")</formula>
    </cfRule>
    <cfRule type="expression" dxfId="313" priority="277">
      <formula>OR($K355="Онкологический консилиум",$K355="Дата записи",$K355="Возврат в МО без приема",$K355="Данные о биопсии",$K355="КАНЦЕР-регистр",$K355="Отказ от записи ",$K355="Отсутствует протокол",$K355="Превышен срок")</formula>
    </cfRule>
  </conditionalFormatting>
  <conditionalFormatting sqref="M356:M357">
    <cfRule type="expression" dxfId="312" priority="272">
      <formula>OR($K356="Цель приема",$K356="Отказ в приеме",$K356="Тактика ведения",$K356="Не дозвонились в течение 2-х дней",$K356="Паллиатив/Патронаж",$K356="Отказ от сопровождения в проекте",$K356="Отказ от сопровождения персональным помощником",$K356="Нарушение маршрутизации",$K356="КАНЦЕР-регистр")</formula>
    </cfRule>
  </conditionalFormatting>
  <conditionalFormatting sqref="M356:M357">
    <cfRule type="expression" dxfId="311" priority="269">
      <formula>ISBLANK($K356)</formula>
    </cfRule>
    <cfRule type="expression" dxfId="310" priority="273">
      <formula>OR($K356="Клиника женского здоровья",$K356="Принят без записи",$K356="Динамика состояния",$K356="Статус диагноза",$K356="К сведению ГП/ЦАОП",$K356="Некорректное обращение с пациентом",$K356="Отказ от сопровождения персональным помощником")</formula>
    </cfRule>
    <cfRule type="expression" dxfId="309" priority="274">
      <formula>NOT(ISBLANK(K356))</formula>
    </cfRule>
  </conditionalFormatting>
  <conditionalFormatting sqref="P356:P357">
    <cfRule type="expression" dxfId="308" priority="270">
      <formula>OR($M356="Врач",$K356="Клиника женского здоровья",$K356="Принят без записи",$K356="Динамика состояния",$K356="Статус диагноза",AND($K356="Онкологический консилиум",$M356="Расхождение данных"),AND($K356="Превышен срок",$M356="Исследование"),AND($K356="Отсутствует протокол",$M356="Протокол исследования"),AND($K356="Дата записи",$M356="Исследование "),$K356="К сведению ГП/ЦАОП",$K356="Некорректное обращение с пациентом",$K356="Тактика ведения",$K356="Отказ в приеме")</formula>
    </cfRule>
    <cfRule type="expression" dxfId="307" priority="271">
      <formula>OR($K356="Онкологический консилиум",$K356="Дата записи",$K356="Возврат в МО без приема",$K356="Данные о биопсии",$K356="КАНЦЕР-регистр",$K356="Отказ от записи ",$K356="Отсутствует протокол",$K356="Превышен срок")</formula>
    </cfRule>
  </conditionalFormatting>
  <conditionalFormatting sqref="M358">
    <cfRule type="expression" dxfId="306" priority="266">
      <formula>OR($K358="Цель приема",$K358="Отказ в приеме",$K358="Тактика ведения",$K358="Не дозвонились в течение 2-х дней",$K358="Паллиатив/Патронаж",$K358="Отказ от сопровождения в проекте",$K358="Отказ от сопровождения персональным помощником",$K358="Нарушение маршрутизации",$K358="КАНЦЕР-регистр")</formula>
    </cfRule>
  </conditionalFormatting>
  <conditionalFormatting sqref="M358">
    <cfRule type="expression" dxfId="305" priority="263">
      <formula>ISBLANK($K358)</formula>
    </cfRule>
    <cfRule type="expression" dxfId="304" priority="267">
      <formula>OR($K358="Клиника женского здоровья",$K358="Принят без записи",$K358="Динамика состояния",$K358="Статус диагноза",$K358="К сведению ГП/ЦАОП",$K358="Некорректное обращение с пациентом",$K358="Отказ от сопровождения персональным помощником")</formula>
    </cfRule>
    <cfRule type="expression" dxfId="303" priority="268">
      <formula>NOT(ISBLANK(K358))</formula>
    </cfRule>
  </conditionalFormatting>
  <conditionalFormatting sqref="P358">
    <cfRule type="expression" dxfId="302" priority="264">
      <formula>OR($M358="Врач",$K358="Клиника женского здоровья",$K358="Принят без записи",$K358="Динамика состояния",$K358="Статус диагноза",AND($K358="Онкологический консилиум",$M358="Расхождение данных"),AND($K358="Превышен срок",$M358="Исследование"),AND($K358="Отсутствует протокол",$M358="Протокол исследования"),AND($K358="Дата записи",$M358="Исследование "),$K358="К сведению ГП/ЦАОП",$K358="Некорректное обращение с пациентом",$K358="Тактика ведения",$K358="Отказ в приеме")</formula>
    </cfRule>
    <cfRule type="expression" dxfId="301" priority="265">
      <formula>OR($K358="Онкологический консилиум",$K358="Дата записи",$K358="Возврат в МО без приема",$K358="Данные о биопсии",$K358="КАНЦЕР-регистр",$K358="Отказ от записи ",$K358="Отсутствует протокол",$K358="Превышен срок")</formula>
    </cfRule>
  </conditionalFormatting>
  <conditionalFormatting sqref="M359">
    <cfRule type="expression" dxfId="300" priority="260">
      <formula>OR($K359="Цель приема",$K359="Отказ в приеме",$K359="Тактика ведения",$K359="Не дозвонились в течение 2-х дней",$K359="Паллиатив/Патронаж",$K359="Отказ от сопровождения в проекте",$K359="Отказ от сопровождения персональным помощником",$K359="Нарушение маршрутизации",$K359="КАНЦЕР-регистр")</formula>
    </cfRule>
  </conditionalFormatting>
  <conditionalFormatting sqref="M359">
    <cfRule type="expression" dxfId="299" priority="257">
      <formula>ISBLANK($K359)</formula>
    </cfRule>
    <cfRule type="expression" dxfId="298" priority="261">
      <formula>OR($K359="Клиника женского здоровья",$K359="Принят без записи",$K359="Динамика состояния",$K359="Статус диагноза",$K359="К сведению ГП/ЦАОП",$K359="Некорректное обращение с пациентом",$K359="Отказ от сопровождения персональным помощником")</formula>
    </cfRule>
    <cfRule type="expression" dxfId="297" priority="262">
      <formula>NOT(ISBLANK(K359))</formula>
    </cfRule>
  </conditionalFormatting>
  <conditionalFormatting sqref="P359">
    <cfRule type="expression" dxfId="296" priority="258">
      <formula>OR($M359="Врач",$K359="Клиника женского здоровья",$K359="Принят без записи",$K359="Динамика состояния",$K359="Статус диагноза",AND($K359="Онкологический консилиум",$M359="Расхождение данных"),AND($K359="Превышен срок",$M359="Исследование"),AND($K359="Отсутствует протокол",$M359="Протокол исследования"),AND($K359="Дата записи",$M359="Исследование "),$K359="К сведению ГП/ЦАОП",$K359="Некорректное обращение с пациентом",$K359="Тактика ведения",$K359="Отказ в приеме")</formula>
    </cfRule>
    <cfRule type="expression" dxfId="295" priority="259">
      <formula>OR($K359="Онкологический консилиум",$K359="Дата записи",$K359="Возврат в МО без приема",$K359="Данные о биопсии",$K359="КАНЦЕР-регистр",$K359="Отказ от записи ",$K359="Отсутствует протокол",$K359="Превышен срок")</formula>
    </cfRule>
  </conditionalFormatting>
  <conditionalFormatting sqref="M360">
    <cfRule type="expression" dxfId="294" priority="254">
      <formula>OR($K360="Цель приема",$K360="Отказ в приеме",$K360="Тактика ведения",$K360="Не дозвонились в течение 2-х дней",$K360="Паллиатив/Патронаж",$K360="Отказ от сопровождения в проекте",$K360="Отказ от сопровождения персональным помощником",$K360="Нарушение маршрутизации",$K360="КАНЦЕР-регистр")</formula>
    </cfRule>
  </conditionalFormatting>
  <conditionalFormatting sqref="M360">
    <cfRule type="expression" dxfId="293" priority="251">
      <formula>ISBLANK($K360)</formula>
    </cfRule>
    <cfRule type="expression" dxfId="292" priority="255">
      <formula>OR($K360="Клиника женского здоровья",$K360="Принят без записи",$K360="Динамика состояния",$K360="Статус диагноза",$K360="К сведению ГП/ЦАОП",$K360="Некорректное обращение с пациентом",$K360="Отказ от сопровождения персональным помощником")</formula>
    </cfRule>
    <cfRule type="expression" dxfId="291" priority="256">
      <formula>NOT(ISBLANK(K360))</formula>
    </cfRule>
  </conditionalFormatting>
  <conditionalFormatting sqref="P360">
    <cfRule type="expression" dxfId="290" priority="252">
      <formula>OR($M360="Врач",$K360="Клиника женского здоровья",$K360="Принят без записи",$K360="Динамика состояния",$K360="Статус диагноза",AND($K360="Онкологический консилиум",$M360="Расхождение данных"),AND($K360="Превышен срок",$M360="Исследование"),AND($K360="Отсутствует протокол",$M360="Протокол исследования"),AND($K360="Дата записи",$M360="Исследование "),$K360="К сведению ГП/ЦАОП",$K360="Некорректное обращение с пациентом",$K360="Тактика ведения",$K360="Отказ в приеме")</formula>
    </cfRule>
    <cfRule type="expression" dxfId="289" priority="253">
      <formula>OR($K360="Онкологический консилиум",$K360="Дата записи",$K360="Возврат в МО без приема",$K360="Данные о биопсии",$K360="КАНЦЕР-регистр",$K360="Отказ от записи ",$K360="Отсутствует протокол",$K360="Превышен срок")</formula>
    </cfRule>
  </conditionalFormatting>
  <conditionalFormatting sqref="M361:M362">
    <cfRule type="expression" dxfId="288" priority="248">
      <formula>OR($K361="Цель приема",$K361="Отказ в приеме",$K361="Тактика ведения",$K361="Не дозвонились в течение 2-х дней",$K361="Паллиатив/Патронаж",$K361="Отказ от сопровождения в проекте",$K361="Отказ от сопровождения персональным помощником",$K361="Нарушение маршрутизации",$K361="КАНЦЕР-регистр")</formula>
    </cfRule>
  </conditionalFormatting>
  <conditionalFormatting sqref="M361:M362">
    <cfRule type="expression" dxfId="287" priority="245">
      <formula>ISBLANK($K361)</formula>
    </cfRule>
    <cfRule type="expression" dxfId="286" priority="249">
      <formula>OR($K361="Клиника женского здоровья",$K361="Принят без записи",$K361="Динамика состояния",$K361="Статус диагноза",$K361="К сведению ГП/ЦАОП",$K361="Некорректное обращение с пациентом",$K361="Отказ от сопровождения персональным помощником")</formula>
    </cfRule>
    <cfRule type="expression" dxfId="285" priority="250">
      <formula>NOT(ISBLANK(K361))</formula>
    </cfRule>
  </conditionalFormatting>
  <conditionalFormatting sqref="P361:P362">
    <cfRule type="expression" dxfId="284" priority="246">
      <formula>OR($M361="Врач",$K361="Клиника женского здоровья",$K361="Принят без записи",$K361="Динамика состояния",$K361="Статус диагноза",AND($K361="Онкологический консилиум",$M361="Расхождение данных"),AND($K361="Превышен срок",$M361="Исследование"),AND($K361="Отсутствует протокол",$M361="Протокол исследования"),AND($K361="Дата записи",$M361="Исследование "),$K361="К сведению ГП/ЦАОП",$K361="Некорректное обращение с пациентом",$K361="Тактика ведения",$K361="Отказ в приеме")</formula>
    </cfRule>
    <cfRule type="expression" dxfId="283" priority="247">
      <formula>OR($K361="Онкологический консилиум",$K361="Дата записи",$K361="Возврат в МО без приема",$K361="Данные о биопсии",$K361="КАНЦЕР-регистр",$K361="Отказ от записи ",$K361="Отсутствует протокол",$K361="Превышен срок")</formula>
    </cfRule>
  </conditionalFormatting>
  <conditionalFormatting sqref="M363">
    <cfRule type="expression" dxfId="282" priority="242">
      <formula>OR($K363="Цель приема",$K363="Отказ в приеме",$K363="Тактика ведения",$K363="Не дозвонились в течение 2-х дней",$K363="Паллиатив/Патронаж",$K363="Отказ от сопровождения в проекте",$K363="Отказ от сопровождения персональным помощником",$K363="Нарушение маршрутизации",$K363="КАНЦЕР-регистр")</formula>
    </cfRule>
  </conditionalFormatting>
  <conditionalFormatting sqref="M363">
    <cfRule type="expression" dxfId="281" priority="239">
      <formula>ISBLANK($K363)</formula>
    </cfRule>
    <cfRule type="expression" dxfId="280" priority="243">
      <formula>OR($K363="Клиника женского здоровья",$K363="Принят без записи",$K363="Динамика состояния",$K363="Статус диагноза",$K363="К сведению ГП/ЦАОП",$K363="Некорректное обращение с пациентом",$K363="Отказ от сопровождения персональным помощником")</formula>
    </cfRule>
    <cfRule type="expression" dxfId="279" priority="244">
      <formula>NOT(ISBLANK(K363))</formula>
    </cfRule>
  </conditionalFormatting>
  <conditionalFormatting sqref="P363">
    <cfRule type="expression" dxfId="278" priority="240">
      <formula>OR($M363="Врач",$K363="Клиника женского здоровья",$K363="Принят без записи",$K363="Динамика состояния",$K363="Статус диагноза",AND($K363="Онкологический консилиум",$M363="Расхождение данных"),AND($K363="Превышен срок",$M363="Исследование"),AND($K363="Отсутствует протокол",$M363="Протокол исследования"),AND($K363="Дата записи",$M363="Исследование "),$K363="К сведению ГП/ЦАОП",$K363="Некорректное обращение с пациентом",$K363="Тактика ведения",$K363="Отказ в приеме")</formula>
    </cfRule>
    <cfRule type="expression" dxfId="277" priority="241">
      <formula>OR($K363="Онкологический консилиум",$K363="Дата записи",$K363="Возврат в МО без приема",$K363="Данные о биопсии",$K363="КАНЦЕР-регистр",$K363="Отказ от записи ",$K363="Отсутствует протокол",$K363="Превышен срок")</formula>
    </cfRule>
  </conditionalFormatting>
  <conditionalFormatting sqref="M364:M365">
    <cfRule type="expression" dxfId="276" priority="236">
      <formula>OR($K364="Цель приема",$K364="Отказ в приеме",$K364="Тактика ведения",$K364="Не дозвонились в течение 2-х дней",$K364="Паллиатив/Патронаж",$K364="Отказ от сопровождения в проекте",$K364="Отказ от сопровождения персональным помощником",$K364="Нарушение маршрутизации",$K364="КАНЦЕР-регистр")</formula>
    </cfRule>
  </conditionalFormatting>
  <conditionalFormatting sqref="M364:M365">
    <cfRule type="expression" dxfId="275" priority="233">
      <formula>ISBLANK($K364)</formula>
    </cfRule>
    <cfRule type="expression" dxfId="274" priority="237">
      <formula>OR($K364="Клиника женского здоровья",$K364="Принят без записи",$K364="Динамика состояния",$K364="Статус диагноза",$K364="К сведению ГП/ЦАОП",$K364="Некорректное обращение с пациентом",$K364="Отказ от сопровождения персональным помощником")</formula>
    </cfRule>
    <cfRule type="expression" dxfId="273" priority="238">
      <formula>NOT(ISBLANK(K364))</formula>
    </cfRule>
  </conditionalFormatting>
  <conditionalFormatting sqref="P364:P365">
    <cfRule type="expression" dxfId="272" priority="234">
      <formula>OR($M364="Врач",$K364="Клиника женского здоровья",$K364="Принят без записи",$K364="Динамика состояния",$K364="Статус диагноза",AND($K364="Онкологический консилиум",$M364="Расхождение данных"),AND($K364="Превышен срок",$M364="Исследование"),AND($K364="Отсутствует протокол",$M364="Протокол исследования"),AND($K364="Дата записи",$M364="Исследование "),$K364="К сведению ГП/ЦАОП",$K364="Некорректное обращение с пациентом",$K364="Тактика ведения",$K364="Отказ в приеме")</formula>
    </cfRule>
    <cfRule type="expression" dxfId="271" priority="235">
      <formula>OR($K364="Онкологический консилиум",$K364="Дата записи",$K364="Возврат в МО без приема",$K364="Данные о биопсии",$K364="КАНЦЕР-регистр",$K364="Отказ от записи ",$K364="Отсутствует протокол",$K364="Превышен срок")</formula>
    </cfRule>
  </conditionalFormatting>
  <conditionalFormatting sqref="M366">
    <cfRule type="expression" dxfId="270" priority="230">
      <formula>OR($K366="Цель приема",$K366="Отказ в приеме",$K366="Тактика ведения",$K366="Не дозвонились в течение 2-х дней",$K366="Паллиатив/Патронаж",$K366="Отказ от сопровождения в проекте",$K366="Отказ от сопровождения персональным помощником",$K366="Нарушение маршрутизации",$K366="КАНЦЕР-регистр")</formula>
    </cfRule>
  </conditionalFormatting>
  <conditionalFormatting sqref="M366">
    <cfRule type="expression" dxfId="269" priority="227">
      <formula>ISBLANK($K366)</formula>
    </cfRule>
    <cfRule type="expression" dxfId="268" priority="231">
      <formula>OR($K366="Клиника женского здоровья",$K366="Принят без записи",$K366="Динамика состояния",$K366="Статус диагноза",$K366="К сведению ГП/ЦАОП",$K366="Некорректное обращение с пациентом",$K366="Отказ от сопровождения персональным помощником")</formula>
    </cfRule>
    <cfRule type="expression" dxfId="267" priority="232">
      <formula>NOT(ISBLANK(K366))</formula>
    </cfRule>
  </conditionalFormatting>
  <conditionalFormatting sqref="P366">
    <cfRule type="expression" dxfId="266" priority="228">
      <formula>OR($M366="Врач",$K366="Клиника женского здоровья",$K366="Принят без записи",$K366="Динамика состояния",$K366="Статус диагноза",AND($K366="Онкологический консилиум",$M366="Расхождение данных"),AND($K366="Превышен срок",$M366="Исследование"),AND($K366="Отсутствует протокол",$M366="Протокол исследования"),AND($K366="Дата записи",$M366="Исследование "),$K366="К сведению ГП/ЦАОП",$K366="Некорректное обращение с пациентом",$K366="Тактика ведения",$K366="Отказ в приеме")</formula>
    </cfRule>
    <cfRule type="expression" dxfId="265" priority="229">
      <formula>OR($K366="Онкологический консилиум",$K366="Дата записи",$K366="Возврат в МО без приема",$K366="Данные о биопсии",$K366="КАНЦЕР-регистр",$K366="Отказ от записи ",$K366="Отсутствует протокол",$K366="Превышен срок")</formula>
    </cfRule>
  </conditionalFormatting>
  <conditionalFormatting sqref="M367:M368">
    <cfRule type="expression" dxfId="264" priority="224">
      <formula>OR($K367="Цель приема",$K367="Отказ в приеме",$K367="Тактика ведения",$K367="Не дозвонились в течение 2-х дней",$K367="Паллиатив/Патронаж",$K367="Отказ от сопровождения в проекте",$K367="Отказ от сопровождения персональным помощником",$K367="Нарушение маршрутизации",$K367="КАНЦЕР-регистр")</formula>
    </cfRule>
  </conditionalFormatting>
  <conditionalFormatting sqref="M367:M368">
    <cfRule type="expression" dxfId="263" priority="221">
      <formula>ISBLANK($K367)</formula>
    </cfRule>
    <cfRule type="expression" dxfId="262" priority="225">
      <formula>OR($K367="Клиника женского здоровья",$K367="Принят без записи",$K367="Динамика состояния",$K367="Статус диагноза",$K367="К сведению ГП/ЦАОП",$K367="Некорректное обращение с пациентом",$K367="Отказ от сопровождения персональным помощником")</formula>
    </cfRule>
    <cfRule type="expression" dxfId="261" priority="226">
      <formula>NOT(ISBLANK(K367))</formula>
    </cfRule>
  </conditionalFormatting>
  <conditionalFormatting sqref="P367:P368">
    <cfRule type="expression" dxfId="260" priority="222">
      <formula>OR($M367="Врач",$K367="Клиника женского здоровья",$K367="Принят без записи",$K367="Динамика состояния",$K367="Статус диагноза",AND($K367="Онкологический консилиум",$M367="Расхождение данных"),AND($K367="Превышен срок",$M367="Исследование"),AND($K367="Отсутствует протокол",$M367="Протокол исследования"),AND($K367="Дата записи",$M367="Исследование "),$K367="К сведению ГП/ЦАОП",$K367="Некорректное обращение с пациентом",$K367="Тактика ведения",$K367="Отказ в приеме")</formula>
    </cfRule>
    <cfRule type="expression" dxfId="259" priority="223">
      <formula>OR($K367="Онкологический консилиум",$K367="Дата записи",$K367="Возврат в МО без приема",$K367="Данные о биопсии",$K367="КАНЦЕР-регистр",$K367="Отказ от записи ",$K367="Отсутствует протокол",$K367="Превышен срок")</formula>
    </cfRule>
  </conditionalFormatting>
  <conditionalFormatting sqref="M369">
    <cfRule type="expression" dxfId="258" priority="218">
      <formula>OR($K369="Цель приема",$K369="Отказ в приеме",$K369="Тактика ведения",$K369="Не дозвонились в течение 2-х дней",$K369="Паллиатив/Патронаж",$K369="Отказ от сопровождения в проекте",$K369="Отказ от сопровождения персональным помощником",$K369="Нарушение маршрутизации",$K369="КАНЦЕР-регистр")</formula>
    </cfRule>
  </conditionalFormatting>
  <conditionalFormatting sqref="M369">
    <cfRule type="expression" dxfId="257" priority="215">
      <formula>ISBLANK($K369)</formula>
    </cfRule>
    <cfRule type="expression" dxfId="256" priority="219">
      <formula>OR($K369="Клиника женского здоровья",$K369="Принят без записи",$K369="Динамика состояния",$K369="Статус диагноза",$K369="К сведению ГП/ЦАОП",$K369="Некорректное обращение с пациентом",$K369="Отказ от сопровождения персональным помощником")</formula>
    </cfRule>
    <cfRule type="expression" dxfId="255" priority="220">
      <formula>NOT(ISBLANK(K369))</formula>
    </cfRule>
  </conditionalFormatting>
  <conditionalFormatting sqref="P369">
    <cfRule type="expression" dxfId="254" priority="216">
      <formula>OR($M369="Врач",$K369="Клиника женского здоровья",$K369="Принят без записи",$K369="Динамика состояния",$K369="Статус диагноза",AND($K369="Онкологический консилиум",$M369="Расхождение данных"),AND($K369="Превышен срок",$M369="Исследование"),AND($K369="Отсутствует протокол",$M369="Протокол исследования"),AND($K369="Дата записи",$M369="Исследование "),$K369="К сведению ГП/ЦАОП",$K369="Некорректное обращение с пациентом",$K369="Тактика ведения",$K369="Отказ в приеме")</formula>
    </cfRule>
    <cfRule type="expression" dxfId="253" priority="217">
      <formula>OR($K369="Онкологический консилиум",$K369="Дата записи",$K369="Возврат в МО без приема",$K369="Данные о биопсии",$K369="КАНЦЕР-регистр",$K369="Отказ от записи ",$K369="Отсутствует протокол",$K369="Превышен срок")</formula>
    </cfRule>
  </conditionalFormatting>
  <conditionalFormatting sqref="M370">
    <cfRule type="expression" dxfId="252" priority="212">
      <formula>OR($K370="Цель приема",$K370="Отказ в приеме",$K370="Тактика ведения",$K370="Не дозвонились в течение 2-х дней",$K370="Паллиатив/Патронаж",$K370="Отказ от сопровождения в проекте",$K370="Отказ от сопровождения персональным помощником",$K370="Нарушение маршрутизации",$K370="КАНЦЕР-регистр")</formula>
    </cfRule>
  </conditionalFormatting>
  <conditionalFormatting sqref="M370">
    <cfRule type="expression" dxfId="251" priority="209">
      <formula>ISBLANK($K370)</formula>
    </cfRule>
    <cfRule type="expression" dxfId="250" priority="213">
      <formula>OR($K370="Клиника женского здоровья",$K370="Принят без записи",$K370="Динамика состояния",$K370="Статус диагноза",$K370="К сведению ГП/ЦАОП",$K370="Некорректное обращение с пациентом",$K370="Отказ от сопровождения персональным помощником")</formula>
    </cfRule>
    <cfRule type="expression" dxfId="249" priority="214">
      <formula>NOT(ISBLANK(K370))</formula>
    </cfRule>
  </conditionalFormatting>
  <conditionalFormatting sqref="P370">
    <cfRule type="expression" dxfId="248" priority="210">
      <formula>OR($M370="Врач",$K370="Клиника женского здоровья",$K370="Принят без записи",$K370="Динамика состояния",$K370="Статус диагноза",AND($K370="Онкологический консилиум",$M370="Расхождение данных"),AND($K370="Превышен срок",$M370="Исследование"),AND($K370="Отсутствует протокол",$M370="Протокол исследования"),AND($K370="Дата записи",$M370="Исследование "),$K370="К сведению ГП/ЦАОП",$K370="Некорректное обращение с пациентом",$K370="Тактика ведения",$K370="Отказ в приеме")</formula>
    </cfRule>
    <cfRule type="expression" dxfId="247" priority="211">
      <formula>OR($K370="Онкологический консилиум",$K370="Дата записи",$K370="Возврат в МО без приема",$K370="Данные о биопсии",$K370="КАНЦЕР-регистр",$K370="Отказ от записи ",$K370="Отсутствует протокол",$K370="Превышен срок")</formula>
    </cfRule>
  </conditionalFormatting>
  <conditionalFormatting sqref="M372">
    <cfRule type="expression" dxfId="246" priority="206">
      <formula>OR($K372="Цель приема",$K372="Отказ в приеме",$K372="Тактика ведения",$K372="Не дозвонились в течение 2-х дней",$K372="Паллиатив/Патронаж",$K372="Отказ от сопровождения в проекте",$K372="Отказ от сопровождения персональным помощником",$K372="Нарушение маршрутизации",$K372="КАНЦЕР-регистр")</formula>
    </cfRule>
  </conditionalFormatting>
  <conditionalFormatting sqref="M372">
    <cfRule type="expression" dxfId="245" priority="203">
      <formula>ISBLANK($K372)</formula>
    </cfRule>
    <cfRule type="expression" dxfId="244" priority="207">
      <formula>OR($K372="Клиника женского здоровья",$K372="Принят без записи",$K372="Динамика состояния",$K372="Статус диагноза",$K372="К сведению ГП/ЦАОП",$K372="Некорректное обращение с пациентом",$K372="Отказ от сопровождения персональным помощником")</formula>
    </cfRule>
    <cfRule type="expression" dxfId="243" priority="208">
      <formula>NOT(ISBLANK(K372))</formula>
    </cfRule>
  </conditionalFormatting>
  <conditionalFormatting sqref="P372">
    <cfRule type="expression" dxfId="242" priority="204">
      <formula>OR($M372="Врач",$K372="Клиника женского здоровья",$K372="Принят без записи",$K372="Динамика состояния",$K372="Статус диагноза",AND($K372="Онкологический консилиум",$M372="Расхождение данных"),AND($K372="Превышен срок",$M372="Исследование"),AND($K372="Отсутствует протокол",$M372="Протокол исследования"),AND($K372="Дата записи",$M372="Исследование "),$K372="К сведению ГП/ЦАОП",$K372="Некорректное обращение с пациентом",$K372="Тактика ведения",$K372="Отказ в приеме")</formula>
    </cfRule>
    <cfRule type="expression" dxfId="241" priority="205">
      <formula>OR($K372="Онкологический консилиум",$K372="Дата записи",$K372="Возврат в МО без приема",$K372="Данные о биопсии",$K372="КАНЦЕР-регистр",$K372="Отказ от записи ",$K372="Отсутствует протокол",$K372="Превышен срок")</formula>
    </cfRule>
  </conditionalFormatting>
  <conditionalFormatting sqref="M371">
    <cfRule type="expression" dxfId="240" priority="200">
      <formula>OR($K371="Цель приема",$K371="Отказ в приеме",$K371="Тактика ведения",$K371="Не дозвонились в течение 2-х дней",$K371="Паллиатив/Патронаж",$K371="Отказ от сопровождения в проекте",$K371="Отказ от сопровождения персональным помощником",$K371="Нарушение маршрутизации",$K371="КАНЦЕР-регистр")</formula>
    </cfRule>
  </conditionalFormatting>
  <conditionalFormatting sqref="M371">
    <cfRule type="expression" dxfId="239" priority="197">
      <formula>ISBLANK($K371)</formula>
    </cfRule>
    <cfRule type="expression" dxfId="238" priority="201">
      <formula>OR($K371="Клиника женского здоровья",$K371="Принят без записи",$K371="Динамика состояния",$K371="Статус диагноза",$K371="К сведению ГП/ЦАОП",$K371="Некорректное обращение с пациентом",$K371="Отказ от сопровождения персональным помощником")</formula>
    </cfRule>
    <cfRule type="expression" dxfId="237" priority="202">
      <formula>NOT(ISBLANK(K371))</formula>
    </cfRule>
  </conditionalFormatting>
  <conditionalFormatting sqref="P371">
    <cfRule type="expression" dxfId="236" priority="198">
      <formula>OR($M371="Врач",$K371="Клиника женского здоровья",$K371="Принят без записи",$K371="Динамика состояния",$K371="Статус диагноза",AND($K371="Онкологический консилиум",$M371="Расхождение данных"),AND($K371="Превышен срок",$M371="Исследование"),AND($K371="Отсутствует протокол",$M371="Протокол исследования"),AND($K371="Дата записи",$M371="Исследование "),$K371="К сведению ГП/ЦАОП",$K371="Некорректное обращение с пациентом",$K371="Тактика ведения",$K371="Отказ в приеме")</formula>
    </cfRule>
    <cfRule type="expression" dxfId="235" priority="199">
      <formula>OR($K371="Онкологический консилиум",$K371="Дата записи",$K371="Возврат в МО без приема",$K371="Данные о биопсии",$K371="КАНЦЕР-регистр",$K371="Отказ от записи ",$K371="Отсутствует протокол",$K371="Превышен срок")</formula>
    </cfRule>
  </conditionalFormatting>
  <conditionalFormatting sqref="M373">
    <cfRule type="expression" dxfId="234" priority="194">
      <formula>OR($K373="Цель приема",$K373="Отказ в приеме",$K373="Тактика ведения",$K373="Не дозвонились в течение 2-х дней",$K373="Паллиатив/Патронаж",$K373="Отказ от сопровождения в проекте",$K373="Отказ от сопровождения персональным помощником",$K373="Нарушение маршрутизации",$K373="КАНЦЕР-регистр")</formula>
    </cfRule>
  </conditionalFormatting>
  <conditionalFormatting sqref="M373">
    <cfRule type="expression" dxfId="233" priority="191">
      <formula>ISBLANK($K373)</formula>
    </cfRule>
    <cfRule type="expression" dxfId="232" priority="195">
      <formula>OR($K373="Клиника женского здоровья",$K373="Принят без записи",$K373="Динамика состояния",$K373="Статус диагноза",$K373="К сведению ГП/ЦАОП",$K373="Некорректное обращение с пациентом",$K373="Отказ от сопровождения персональным помощником")</formula>
    </cfRule>
    <cfRule type="expression" dxfId="231" priority="196">
      <formula>NOT(ISBLANK(K373))</formula>
    </cfRule>
  </conditionalFormatting>
  <conditionalFormatting sqref="P373">
    <cfRule type="expression" dxfId="230" priority="192">
      <formula>OR($M373="Врач",$K373="Клиника женского здоровья",$K373="Принят без записи",$K373="Динамика состояния",$K373="Статус диагноза",AND($K373="Онкологический консилиум",$M373="Расхождение данных"),AND($K373="Превышен срок",$M373="Исследование"),AND($K373="Отсутствует протокол",$M373="Протокол исследования"),AND($K373="Дата записи",$M373="Исследование "),$K373="К сведению ГП/ЦАОП",$K373="Некорректное обращение с пациентом",$K373="Тактика ведения",$K373="Отказ в приеме")</formula>
    </cfRule>
    <cfRule type="expression" dxfId="229" priority="193">
      <formula>OR($K373="Онкологический консилиум",$K373="Дата записи",$K373="Возврат в МО без приема",$K373="Данные о биопсии",$K373="КАНЦЕР-регистр",$K373="Отказ от записи ",$K373="Отсутствует протокол",$K373="Превышен срок")</formula>
    </cfRule>
  </conditionalFormatting>
  <conditionalFormatting sqref="M374">
    <cfRule type="expression" dxfId="228" priority="188">
      <formula>OR($K374="Цель приема",$K374="Отказ в приеме",$K374="Тактика ведения",$K374="Не дозвонились в течение 2-х дней",$K374="Паллиатив/Патронаж",$K374="Отказ от сопровождения в проекте",$K374="Отказ от сопровождения персональным помощником",$K374="Нарушение маршрутизации",$K374="КАНЦЕР-регистр")</formula>
    </cfRule>
  </conditionalFormatting>
  <conditionalFormatting sqref="M374">
    <cfRule type="expression" dxfId="227" priority="185">
      <formula>ISBLANK($K374)</formula>
    </cfRule>
    <cfRule type="expression" dxfId="226" priority="189">
      <formula>OR($K374="Клиника женского здоровья",$K374="Принят без записи",$K374="Динамика состояния",$K374="Статус диагноза",$K374="К сведению ГП/ЦАОП",$K374="Некорректное обращение с пациентом",$K374="Отказ от сопровождения персональным помощником")</formula>
    </cfRule>
    <cfRule type="expression" dxfId="225" priority="190">
      <formula>NOT(ISBLANK(K374))</formula>
    </cfRule>
  </conditionalFormatting>
  <conditionalFormatting sqref="P374">
    <cfRule type="expression" dxfId="224" priority="186">
      <formula>OR($M374="Врач",$K374="Клиника женского здоровья",$K374="Принят без записи",$K374="Динамика состояния",$K374="Статус диагноза",AND($K374="Онкологический консилиум",$M374="Расхождение данных"),AND($K374="Превышен срок",$M374="Исследование"),AND($K374="Отсутствует протокол",$M374="Протокол исследования"),AND($K374="Дата записи",$M374="Исследование "),$K374="К сведению ГП/ЦАОП",$K374="Некорректное обращение с пациентом",$K374="Тактика ведения",$K374="Отказ в приеме")</formula>
    </cfRule>
    <cfRule type="expression" dxfId="223" priority="187">
      <formula>OR($K374="Онкологический консилиум",$K374="Дата записи",$K374="Возврат в МО без приема",$K374="Данные о биопсии",$K374="КАНЦЕР-регистр",$K374="Отказ от записи ",$K374="Отсутствует протокол",$K374="Превышен срок")</formula>
    </cfRule>
  </conditionalFormatting>
  <conditionalFormatting sqref="P381:P388">
    <cfRule type="expression" dxfId="222" priority="182">
      <formula>OR($K381="Цель приема",$K381="Отказ в приеме",$K381="Тактика ведения",$K381="Не дозвонились в течение 2-х дней",$K381="Паллиатив/Патронаж",$K381="Отказ от сопровождения в проекте",$K381="Отказ от сопровождения персональным помощником",$K381="Нарушение маршрутизации",$K381="КАНЦЕР-регистр")</formula>
    </cfRule>
  </conditionalFormatting>
  <conditionalFormatting sqref="M381:M388">
    <cfRule type="expression" dxfId="221" priority="179">
      <formula>ISBLANK($K381)</formula>
    </cfRule>
    <cfRule type="expression" dxfId="220" priority="183">
      <formula>OR($K381="Клиника женского здоровья",$K381="Принят без записи",$K381="Динамика состояния",$K381="Статус диагноза",$K381="К сведению ГП/ЦАОП",$K381="Некорректное обращение с пациентом",$K381="Отказ от сопровождения персональным помощником")</formula>
    </cfRule>
    <cfRule type="expression" dxfId="219" priority="184">
      <formula>NOT(ISBLANK(K381))</formula>
    </cfRule>
  </conditionalFormatting>
  <conditionalFormatting sqref="P381:P388">
    <cfRule type="expression" dxfId="218" priority="180">
      <formula>OR($M381="Врач",$K381="Клиника женского здоровья",$K381="Принят без записи",$K381="Динамика состояния",$K381="Статус диагноза",AND($K381="Онкологический консилиум",$M381="Расхождение данных"),AND($K381="Превышен срок",$M381="Исследование"),AND($K381="Отсутствует протокол",$M381="Протокол исследования"),AND($K381="Дата записи",$M381="Исследование "),$K381="К сведению ГП/ЦАОП",$K381="Некорректное обращение с пациентом",$K381="Тактика ведения",$K381="Отказ в приеме")</formula>
    </cfRule>
    <cfRule type="expression" dxfId="217" priority="181">
      <formula>OR($K381="Онкологический консилиум",$K381="Дата записи",$K381="Возврат в МО без приема",$K381="Данные о биопсии",$K381="КАНЦЕР-регистр",$K381="Отказ от записи ",$K381="Отсутствует протокол",$K381="Превышен срок")</formula>
    </cfRule>
  </conditionalFormatting>
  <conditionalFormatting sqref="M390:M391">
    <cfRule type="expression" dxfId="216" priority="176">
      <formula>OR($K390="Цель приема",$K390="Отказ в приеме",$K390="Тактика ведения",$K390="Не дозвонились в течение 2-х дней",$K390="Паллиатив/Патронаж",$K390="Отказ от сопровождения в проекте",$K390="Отказ от сопровождения персональным помощником",$K390="Нарушение маршрутизации",$K390="КАНЦЕР-регистр")</formula>
    </cfRule>
  </conditionalFormatting>
  <conditionalFormatting sqref="M390:M391">
    <cfRule type="expression" dxfId="215" priority="173">
      <formula>ISBLANK($K390)</formula>
    </cfRule>
    <cfRule type="expression" dxfId="214" priority="177">
      <formula>OR($K390="Клиника женского здоровья",$K390="Принят без записи",$K390="Динамика состояния",$K390="Статус диагноза",$K390="К сведению ГП/ЦАОП",$K390="Некорректное обращение с пациентом",$K390="Отказ от сопровождения персональным помощником")</formula>
    </cfRule>
    <cfRule type="expression" dxfId="213" priority="178">
      <formula>NOT(ISBLANK(K390))</formula>
    </cfRule>
  </conditionalFormatting>
  <conditionalFormatting sqref="P390">
    <cfRule type="expression" dxfId="212" priority="174">
      <formula>OR($M390="Врач",$K390="Клиника женского здоровья",$K390="Принят без записи",$K390="Динамика состояния",$K390="Статус диагноза",AND($K390="Онкологический консилиум",$M390="Расхождение данных"),AND($K390="Превышен срок",$M390="Исследование"),AND($K390="Отсутствует протокол",$M390="Протокол исследования"),AND($K390="Дата записи",$M390="Исследование "),$K390="К сведению ГП/ЦАОП",$K390="Некорректное обращение с пациентом",$K390="Тактика ведения",$K390="Отказ в приеме")</formula>
    </cfRule>
    <cfRule type="expression" dxfId="211" priority="175">
      <formula>OR($K390="Онкологический консилиум",$K390="Дата записи",$K390="Возврат в МО без приема",$K390="Данные о биопсии",$K390="КАНЦЕР-регистр",$K390="Отказ от записи ",$K390="Отсутствует протокол",$K390="Превышен срок")</formula>
    </cfRule>
  </conditionalFormatting>
  <conditionalFormatting sqref="P391">
    <cfRule type="expression" dxfId="210" priority="172">
      <formula>OR($K391="Цель приема",$K391="Отказ в приеме",$K391="Тактика ведения",$K391="Не дозвонились в течение 2-х дней",$K391="Паллиатив/Патронаж",$K391="Отказ от сопровождения в проекте",$K391="Отказ от сопровождения персональным помощником",$K391="Нарушение маршрутизации",$K391="КАНЦЕР-регистр")</formula>
    </cfRule>
  </conditionalFormatting>
  <conditionalFormatting sqref="P391">
    <cfRule type="expression" dxfId="209" priority="170">
      <formula>OR($M391="Врач",$K391="Клиника женского здоровья",$K391="Принят без записи",$K391="Динамика состояния",$K391="Статус диагноза",AND($K391="Онкологический консилиум",$M391="Расхождение данных"),AND($K391="Превышен срок",$M391="Исследование"),AND($K391="Отсутствует протокол",$M391="Протокол исследования"),AND($K391="Дата записи",$M391="Исследование "),$K391="К сведению ГП/ЦАОП",$K391="Некорректное обращение с пациентом",$K391="Тактика ведения",$K391="Отказ в приеме")</formula>
    </cfRule>
    <cfRule type="expression" dxfId="208" priority="171">
      <formula>OR($K391="Онкологический консилиум",$K391="Дата записи",$K391="Возврат в МО без приема",$K391="Данные о биопсии",$K391="КАНЦЕР-регистр",$K391="Отказ от записи ",$K391="Отсутствует протокол",$K391="Превышен срок")</formula>
    </cfRule>
  </conditionalFormatting>
  <conditionalFormatting sqref="P389">
    <cfRule type="expression" dxfId="207" priority="167">
      <formula>OR($K389="Цель приема",$K389="Отказ в приеме",$K389="Тактика ведения",$K389="Не дозвонились в течение 2-х дней",$K389="Паллиатив/Патронаж",$K389="Отказ от сопровождения в проекте",$K389="Отказ от сопровождения персональным помощником",$K389="Нарушение маршрутизации",$K389="КАНЦЕР-регистр")</formula>
    </cfRule>
  </conditionalFormatting>
  <conditionalFormatting sqref="M389">
    <cfRule type="expression" dxfId="206" priority="164">
      <formula>ISBLANK($K389)</formula>
    </cfRule>
    <cfRule type="expression" dxfId="205" priority="168">
      <formula>OR($K389="Клиника женского здоровья",$K389="Принят без записи",$K389="Динамика состояния",$K389="Статус диагноза",$K389="К сведению ГП/ЦАОП",$K389="Некорректное обращение с пациентом",$K389="Отказ от сопровождения персональным помощником")</formula>
    </cfRule>
    <cfRule type="expression" dxfId="204" priority="169">
      <formula>NOT(ISBLANK(K389))</formula>
    </cfRule>
  </conditionalFormatting>
  <conditionalFormatting sqref="P389">
    <cfRule type="expression" dxfId="203" priority="165">
      <formula>OR($M389="Врач",$K389="Клиника женского здоровья",$K389="Принят без записи",$K389="Динамика состояния",$K389="Статус диагноза",AND($K389="Онкологический консилиум",$M389="Расхождение данных"),AND($K389="Превышен срок",$M389="Исследование"),AND($K389="Отсутствует протокол",$M389="Протокол исследования"),AND($K389="Дата записи",$M389="Исследование "),$K389="К сведению ГП/ЦАОП",$K389="Некорректное обращение с пациентом",$K389="Тактика ведения",$K389="Отказ в приеме")</formula>
    </cfRule>
    <cfRule type="expression" dxfId="202" priority="166">
      <formula>OR($K389="Онкологический консилиум",$K389="Дата записи",$K389="Возврат в МО без приема",$K389="Данные о биопсии",$K389="КАНЦЕР-регистр",$K389="Отказ от записи ",$K389="Отсутствует протокол",$K389="Превышен срок")</formula>
    </cfRule>
  </conditionalFormatting>
  <conditionalFormatting sqref="M392">
    <cfRule type="expression" dxfId="201" priority="161">
      <formula>OR($K392="Цель приема",$K392="Отказ в приеме",$K392="Тактика ведения",$K392="Не дозвонились в течение 2-х дней",$K392="Паллиатив/Патронаж",$K392="Отказ от сопровождения в проекте",$K392="Отказ от сопровождения персональным помощником",$K392="Нарушение маршрутизации",$K392="КАНЦЕР-регистр")</formula>
    </cfRule>
  </conditionalFormatting>
  <conditionalFormatting sqref="M392">
    <cfRule type="expression" dxfId="200" priority="158">
      <formula>ISBLANK($K392)</formula>
    </cfRule>
    <cfRule type="expression" dxfId="199" priority="162">
      <formula>OR($K392="Клиника женского здоровья",$K392="Принят без записи",$K392="Динамика состояния",$K392="Статус диагноза",$K392="К сведению ГП/ЦАОП",$K392="Некорректное обращение с пациентом",$K392="Отказ от сопровождения персональным помощником")</formula>
    </cfRule>
    <cfRule type="expression" dxfId="198" priority="163">
      <formula>NOT(ISBLANK(K392))</formula>
    </cfRule>
  </conditionalFormatting>
  <conditionalFormatting sqref="P392">
    <cfRule type="expression" dxfId="197" priority="159">
      <formula>OR($M392="Врач",$K392="Клиника женского здоровья",$K392="Принят без записи",$K392="Динамика состояния",$K392="Статус диагноза",AND($K392="Онкологический консилиум",$M392="Расхождение данных"),AND($K392="Превышен срок",$M392="Исследование"),AND($K392="Отсутствует протокол",$M392="Протокол исследования"),AND($K392="Дата записи",$M392="Исследование "),$K392="К сведению ГП/ЦАОП",$K392="Некорректное обращение с пациентом",$K392="Тактика ведения",$K392="Отказ в приеме")</formula>
    </cfRule>
    <cfRule type="expression" dxfId="196" priority="160">
      <formula>OR($K392="Онкологический консилиум",$K392="Дата записи",$K392="Возврат в МО без приема",$K392="Данные о биопсии",$K392="КАНЦЕР-регистр",$K392="Отказ от записи ",$K392="Отсутствует протокол",$K392="Превышен срок")</formula>
    </cfRule>
  </conditionalFormatting>
  <conditionalFormatting sqref="M398:M400">
    <cfRule type="expression" dxfId="195" priority="155">
      <formula>OR($K398="Цель приема",$K398="Отказ в приеме",$K398="Тактика ведения",$K398="Не дозвонились в течение 2-х дней",$K398="Паллиатив/Патронаж",$K398="Отказ от сопровождения в проекте",$K398="Отказ от сопровождения персональным помощником",$K398="Нарушение маршрутизации",$K398="КАНЦЕР-регистр")</formula>
    </cfRule>
  </conditionalFormatting>
  <conditionalFormatting sqref="M398:M400">
    <cfRule type="expression" dxfId="194" priority="152">
      <formula>ISBLANK($K398)</formula>
    </cfRule>
    <cfRule type="expression" dxfId="193" priority="156">
      <formula>OR($K398="Клиника женского здоровья",$K398="Принят без записи",$K398="Динамика состояния",$K398="Статус диагноза",$K398="К сведению ГП/ЦАОП",$K398="Некорректное обращение с пациентом",$K398="Отказ от сопровождения персональным помощником")</formula>
    </cfRule>
    <cfRule type="expression" dxfId="192" priority="157">
      <formula>NOT(ISBLANK(K398))</formula>
    </cfRule>
  </conditionalFormatting>
  <conditionalFormatting sqref="P398:P400">
    <cfRule type="expression" dxfId="191" priority="153">
      <formula>OR($M398="Врач",$K398="Клиника женского здоровья",$K398="Принят без записи",$K398="Динамика состояния",$K398="Статус диагноза",AND($K398="Онкологический консилиум",$M398="Расхождение данных"),AND($K398="Превышен срок",$M398="Исследование"),AND($K398="Отсутствует протокол",$M398="Протокол исследования"),AND($K398="Дата записи",$M398="Исследование "),$K398="К сведению ГП/ЦАОП",$K398="Некорректное обращение с пациентом",$K398="Тактика ведения",$K398="Отказ в приеме")</formula>
    </cfRule>
    <cfRule type="expression" dxfId="190" priority="154">
      <formula>OR($K398="Онкологический консилиум",$K398="Дата записи",$K398="Возврат в МО без приема",$K398="Данные о биопсии",$K398="КАНЦЕР-регистр",$K398="Отказ от записи ",$K398="Отсутствует протокол",$K398="Превышен срок")</formula>
    </cfRule>
  </conditionalFormatting>
  <conditionalFormatting sqref="M401:M416">
    <cfRule type="expression" dxfId="189" priority="149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M401:M416">
    <cfRule type="expression" dxfId="188" priority="148">
      <formula>ISBLANK($K401)</formula>
    </cfRule>
    <cfRule type="expression" dxfId="187" priority="150">
      <formula>OR($K401="Клиника женского здоровья",$K401="Принят без записи",$K401="Динамика состояния",$K401="Статус диагноза",$K401="К сведению ГП/ЦАОП",$K401="Некорректное обращение с пациентом",$K401="Отказ от сопровождения персональным помощником")</formula>
    </cfRule>
    <cfRule type="expression" dxfId="186" priority="151">
      <formula>NOT(ISBLANK(K401))</formula>
    </cfRule>
  </conditionalFormatting>
  <conditionalFormatting sqref="P410">
    <cfRule type="expression" dxfId="185" priority="145">
      <formula>OR($M410="Врач",$K410="Клиника женского здоровья",$K410="Принят без записи",$K410="Динамика состояния",$K410="Статус диагноза",AND($K410="Онкологический консилиум",$M410="Расхождение данных"),AND($K410="Превышен срок",$M410="Исследование"),AND($K410="Отсутствует протокол",$M410="Протокол исследования"),AND($K410="Дата записи",$M410="Исследование "),$K410="К сведению ГП/ЦАОП",$K410="Некорректное обращение с пациентом",$K410="Тактика ведения",$K410="Отказ в приеме")</formula>
    </cfRule>
    <cfRule type="expression" dxfId="184" priority="146">
      <formula>OR($K410="Онкологический консилиум",$K410="Дата записи",$K410="Возврат в МО без приема",$K410="Данные о биопсии",$K410="КАНЦЕР-регистр",$K410="Отказ от записи ",$K410="Отсутствует протокол",$K410="Превышен срок")</formula>
    </cfRule>
    <cfRule type="expression" dxfId="183" priority="147">
      <formula>OR($K410="Цель приема",$K410="Отказ в приеме",$K410="Тактика ведения",$K410="Не дозвонились в течение 2-х дней",$K410="Паллиатив/Патронаж",$K410="Отказ от сопровождения в проекте",$K410="Отказ от сопровождения персональным помощником",$K410="Нарушение маршрутизации",$K410="КАНЦЕР-регистр")</formula>
    </cfRule>
  </conditionalFormatting>
  <conditionalFormatting sqref="P416">
    <cfRule type="expression" dxfId="182" priority="144">
      <formula>OR($K416="Цель приема",$K416="Отказ в приеме",$K416="Тактика ведения",$K416="Не дозвонились в течение 2-х дней",$K416="Паллиатив/Патронаж",$K416="Отказ от сопровождения в проекте",$K416="Отказ от сопровождения персональным помощником",$K416="Нарушение маршрутизации",$K416="КАНЦЕР-регистр")</formula>
    </cfRule>
  </conditionalFormatting>
  <conditionalFormatting sqref="P416">
    <cfRule type="expression" dxfId="181" priority="142">
      <formula>OR($M416="Врач",$K416="Клиника женского здоровья",$K416="Принят без записи",$K416="Динамика состояния",$K416="Статус диагноза",AND($K416="Онкологический консилиум",$M416="Расхождение данных"),AND($K416="Превышен срок",$M416="Исследование"),AND($K416="Отсутствует протокол",$M416="Протокол исследования"),AND($K416="Дата записи",$M416="Исследование "),$K416="К сведению ГП/ЦАОП",$K416="Некорректное обращение с пациентом",$K416="Тактика ведения",$K416="Отказ в приеме")</formula>
    </cfRule>
    <cfRule type="expression" dxfId="180" priority="143">
      <formula>OR($K416="Онкологический консилиум",$K416="Дата записи",$K416="Возврат в МО без приема",$K416="Данные о биопсии",$K416="КАНЦЕР-регистр",$K416="Отказ от записи ",$K416="Отсутствует протокол",$K416="Превышен срок")</formula>
    </cfRule>
  </conditionalFormatting>
  <conditionalFormatting sqref="P404">
    <cfRule type="expression" dxfId="179" priority="141">
      <formula>OR($K404="Цель приема",$K404="Отказ в приеме",$K404="Тактика ведения",$K404="Не дозвонились в течение 2-х дней",$K404="Паллиатив/Патронаж",$K404="Отказ от сопровождения в проекте",$K404="Отказ от сопровождения персональным помощником",$K404="Нарушение маршрутизации",$K404="КАНЦЕР-регистр")</formula>
    </cfRule>
  </conditionalFormatting>
  <conditionalFormatting sqref="P404">
    <cfRule type="expression" dxfId="178" priority="139">
      <formula>OR($M404="Врач",$K404="Клиника женского здоровья",$K404="Принят без записи",$K404="Динамика состояния",$K404="Статус диагноза",AND($K404="Онкологический консилиум",$M404="Расхождение данных"),AND($K404="Превышен срок",$M404="Исследование"),AND($K404="Отсутствует протокол",$M404="Протокол исследования"),AND($K404="Дата записи",$M404="Исследование "),$K404="К сведению ГП/ЦАОП",$K404="Некорректное обращение с пациентом",$K404="Тактика ведения",$K404="Отказ в приеме")</formula>
    </cfRule>
    <cfRule type="expression" dxfId="177" priority="140">
      <formula>OR($K404="Онкологический консилиум",$K404="Дата записи",$K404="Возврат в МО без приема",$K404="Данные о биопсии",$K404="КАНЦЕР-регистр",$K404="Отказ от записи ",$K404="Отсутствует протокол",$K404="Превышен срок")</formula>
    </cfRule>
  </conditionalFormatting>
  <conditionalFormatting sqref="P415">
    <cfRule type="expression" dxfId="176" priority="138">
      <formula>OR($K415="Цель приема",$K415="Отказ в приеме",$K415="Тактика ведения",$K415="Не дозвонились в течение 2-х дней",$K415="Паллиатив/Патронаж",$K415="Отказ от сопровождения в проекте",$K415="Отказ от сопровождения персональным помощником",$K415="Нарушение маршрутизации",$K415="КАНЦЕР-регистр")</formula>
    </cfRule>
  </conditionalFormatting>
  <conditionalFormatting sqref="P415">
    <cfRule type="expression" dxfId="175" priority="136">
      <formula>OR($M415="Врач",$K415="Клиника женского здоровья",$K415="Принят без записи",$K415="Динамика состояния",$K415="Статус диагноза",AND($K415="Онкологический консилиум",$M415="Расхождение данных"),AND($K415="Превышен срок",$M415="Исследование"),AND($K415="Отсутствует протокол",$M415="Протокол исследования"),AND($K415="Дата записи",$M415="Исследование "),$K415="К сведению ГП/ЦАОП",$K415="Некорректное обращение с пациентом",$K415="Тактика ведения",$K415="Отказ в приеме")</formula>
    </cfRule>
    <cfRule type="expression" dxfId="174" priority="137">
      <formula>OR($K415="Онкологический консилиум",$K415="Дата записи",$K415="Возврат в МО без приема",$K415="Данные о биопсии",$K415="КАНЦЕР-регистр",$K415="Отказ от записи ",$K415="Отсутствует протокол",$K415="Превышен срок")</formula>
    </cfRule>
  </conditionalFormatting>
  <conditionalFormatting sqref="P401">
    <cfRule type="expression" dxfId="173" priority="133">
      <formula>OR($M401="Врач",$K401="Клиника женского здоровья",$K401="Принят без записи",$K401="Динамика состояния",$K401="Статус диагноза",AND($K401="Онкологический консилиум",$M401="Расхождение данных"),AND($K401="Превышен срок",$M401="Исследование"),AND($K401="Отсутствует протокол",$M401="Протокол исследования"),AND($K401="Дата записи",$M401="Исследование "),$K401="К сведению ГП/ЦАОП",$K401="Некорректное обращение с пациентом",$K401="Тактика ведения",$K401="Отказ в приеме")</formula>
    </cfRule>
    <cfRule type="expression" dxfId="172" priority="134">
      <formula>OR($K401="Онкологический консилиум",$K401="Дата записи",$K401="Возврат в МО без приема",$K401="Данные о биопсии",$K401="КАНЦЕР-регистр",$K401="Отказ от записи ",$K401="Отсутствует протокол",$K401="Превышен срок")</formula>
    </cfRule>
    <cfRule type="expression" dxfId="171" priority="135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P402">
    <cfRule type="expression" dxfId="170" priority="132">
      <formula>OR($K402="Цель приема",$K402="Отказ в приеме",$K402="Тактика ведения",$K402="Не дозвонились в течение 2-х дней",$K402="Паллиатив/Патронаж",$K402="Отказ от сопровождения в проекте",$K402="Отказ от сопровождения персональным помощником",$K402="Нарушение маршрутизации",$K402="КАНЦЕР-регистр")</formula>
    </cfRule>
  </conditionalFormatting>
  <conditionalFormatting sqref="P402">
    <cfRule type="expression" dxfId="169" priority="130">
      <formula>OR($M402="Врач",$K402="Клиника женского здоровья",$K402="Принят без записи",$K402="Динамика состояния",$K402="Статус диагноза",AND($K402="Онкологический консилиум",$M402="Расхождение данных"),AND($K402="Превышен срок",$M402="Исследование"),AND($K402="Отсутствует протокол",$M402="Протокол исследования"),AND($K402="Дата записи",$M402="Исследование "),$K402="К сведению ГП/ЦАОП",$K402="Некорректное обращение с пациентом",$K402="Тактика ведения",$K402="Отказ в приеме")</formula>
    </cfRule>
    <cfRule type="expression" dxfId="168" priority="131">
      <formula>OR($K402="Онкологический консилиум",$K402="Дата записи",$K402="Возврат в МО без приема",$K402="Данные о биопсии",$K402="КАНЦЕР-регистр",$K402="Отказ от записи ",$K402="Отсутствует протокол",$K402="Превышен срок")</formula>
    </cfRule>
  </conditionalFormatting>
  <conditionalFormatting sqref="P405">
    <cfRule type="expression" dxfId="167" priority="129">
      <formula>OR($K405="Цель приема",$K405="Отказ в приеме",$K405="Тактика ведения",$K405="Не дозвонились в течение 2-х дней",$K405="Паллиатив/Патронаж",$K405="Отказ от сопровождения в проекте",$K405="Отказ от сопровождения персональным помощником",$K405="Нарушение маршрутизации",$K405="КАНЦЕР-регистр")</formula>
    </cfRule>
  </conditionalFormatting>
  <conditionalFormatting sqref="P405">
    <cfRule type="expression" dxfId="166" priority="127">
      <formula>OR($M405="Врач",$K405="Клиника женского здоровья",$K405="Принят без записи",$K405="Динамика состояния",$K405="Статус диагноза",AND($K405="Онкологический консилиум",$M405="Расхождение данных"),AND($K405="Превышен срок",$M405="Исследование"),AND($K405="Отсутствует протокол",$M405="Протокол исследования"),AND($K405="Дата записи",$M405="Исследование "),$K405="К сведению ГП/ЦАОП",$K405="Некорректное обращение с пациентом",$K405="Тактика ведения",$K405="Отказ в приеме")</formula>
    </cfRule>
    <cfRule type="expression" dxfId="165" priority="128">
      <formula>OR($K405="Онкологический консилиум",$K405="Дата записи",$K405="Возврат в МО без приема",$K405="Данные о биопсии",$K405="КАНЦЕР-регистр",$K405="Отказ от записи ",$K405="Отсутствует протокол",$K405="Превышен срок")</formula>
    </cfRule>
  </conditionalFormatting>
  <conditionalFormatting sqref="P406">
    <cfRule type="expression" dxfId="164" priority="126">
      <formula>OR($K406="Цель приема",$K406="Отказ в приеме",$K406="Тактика ведения",$K406="Не дозвонились в течение 2-х дней",$K406="Паллиатив/Патронаж",$K406="Отказ от сопровождения в проекте",$K406="Отказ от сопровождения персональным помощником",$K406="Нарушение маршрутизации",$K406="КАНЦЕР-регистр")</formula>
    </cfRule>
  </conditionalFormatting>
  <conditionalFormatting sqref="P406">
    <cfRule type="expression" dxfId="163" priority="124">
      <formula>OR($M406="Врач",$K406="Клиника женского здоровья",$K406="Принят без записи",$K406="Динамика состояния",$K406="Статус диагноза",AND($K406="Онкологический консилиум",$M406="Расхождение данных"),AND($K406="Превышен срок",$M406="Исследование"),AND($K406="Отсутствует протокол",$M406="Протокол исследования"),AND($K406="Дата записи",$M406="Исследование "),$K406="К сведению ГП/ЦАОП",$K406="Некорректное обращение с пациентом",$K406="Тактика ведения",$K406="Отказ в приеме")</formula>
    </cfRule>
    <cfRule type="expression" dxfId="162" priority="125">
      <formula>OR($K406="Онкологический консилиум",$K406="Дата записи",$K406="Возврат в МО без приема",$K406="Данные о биопсии",$K406="КАНЦЕР-регистр",$K406="Отказ от записи ",$K406="Отсутствует протокол",$K406="Превышен срок")</formula>
    </cfRule>
  </conditionalFormatting>
  <conditionalFormatting sqref="P407">
    <cfRule type="expression" dxfId="161" priority="123">
      <formula>OR($K407="Цель приема",$K407="Отказ в приеме",$K407="Тактика ведения",$K407="Не дозвонились в течение 2-х дней",$K407="Паллиатив/Патронаж",$K407="Отказ от сопровождения в проекте",$K407="Отказ от сопровождения персональным помощником",$K407="Нарушение маршрутизации",$K407="КАНЦЕР-регистр")</formula>
    </cfRule>
  </conditionalFormatting>
  <conditionalFormatting sqref="P407">
    <cfRule type="expression" dxfId="160" priority="121">
      <formula>OR($M407="Врач",$K407="Клиника женского здоровья",$K407="Принят без записи",$K407="Динамика состояния",$K407="Статус диагноза",AND($K407="Онкологический консилиум",$M407="Расхождение данных"),AND($K407="Превышен срок",$M407="Исследование"),AND($K407="Отсутствует протокол",$M407="Протокол исследования"),AND($K407="Дата записи",$M407="Исследование "),$K407="К сведению ГП/ЦАОП",$K407="Некорректное обращение с пациентом",$K407="Тактика ведения",$K407="Отказ в приеме")</formula>
    </cfRule>
    <cfRule type="expression" dxfId="159" priority="122">
      <formula>OR($K407="Онкологический консилиум",$K407="Дата записи",$K407="Возврат в МО без приема",$K407="Данные о биопсии",$K407="КАНЦЕР-регистр",$K407="Отказ от записи ",$K407="Отсутствует протокол",$K407="Превышен срок")</formula>
    </cfRule>
  </conditionalFormatting>
  <conditionalFormatting sqref="P413">
    <cfRule type="expression" dxfId="158" priority="118">
      <formula>OR($K413="Цель приема",$K413="Отказ в приеме",$K413="Тактика ведения",$K413="Не дозвонились в течение 2-х дней",$K413="Паллиатив/Патронаж",$K413="Отказ от сопровождения в проекте",$K413="Отказ от сопровождения персональным помощником",$K413="Нарушение маршрутизации",$K413="КАНЦЕР-регистр")</formula>
    </cfRule>
  </conditionalFormatting>
  <conditionalFormatting sqref="P413">
    <cfRule type="expression" dxfId="157" priority="116">
      <formula>OR($M413="Врач",$K413="Клиника женского здоровья",$K413="Принят без записи",$K413="Динамика состояния",$K413="Статус диагноза",AND($K413="Онкологический консилиум",$M413="Расхождение данных"),AND($K413="Превышен срок",$M413="Исследование"),AND($K413="Отсутствует протокол",$M413="Протокол исследования"),AND($K413="Дата записи",$M413="Исследование "),$K413="К сведению ГП/ЦАОП",$K413="Некорректное обращение с пациентом",$K413="Тактика ведения",$K413="Отказ в приеме")</formula>
    </cfRule>
    <cfRule type="expression" dxfId="156" priority="117">
      <formula>OR($K413="Онкологический консилиум",$K413="Дата записи",$K413="Возврат в МО без приема",$K413="Данные о биопсии",$K413="КАНЦЕР-регистр",$K413="Отказ от записи ",$K413="Отсутствует протокол",$K413="Превышен срок")</formula>
    </cfRule>
  </conditionalFormatting>
  <conditionalFormatting sqref="P403">
    <cfRule type="expression" dxfId="155" priority="111">
      <formula>OR($K403="Цель приема",$K403="Отказ в приеме",$K403="Тактика ведения",$K403="Не дозвонились в течение 2-х дней",$K403="Паллиатив/Патронаж",$K403="Отказ от сопровождения в проекте",$K403="Отказ от сопровождения персональным помощником",$K403="Нарушение маршрутизации",$K403="КАНЦЕР-регистр")</formula>
    </cfRule>
  </conditionalFormatting>
  <conditionalFormatting sqref="P403">
    <cfRule type="expression" dxfId="154" priority="109">
      <formula>OR($M403="Врач",$K403="Клиника женского здоровья",$K403="Принят без записи",$K403="Динамика состояния",$K403="Статус диагноза",AND($K403="Онкологический консилиум",$M403="Расхождение данных"),AND($K403="Превышен срок",$M403="Исследование"),AND($K403="Отсутствует протокол",$M403="Протокол исследования"),AND($K403="Дата записи",$M403="Исследование "),$K403="К сведению ГП/ЦАОП",$K403="Некорректное обращение с пациентом",$K403="Тактика ведения",$K403="Отказ в приеме")</formula>
    </cfRule>
    <cfRule type="expression" dxfId="153" priority="110">
      <formula>OR($K403="Онкологический консилиум",$K403="Дата записи",$K403="Возврат в МО без приема",$K403="Данные о биопсии",$K403="КАНЦЕР-регистр",$K403="Отказ от записи ",$K403="Отсутствует протокол",$K403="Превышен срок")</formula>
    </cfRule>
  </conditionalFormatting>
  <conditionalFormatting sqref="P408">
    <cfRule type="expression" dxfId="152" priority="108">
      <formula>OR($K408="Цель приема",$K408="Отказ в приеме",$K408="Тактика ведения",$K408="Не дозвонились в течение 2-х дней",$K408="Паллиатив/Патронаж",$K408="Отказ от сопровождения в проекте",$K408="Отказ от сопровождения персональным помощником",$K408="Нарушение маршрутизации",$K408="КАНЦЕР-регистр")</formula>
    </cfRule>
  </conditionalFormatting>
  <conditionalFormatting sqref="P408">
    <cfRule type="expression" dxfId="151" priority="106">
      <formula>OR($M408="Врач",$K408="Клиника женского здоровья",$K408="Принят без записи",$K408="Динамика состояния",$K408="Статус диагноза",AND($K408="Онкологический консилиум",$M408="Расхождение данных"),AND($K408="Превышен срок",$M408="Исследование"),AND($K408="Отсутствует протокол",$M408="Протокол исследования"),AND($K408="Дата записи",$M408="Исследование "),$K408="К сведению ГП/ЦАОП",$K408="Некорректное обращение с пациентом",$K408="Тактика ведения",$K408="Отказ в приеме")</formula>
    </cfRule>
    <cfRule type="expression" dxfId="150" priority="107">
      <formula>OR($K408="Онкологический консилиум",$K408="Дата записи",$K408="Возврат в МО без приема",$K408="Данные о биопсии",$K408="КАНЦЕР-регистр",$K408="Отказ от записи ",$K408="Отсутствует протокол",$K408="Превышен срок")</formula>
    </cfRule>
  </conditionalFormatting>
  <conditionalFormatting sqref="P409">
    <cfRule type="expression" dxfId="149" priority="105">
      <formula>OR($K409="Цель приема",$K409="Отказ в приеме",$K409="Тактика ведения",$K409="Не дозвонились в течение 2-х дней",$K409="Паллиатив/Патронаж",$K409="Отказ от сопровождения в проекте",$K409="Отказ от сопровождения персональным помощником",$K409="Нарушение маршрутизации",$K409="КАНЦЕР-регистр")</formula>
    </cfRule>
  </conditionalFormatting>
  <conditionalFormatting sqref="P409">
    <cfRule type="expression" dxfId="148" priority="103">
      <formula>OR($M409="Врач",$K409="Клиника женского здоровья",$K409="Принят без записи",$K409="Динамика состояния",$K409="Статус диагноза",AND($K409="Онкологический консилиум",$M409="Расхождение данных"),AND($K409="Превышен срок",$M409="Исследование"),AND($K409="Отсутствует протокол",$M409="Протокол исследования"),AND($K409="Дата записи",$M409="Исследование "),$K409="К сведению ГП/ЦАОП",$K409="Некорректное обращение с пациентом",$K409="Тактика ведения",$K409="Отказ в приеме")</formula>
    </cfRule>
    <cfRule type="expression" dxfId="147" priority="104">
      <formula>OR($K409="Онкологический консилиум",$K409="Дата записи",$K409="Возврат в МО без приема",$K409="Данные о биопсии",$K409="КАНЦЕР-регистр",$K409="Отказ от записи ",$K409="Отсутствует протокол",$K409="Превышен срок")</formula>
    </cfRule>
  </conditionalFormatting>
  <conditionalFormatting sqref="P411">
    <cfRule type="expression" dxfId="146" priority="84">
      <formula>OR($M411="Врач",$K411="Клиника женского здоровья",$K411="Принят без записи",$K411="Динамика состояния",$K411="Статус диагноза",AND($K411="Онкологический консилиум",$M411="Расхождение данных"),AND($K411="Превышен срок",$M411="Исследование"),AND($K411="Отсутствует протокол",$M411="Протокол исследования"),AND($K411="Дата записи",$M411="Исследование "),$K411="К сведению ГП/ЦАОП",$K411="Некорректное обращение с пациентом",$K411="Тактика ведения",$K411="Отказ в приеме")</formula>
    </cfRule>
    <cfRule type="expression" dxfId="145" priority="85">
      <formula>OR($K411="Онкологический консилиум",$K411="Дата записи",$K411="Возврат в МО без приема",$K411="Данные о биопсии",$K411="КАНЦЕР-регистр",$K411="Отказ от записи ",$K411="Отсутствует протокол",$K411="Превышен срок")</formula>
    </cfRule>
    <cfRule type="expression" dxfId="144" priority="86">
      <formula>OR($K411="Цель приема",$K411="Отказ в приеме",$K411="Тактика ведения",$K411="Не дозвонились в течение 2-х дней",$K411="Паллиатив/Патронаж",$K411="Отказ от сопровождения в проекте",$K411="Отказ от сопровождения персональным помощником",$K411="Нарушение маршрутизации",$K411="КАНЦЕР-регистр")</formula>
    </cfRule>
  </conditionalFormatting>
  <conditionalFormatting sqref="P412">
    <cfRule type="expression" dxfId="143" priority="83">
      <formula>OR($K412="Цель приема",$K412="Отказ в приеме",$K412="Тактика ведения",$K412="Не дозвонились в течение 2-х дней",$K412="Паллиатив/Патронаж",$K412="Отказ от сопровождения в проекте",$K412="Отказ от сопровождения персональным помощником",$K412="Нарушение маршрутизации",$K412="КАНЦЕР-регистр")</formula>
    </cfRule>
  </conditionalFormatting>
  <conditionalFormatting sqref="P412">
    <cfRule type="expression" dxfId="142" priority="81">
      <formula>OR($M412="Врач",$K412="Клиника женского здоровья",$K412="Принят без записи",$K412="Динамика состояния",$K412="Статус диагноза",AND($K412="Онкологический консилиум",$M412="Расхождение данных"),AND($K412="Превышен срок",$M412="Исследование"),AND($K412="Отсутствует протокол",$M412="Протокол исследования"),AND($K412="Дата записи",$M412="Исследование "),$K412="К сведению ГП/ЦАОП",$K412="Некорректное обращение с пациентом",$K412="Тактика ведения",$K412="Отказ в приеме")</formula>
    </cfRule>
    <cfRule type="expression" dxfId="141" priority="82">
      <formula>OR($K412="Онкологический консилиум",$K412="Дата записи",$K412="Возврат в МО без приема",$K412="Данные о биопсии",$K412="КАНЦЕР-регистр",$K412="Отказ от записи ",$K412="Отсутствует протокол",$K412="Превышен срок")</formula>
    </cfRule>
  </conditionalFormatting>
  <conditionalFormatting sqref="P414">
    <cfRule type="expression" dxfId="140" priority="80">
      <formula>OR($K414="Цель приема",$K414="Отказ в приеме",$K414="Тактика ведения",$K414="Не дозвонились в течение 2-х дней",$K414="Паллиатив/Патронаж",$K414="Отказ от сопровождения в проекте",$K414="Отказ от сопровождения персональным помощником",$K414="Нарушение маршрутизации",$K414="КАНЦЕР-регистр")</formula>
    </cfRule>
  </conditionalFormatting>
  <conditionalFormatting sqref="P414">
    <cfRule type="expression" dxfId="139" priority="78">
      <formula>OR($M414="Врач",$K414="Клиника женского здоровья",$K414="Принят без записи",$K414="Динамика состояния",$K414="Статус диагноза",AND($K414="Онкологический консилиум",$M414="Расхождение данных"),AND($K414="Превышен срок",$M414="Исследование"),AND($K414="Отсутствует протокол",$M414="Протокол исследования"),AND($K414="Дата записи",$M414="Исследование "),$K414="К сведению ГП/ЦАОП",$K414="Некорректное обращение с пациентом",$K414="Тактика ведения",$K414="Отказ в приеме")</formula>
    </cfRule>
    <cfRule type="expression" dxfId="138" priority="79">
      <formula>OR($K414="Онкологический консилиум",$K414="Дата записи",$K414="Возврат в МО без приема",$K414="Данные о биопсии",$K414="КАНЦЕР-регистр",$K414="Отказ от записи ",$K414="Отсутствует протокол",$K414="Превышен срок")</formula>
    </cfRule>
  </conditionalFormatting>
  <conditionalFormatting sqref="P417">
    <cfRule type="expression" dxfId="137" priority="73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P417">
    <cfRule type="expression" dxfId="136" priority="71">
      <formula>OR($M417="Врач",$K417="Клиника женского здоровья",$K417="Принят без записи",$K417="Динамика состояния",$K417="Статус диагноза",AND($K417="Онкологический консилиум",$M417="Расхождение данных"),AND($K417="Превышен срок",$M417="Исследование"),AND($K417="Отсутствует протокол",$M417="Протокол исследования"),AND($K417="Дата записи",$M417="Исследование "),$K417="К сведению ГП/ЦАОП",$K417="Некорректное обращение с пациентом",$K417="Тактика ведения",$K417="Отказ в приеме")</formula>
    </cfRule>
    <cfRule type="expression" dxfId="135" priority="72">
      <formula>OR($K417="Онкологический консилиум",$K417="Дата записи",$K417="Возврат в МО без приема",$K417="Данные о биопсии",$K417="КАНЦЕР-регистр",$K417="Отказ от записи ",$K417="Отсутствует протокол",$K417="Превышен срок")</formula>
    </cfRule>
  </conditionalFormatting>
  <conditionalFormatting sqref="P421">
    <cfRule type="expression" dxfId="134" priority="70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P421">
    <cfRule type="expression" dxfId="133" priority="68">
      <formula>OR($M421="Врач",$K421="Клиника женского здоровья",$K421="Принят без записи",$K421="Динамика состояния",$K421="Статус диагноза",AND($K421="Онкологический консилиум",$M421="Расхождение данных"),AND($K421="Превышен срок",$M421="Исследование"),AND($K421="Отсутствует протокол",$M421="Протокол исследования"),AND($K421="Дата записи",$M421="Исследование "),$K421="К сведению ГП/ЦАОП",$K421="Некорректное обращение с пациентом",$K421="Тактика ведения",$K421="Отказ в приеме")</formula>
    </cfRule>
    <cfRule type="expression" dxfId="132" priority="69">
      <formula>OR($K421="Онкологический консилиум",$K421="Дата записи",$K421="Возврат в МО без приема",$K421="Данные о биопсии",$K421="КАНЦЕР-регистр",$K421="Отказ от записи ",$K421="Отсутствует протокол",$K421="Превышен срок")</formula>
    </cfRule>
  </conditionalFormatting>
  <conditionalFormatting sqref="P423">
    <cfRule type="expression" dxfId="131" priority="67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P423">
    <cfRule type="expression" dxfId="130" priority="65">
      <formula>OR($M423="Врач",$K423="Клиника женского здоровья",$K423="Принят без записи",$K423="Динамика состояния",$K423="Статус диагноза",AND($K423="Онкологический консилиум",$M423="Расхождение данных"),AND($K423="Превышен срок",$M423="Исследование"),AND($K423="Отсутствует протокол",$M423="Протокол исследования"),AND($K423="Дата записи",$M423="Исследование "),$K423="К сведению ГП/ЦАОП",$K423="Некорректное обращение с пациентом",$K423="Тактика ведения",$K423="Отказ в приеме")</formula>
    </cfRule>
    <cfRule type="expression" dxfId="129" priority="66">
      <formula>OR($K423="Онкологический консилиум",$K423="Дата записи",$K423="Возврат в МО без приема",$K423="Данные о биопсии",$K423="КАНЦЕР-регистр",$K423="Отказ от записи ",$K423="Отсутствует протокол",$K423="Превышен срок")</formula>
    </cfRule>
  </conditionalFormatting>
  <conditionalFormatting sqref="P418">
    <cfRule type="expression" dxfId="128" priority="64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P418">
    <cfRule type="expression" dxfId="127" priority="62">
      <formula>OR($M418="Врач",$K418="Клиника женского здоровья",$K418="Принят без записи",$K418="Динамика состояния",$K418="Статус диагноза",AND($K418="Онкологический консилиум",$M418="Расхождение данных"),AND($K418="Превышен срок",$M418="Исследование"),AND($K418="Отсутствует протокол",$M418="Протокол исследования"),AND($K418="Дата записи",$M418="Исследование "),$K418="К сведению ГП/ЦАОП",$K418="Некорректное обращение с пациентом",$K418="Тактика ведения",$K418="Отказ в приеме")</formula>
    </cfRule>
    <cfRule type="expression" dxfId="126" priority="63">
      <formula>OR($K418="Онкологический консилиум",$K418="Дата записи",$K418="Возврат в МО без приема",$K418="Данные о биопсии",$K418="КАНЦЕР-регистр",$K418="Отказ от записи ",$K418="Отсутствует протокол",$K418="Превышен срок")</formula>
    </cfRule>
  </conditionalFormatting>
  <conditionalFormatting sqref="M417">
    <cfRule type="expression" dxfId="125" priority="59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M417">
    <cfRule type="expression" dxfId="124" priority="58">
      <formula>ISBLANK($K417)</formula>
    </cfRule>
    <cfRule type="expression" dxfId="123" priority="60">
      <formula>OR($K417="Клиника женского здоровья",$K417="Принят без записи",$K417="Динамика состояния",$K417="Статус диагноза",$K417="К сведению ГП/ЦАОП",$K417="Некорректное обращение с пациентом",$K417="Отказ от сопровождения персональным помощником")</formula>
    </cfRule>
    <cfRule type="expression" dxfId="122" priority="61">
      <formula>NOT(ISBLANK(K417))</formula>
    </cfRule>
  </conditionalFormatting>
  <conditionalFormatting sqref="P420">
    <cfRule type="expression" dxfId="121" priority="57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P420">
    <cfRule type="expression" dxfId="120" priority="55">
      <formula>OR($M420="Врач",$K420="Клиника женского здоровья",$K420="Принят без записи",$K420="Динамика состояния",$K420="Статус диагноза",AND($K420="Онкологический консилиум",$M420="Расхождение данных"),AND($K420="Превышен срок",$M420="Исследование"),AND($K420="Отсутствует протокол",$M420="Протокол исследования"),AND($K420="Дата записи",$M420="Исследование "),$K420="К сведению ГП/ЦАОП",$K420="Некорректное обращение с пациентом",$K420="Тактика ведения",$K420="Отказ в приеме")</formula>
    </cfRule>
    <cfRule type="expression" dxfId="119" priority="56">
      <formula>OR($K420="Онкологический консилиум",$K420="Дата записи",$K420="Возврат в МО без приема",$K420="Данные о биопсии",$K420="КАНЦЕР-регистр",$K420="Отказ от записи ",$K420="Отсутствует протокол",$K420="Превышен срок")</formula>
    </cfRule>
  </conditionalFormatting>
  <conditionalFormatting sqref="P422">
    <cfRule type="expression" dxfId="118" priority="54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P422">
    <cfRule type="expression" dxfId="117" priority="52">
      <formula>OR($M422="Врач",$K422="Клиника женского здоровья",$K422="Принят без записи",$K422="Динамика состояния",$K422="Статус диагноза",AND($K422="Онкологический консилиум",$M422="Расхождение данных"),AND($K422="Превышен срок",$M422="Исследование"),AND($K422="Отсутствует протокол",$M422="Протокол исследования"),AND($K422="Дата записи",$M422="Исследование "),$K422="К сведению ГП/ЦАОП",$K422="Некорректное обращение с пациентом",$K422="Тактика ведения",$K422="Отказ в приеме")</formula>
    </cfRule>
    <cfRule type="expression" dxfId="116" priority="53">
      <formula>OR($K422="Онкологический консилиум",$K422="Дата записи",$K422="Возврат в МО без приема",$K422="Данные о биопсии",$K422="КАНЦЕР-регистр",$K422="Отказ от записи ",$K422="Отсутствует протокол",$K422="Превышен срок")</formula>
    </cfRule>
  </conditionalFormatting>
  <conditionalFormatting sqref="M418">
    <cfRule type="expression" dxfId="115" priority="49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M418">
    <cfRule type="expression" dxfId="114" priority="48">
      <formula>ISBLANK($K418)</formula>
    </cfRule>
    <cfRule type="expression" dxfId="113" priority="50">
      <formula>OR($K418="Клиника женского здоровья",$K418="Принят без записи",$K418="Динамика состояния",$K418="Статус диагноза",$K418="К сведению ГП/ЦАОП",$K418="Некорректное обращение с пациентом",$K418="Отказ от сопровождения персональным помощником")</formula>
    </cfRule>
    <cfRule type="expression" dxfId="112" priority="51">
      <formula>NOT(ISBLANK(K418))</formula>
    </cfRule>
  </conditionalFormatting>
  <conditionalFormatting sqref="M419">
    <cfRule type="expression" dxfId="111" priority="45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M419">
    <cfRule type="expression" dxfId="110" priority="44">
      <formula>ISBLANK($K419)</formula>
    </cfRule>
    <cfRule type="expression" dxfId="109" priority="46">
      <formula>OR($K419="Клиника женского здоровья",$K419="Принят без записи",$K419="Динамика состояния",$K419="Статус диагноза",$K419="К сведению ГП/ЦАОП",$K419="Некорректное обращение с пациентом",$K419="Отказ от сопровождения персональным помощником")</formula>
    </cfRule>
    <cfRule type="expression" dxfId="108" priority="47">
      <formula>NOT(ISBLANK(K419))</formula>
    </cfRule>
  </conditionalFormatting>
  <conditionalFormatting sqref="P419">
    <cfRule type="expression" dxfId="107" priority="43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P419">
    <cfRule type="expression" dxfId="106" priority="41">
      <formula>OR($M419="Врач",$K419="Клиника женского здоровья",$K419="Принят без записи",$K419="Динамика состояния",$K419="Статус диагноза",AND($K419="Онкологический консилиум",$M419="Расхождение данных"),AND($K419="Превышен срок",$M419="Исследование"),AND($K419="Отсутствует протокол",$M419="Протокол исследования"),AND($K419="Дата записи",$M419="Исследование "),$K419="К сведению ГП/ЦАОП",$K419="Некорректное обращение с пациентом",$K419="Тактика ведения",$K419="Отказ в приеме")</formula>
    </cfRule>
    <cfRule type="expression" dxfId="105" priority="42">
      <formula>OR($K419="Онкологический консилиум",$K419="Дата записи",$K419="Возврат в МО без приема",$K419="Данные о биопсии",$K419="КАНЦЕР-регистр",$K419="Отказ от записи ",$K419="Отсутствует протокол",$K419="Превышен срок")</formula>
    </cfRule>
  </conditionalFormatting>
  <conditionalFormatting sqref="M420">
    <cfRule type="expression" dxfId="104" priority="38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M420">
    <cfRule type="expression" dxfId="103" priority="37">
      <formula>ISBLANK($K420)</formula>
    </cfRule>
    <cfRule type="expression" dxfId="102" priority="39">
      <formula>OR($K420="Клиника женского здоровья",$K420="Принят без записи",$K420="Динамика состояния",$K420="Статус диагноза",$K420="К сведению ГП/ЦАОП",$K420="Некорректное обращение с пациентом",$K420="Отказ от сопровождения персональным помощником")</formula>
    </cfRule>
    <cfRule type="expression" dxfId="101" priority="40">
      <formula>NOT(ISBLANK(K420))</formula>
    </cfRule>
  </conditionalFormatting>
  <conditionalFormatting sqref="M421">
    <cfRule type="expression" dxfId="100" priority="34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M421">
    <cfRule type="expression" dxfId="99" priority="33">
      <formula>ISBLANK($K421)</formula>
    </cfRule>
    <cfRule type="expression" dxfId="98" priority="35">
      <formula>OR($K421="Клиника женского здоровья",$K421="Принят без записи",$K421="Динамика состояния",$K421="Статус диагноза",$K421="К сведению ГП/ЦАОП",$K421="Некорректное обращение с пациентом",$K421="Отказ от сопровождения персональным помощником")</formula>
    </cfRule>
    <cfRule type="expression" dxfId="97" priority="36">
      <formula>NOT(ISBLANK(K421))</formula>
    </cfRule>
  </conditionalFormatting>
  <conditionalFormatting sqref="M422">
    <cfRule type="expression" dxfId="96" priority="30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M422">
    <cfRule type="expression" dxfId="95" priority="29">
      <formula>ISBLANK($K422)</formula>
    </cfRule>
    <cfRule type="expression" dxfId="94" priority="31">
      <formula>OR($K422="Клиника женского здоровья",$K422="Принят без записи",$K422="Динамика состояния",$K422="Статус диагноза",$K422="К сведению ГП/ЦАОП",$K422="Некорректное обращение с пациентом",$K422="Отказ от сопровождения персональным помощником")</formula>
    </cfRule>
    <cfRule type="expression" dxfId="93" priority="32">
      <formula>NOT(ISBLANK(K422))</formula>
    </cfRule>
  </conditionalFormatting>
  <conditionalFormatting sqref="M423">
    <cfRule type="expression" dxfId="92" priority="26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M423">
    <cfRule type="expression" dxfId="91" priority="25">
      <formula>ISBLANK($K423)</formula>
    </cfRule>
    <cfRule type="expression" dxfId="90" priority="27">
      <formula>OR($K423="Клиника женского здоровья",$K423="Принят без записи",$K423="Динамика состояния",$K423="Статус диагноза",$K423="К сведению ГП/ЦАОП",$K423="Некорректное обращение с пациентом",$K423="Отказ от сопровождения персональным помощником")</formula>
    </cfRule>
    <cfRule type="expression" dxfId="89" priority="28">
      <formula>NOT(ISBLANK(K423))</formula>
    </cfRule>
  </conditionalFormatting>
  <conditionalFormatting sqref="M425:M428">
    <cfRule type="expression" dxfId="88" priority="22">
      <formula>OR($K425="Цель приема",$K425="Отказ в приеме",$K425="Тактика ведения",$K425="Не дозвонились в течение 2-х дней",$K425="Паллиатив/Патронаж",$K425="Отказ от сопровождения в проекте",$K425="Отказ от сопровождения персональным помощником",$K425="Нарушение маршрутизации",$K425="КАНЦЕР-регистр")</formula>
    </cfRule>
  </conditionalFormatting>
  <conditionalFormatting sqref="M425:M428">
    <cfRule type="expression" dxfId="87" priority="19">
      <formula>ISBLANK($K425)</formula>
    </cfRule>
    <cfRule type="expression" dxfId="86" priority="23">
      <formula>OR($K425="Клиника женского здоровья",$K425="Принят без записи",$K425="Динамика состояния",$K425="Статус диагноза",$K425="К сведению ГП/ЦАОП",$K425="Некорректное обращение с пациентом",$K425="Отказ от сопровождения персональным помощником")</formula>
    </cfRule>
    <cfRule type="expression" dxfId="85" priority="24">
      <formula>NOT(ISBLANK(K425))</formula>
    </cfRule>
  </conditionalFormatting>
  <conditionalFormatting sqref="P425:P428">
    <cfRule type="expression" dxfId="84" priority="20">
      <formula>OR($M425="Врач",$K425="Клиника женского здоровья",$K425="Принят без записи",$K425="Динамика состояния",$K425="Статус диагноза",AND($K425="Онкологический консилиум",$M425="Расхождение данных"),AND($K425="Превышен срок",$M425="Исследование"),AND($K425="Отсутствует протокол",$M425="Протокол исследования"),AND($K425="Дата записи",$M425="Исследование "),$K425="К сведению ГП/ЦАОП",$K425="Некорректное обращение с пациентом",$K425="Тактика ведения",$K425="Отказ в приеме")</formula>
    </cfRule>
    <cfRule type="expression" dxfId="83" priority="21">
      <formula>OR($K425="Онкологический консилиум",$K425="Дата записи",$K425="Возврат в МО без приема",$K425="Данные о биопсии",$K425="КАНЦЕР-регистр",$K425="Отказ от записи ",$K425="Отсутствует протокол",$K425="Превышен срок")</formula>
    </cfRule>
  </conditionalFormatting>
  <conditionalFormatting sqref="M424">
    <cfRule type="expression" dxfId="82" priority="16">
      <formula>OR($K424="Цель приема",$K424="Отказ в приеме",$K424="Тактика ведения",$K424="Не дозвонились в течение 2-х дней",$K424="Паллиатив/Патронаж",$K424="Отказ от сопровождения в проекте",$K424="Отказ от сопровождения персональным помощником",$K424="Нарушение маршрутизации",$K424="КАНЦЕР-регистр")</formula>
    </cfRule>
  </conditionalFormatting>
  <conditionalFormatting sqref="M424">
    <cfRule type="expression" dxfId="81" priority="13">
      <formula>ISBLANK($K424)</formula>
    </cfRule>
    <cfRule type="expression" dxfId="80" priority="17">
      <formula>OR($K424="Клиника женского здоровья",$K424="Принят без записи",$K424="Динамика состояния",$K424="Статус диагноза",$K424="К сведению ГП/ЦАОП",$K424="Некорректное обращение с пациентом",$K424="Отказ от сопровождения персональным помощником")</formula>
    </cfRule>
    <cfRule type="expression" dxfId="79" priority="18">
      <formula>NOT(ISBLANK(K424))</formula>
    </cfRule>
  </conditionalFormatting>
  <conditionalFormatting sqref="P424">
    <cfRule type="expression" dxfId="78" priority="14">
      <formula>OR($M424="Врач",$K424="Клиника женского здоровья",$K424="Принят без записи",$K424="Динамика состояния",$K424="Статус диагноза",AND($K424="Онкологический консилиум",$M424="Расхождение данных"),AND($K424="Превышен срок",$M424="Исследование"),AND($K424="Отсутствует протокол",$M424="Протокол исследования"),AND($K424="Дата записи",$M424="Исследование "),$K424="К сведению ГП/ЦАОП",$K424="Некорректное обращение с пациентом",$K424="Тактика ведения",$K424="Отказ в приеме")</formula>
    </cfRule>
    <cfRule type="expression" dxfId="77" priority="15">
      <formula>OR($K424="Онкологический консилиум",$K424="Дата записи",$K424="Возврат в МО без приема",$K424="Данные о биопсии",$K424="КАНЦЕР-регистр",$K424="Отказ от записи ",$K424="Отсутствует протокол",$K424="Превышен срок")</formula>
    </cfRule>
  </conditionalFormatting>
  <conditionalFormatting sqref="M429">
    <cfRule type="expression" dxfId="76" priority="10">
      <formula>OR($K429="Цель приема",$K429="Отказ в приеме",$K429="Тактика ведения",$K429="Не дозвонились в течение 2-х дней",$K429="Паллиатив/Патронаж",$K429="Отказ от сопровождения в проекте",$K429="Отказ от сопровождения персональным помощником",$K429="Нарушение маршрутизации",$K429="КАНЦЕР-регистр")</formula>
    </cfRule>
  </conditionalFormatting>
  <conditionalFormatting sqref="M429">
    <cfRule type="expression" dxfId="75" priority="7">
      <formula>ISBLANK($K429)</formula>
    </cfRule>
    <cfRule type="expression" dxfId="74" priority="11">
      <formula>OR($K429="Клиника женского здоровья",$K429="Принят без записи",$K429="Динамика состояния",$K429="Статус диагноза",$K429="К сведению ГП/ЦАОП",$K429="Некорректное обращение с пациентом",$K429="Отказ от сопровождения персональным помощником")</formula>
    </cfRule>
    <cfRule type="expression" dxfId="73" priority="12">
      <formula>NOT(ISBLANK(K429))</formula>
    </cfRule>
  </conditionalFormatting>
  <conditionalFormatting sqref="P429">
    <cfRule type="expression" dxfId="72" priority="8">
      <formula>OR($M429="Врач",$K429="Клиника женского здоровья",$K429="Принят без записи",$K429="Динамика состояния",$K429="Статус диагноза",AND($K429="Онкологический консилиум",$M429="Расхождение данных"),AND($K429="Превышен срок",$M429="Исследование"),AND($K429="Отсутствует протокол",$M429="Протокол исследования"),AND($K429="Дата записи",$M429="Исследование "),$K429="К сведению ГП/ЦАОП",$K429="Некорректное обращение с пациентом",$K429="Тактика ведения",$K429="Отказ в приеме")</formula>
    </cfRule>
    <cfRule type="expression" dxfId="71" priority="9">
      <formula>OR($K429="Онкологический консилиум",$K429="Дата записи",$K429="Возврат в МО без приема",$K429="Данные о биопсии",$K429="КАНЦЕР-регистр",$K429="Отказ от записи ",$K429="Отсутствует протокол",$K429="Превышен срок")</formula>
    </cfRule>
  </conditionalFormatting>
  <dataValidations count="15">
    <dataValidation type="textLength" operator="equal" allowBlank="1" showInputMessage="1" showErrorMessage="1" promptTitle="исправь" sqref="F1" xr:uid="{00000000-0002-0000-0000-000000000000}">
      <formula1>16</formula1>
    </dataValidation>
    <dataValidation type="list" allowBlank="1" showInputMessage="1" showErrorMessage="1" sqref="N71:N91 N110 N288:N291 N260:N261 N264:N268 N270:N283 N285:N286 N293 N296:N320 N327:N343 N322:N325 N345:N368 N372:N373 N370 N375:N417 N420 N66:N68 O929:O1048576 N138:N141 N112:N136 N106:N107 N93:N103 N15:N44 N9:N13 N3:N5 N422:N1048576 N143:N258 N46:N59" xr:uid="{00000000-0002-0000-0000-000001000000}">
      <formula1>Электронное_направление</formula1>
    </dataValidation>
    <dataValidation type="list" allowBlank="1" showInputMessage="1" showErrorMessage="1" sqref="M1 E143:E148 E150 E392 E422 E425:E429 E351:E355 E358:E359 E361:E368 E370 E373 E375:E388 E301 E327:E337 E152:E242 E123:E134 E87 E96:E100 E53 E66:E68" xr:uid="{00000000-0002-0000-0000-000002000000}">
      <formula1>#REF!</formula1>
    </dataValidation>
    <dataValidation type="list" allowBlank="1" showInputMessage="1" showErrorMessage="1" sqref="D7:D10 O66:O68 D53 D55 D70:D85 O71:O91 D90 D110 D296:D305 O260:O261 D247:D258 D260:D261 D279 D264 D266:D267 O264:O268 D271 D273 D277 O270:O281 O285:O286 D282:D283 D293 D285:D286 O293 O288:O291 O283 O296:O299 D345:D346 D349:D355 O301:O308 D309:D319 O310:O317 O322:O325 O319:O320 D327:D338 O327:O337 D340 D342:D343 O339:O343 O345:O349 O372:O373 D375:D420 D359 O351:O368 O370 D370 D373 O375:O400 O402:O416 O420 D422:D429 D66:D68 D241:D245 O150 O143:O148 O138:O141 D112:D134 O114:O136 O110:O112 O106:O108 D106:D107 D96:D103 O93:O103 D15:D44 O15:O44 O9:O13 O3:O5 D3:D5 O423:O928 O152:O258 D143:D237 O46:O59 D58:D59" xr:uid="{00000000-0002-0000-0000-000003000000}">
      <formula1>МО</formula1>
    </dataValidation>
    <dataValidation type="list" allowBlank="1" showInputMessage="1" showErrorMessage="1" sqref="K71:K91 K110 K138 K282:K283 K260:K261 K274 K264:K268 K270:K272 K285:K286 K290 K288 K293:K317 K345:K346 K323 K319 K327:K338 K340 K342:K343 K348:K355 K372:K373 K357:K359 K361:K368 K370 K140:K141 K112:K136 K106:K107 K93:K103 K61:K68 K15:K44 K10:K13 K3:K5 K375:K928 K143:K257 K46:K59" xr:uid="{00000000-0002-0000-0000-000004000000}">
      <formula1>INDIRECT("статус[статус]")</formula1>
    </dataValidation>
    <dataValidation type="list" allowBlank="1" showInputMessage="1" showErrorMessage="1" sqref="J9:J12 J70:J91 J110 J290 J260:J261 J247:J257 J270 J265:J268 J288 J293 J282:J283 J285:J286 J296:J317 J345:J346 J319 J327:J338 J340 J342:J343 J348:J355 J370 J358:J359 J363:J365 J375:J407 J409:J420 J66:J68 J140:J141 J112:J136 J106:J107 J94:J103 J15:J44 J3:J5 J422:J1048576 J143:J245 J46:J59" xr:uid="{00000000-0002-0000-0000-000005000000}">
      <formula1>Этап_ведения_пациента_</formula1>
    </dataValidation>
    <dataValidation type="list" showInputMessage="1" showErrorMessage="1" sqref="J6:J8 J13:J14 J45 J69 J104:J105 J108:J109 J142 J246 J258:J259 J262:J264 J271:J281 J269 J294:J295 J291:J292 J287 J289 J284 J318 J320:J326 J339 J341 J344 J347 J356:J357 J360:J362 J366:J369 J371:J374 J408 J421 J137:J139 J111 J92:J93 J60:J65" xr:uid="{00000000-0002-0000-0000-000006000000}">
      <formula1>Этап_ведения_пациента_</formula1>
    </dataValidation>
    <dataValidation type="list" showInputMessage="1" showErrorMessage="1" sqref="N6:N8 N14 N45 N69:N70 N92 N104:N105 N108:N109 N111 N137 N142 N259 N262:N263 N269 N294:N295 N292 N287 N284 N321 N326 N344 N369 N371 N374 N421 N418:N419 N60:N65" xr:uid="{00000000-0002-0000-0000-000007000000}">
      <formula1>Электронное_направление</formula1>
    </dataValidation>
    <dataValidation type="list" showInputMessage="1" showErrorMessage="1" sqref="K6:K9 K14 K45 K69:K70 K92 K104:K105 K108:K109 K111 K137 K142 K258:K259 K262:K263 K269 K273 K275:K281 K291:K292 K289 K287 K284 K318 K320:K322 K324:K326 K339 K341 K344 K347 K356 K360 K369 K371 K374 K139 K60" xr:uid="{00000000-0002-0000-0000-000008000000}">
      <formula1>INDIRECT("статус[статус]")</formula1>
    </dataValidation>
    <dataValidation type="list" showInputMessage="1" showErrorMessage="1" sqref="O6:O8 D6 O14 O45 D56:D57 D54 O69:O70 D69 O92 D104:D105 O104:O105 D108:D109 O109 D111 O137 O142 D246 O259 D259 O262:O263 D262:D263 D274:D276 D265 D268:D270 O269 D272 D278 D280:D281 O292 D294:D295 O287 O294:O295 D284 O284 D287:D292 D306:D308 D320:D326 O326 D339 D341 O344 D344 D347:D348 D356:D358 D360:D369 O369 O371 D371:D372 D374 O374 D421 O421:O422 O418:O419 D135:D142 D91:D95 D86:D89 O60:O65 D60:D65 D45:D52 D11:D14 D238:D240" xr:uid="{00000000-0002-0000-0000-000009000000}">
      <formula1>МО</formula1>
    </dataValidation>
    <dataValidation type="textLength" operator="equal" showInputMessage="1" showErrorMessage="1" promptTitle="исправь" sqref="F10" xr:uid="{00000000-0002-0000-0000-00000A000000}">
      <formula1>16</formula1>
    </dataValidation>
    <dataValidation type="list" showInputMessage="1" showErrorMessage="1" sqref="E12 E10 E139 E418" xr:uid="{00000000-0002-0000-0000-00000B000000}">
      <formula1>ОО__ПОК</formula1>
    </dataValidation>
    <dataValidation type="list" allowBlank="1" showInputMessage="1" showErrorMessage="1" sqref="O113 O149 O151 O282 O300 O309 O318 O338 O350 O401 O417" xr:uid="{00000000-0002-0000-0000-00000C000000}">
      <formula1>Куда_сформировано_направление</formula1>
    </dataValidation>
    <dataValidation type="list" allowBlank="1" showInputMessage="1" showErrorMessage="1" sqref="E60 E113 E149 E151 E296 E292:E294 E282:E283 E285:E290 E300 E309 E318 E338 E350 E401 E417 E423" xr:uid="{00000000-0002-0000-0000-00000D000000}">
      <formula1>ОО__ПОК</formula1>
    </dataValidation>
    <dataValidation type="list" showInputMessage="1" showErrorMessage="1" sqref="O321" xr:uid="{00000000-0002-0000-0000-00000E000000}">
      <formula1>Куда_сформировано_направление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50" stopIfTrue="1" id="{0362B3B8-124B-4C7F-BE0B-00A7EEDC45F4}">
            <xm:f>'C:/Users/zil/Desktop/[КАРТЫ_ПАЦИЕНТОВ_Ромащенко_ОВ(НОВЫЕ).xlsx]ЮВАО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51" stopIfTrue="1" id="{BC39EF56-0B54-437B-A711-ECA0B69D8498}">
            <xm:f>'C:/Users/zil/Desktop/[КАРТЫ_ПАЦИЕНТОВ_Ромащенко_ОВ(НОВЫЕ).xlsx]ЮВАО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expression" priority="748" stopIfTrue="1" id="{41771C35-E392-4DA3-9237-399D6FA74EE7}">
            <xm:f>'C:/Users/zil/Desktop/[КАРТЫ_ПАЦИЕНТОВ_Ромащенко_ОВ(НОВЫЕ).xlsx]ЮВАО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9" stopIfTrue="1" id="{731C68E5-94E0-414E-91EA-061E7653409A}">
            <xm:f>'C:/Users/zil/Desktop/[КАРТЫ_ПАЦИЕНТОВ_Ромащенко_ОВ(НОВЫЕ).xlsx]ЮВАО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expression" priority="740" stopIfTrue="1" id="{3FD78126-9E6B-4AF0-A564-3D7166F1D89F}">
            <xm:f>'C:/Users/zil/Desktop/[КАРТЫ_ПАЦИЕНТОВ_Ромащенко_ОВ(НОВЫЕ).xlsx]ЮВАО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1" stopIfTrue="1" id="{6765DB6F-EC7D-4328-8DA3-D49C1909C622}">
            <xm:f>'C:/Users/zil/Desktop/[КАРТЫ_ПАЦИЕНТОВ_Ромащенко_ОВ(НОВЫЕ).xlsx]ЮВАО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expression" priority="377" stopIfTrue="1" id="{9C5F9CF7-7120-4F98-8D3F-CD03E3C7064E}">
            <xm:f>'C:/Users/zil/Documents/Рабочая документация/Карточки/[Карточки_пациентов_Махалкина_ВН.xlsx]Дуденкова'!#REF!="Техническая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G302</xm:sqref>
        </x14:conditionalFormatting>
        <x14:conditionalFormatting xmlns:xm="http://schemas.microsoft.com/office/excel/2006/main">
          <x14:cfRule type="expression" priority="374" stopIfTrue="1" id="{85C57420-4AC5-4ADE-A8C2-90A6C317BA8C}">
            <xm:f>'C:/Users/zil/Documents/Рабочая документация/Карточки/[Карточки_пациентов_Махалкина_ВН.xlsx]Дуденкова'!#REF!="Техническая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G303</xm:sqref>
        </x14:conditionalFormatting>
        <x14:conditionalFormatting xmlns:xm="http://schemas.microsoft.com/office/excel/2006/main">
          <x14:cfRule type="expression" priority="371" stopIfTrue="1" id="{5DD366E5-8C0C-4EC8-993B-B3F1725A45A9}">
            <xm:f>'C:/Users/zil/Documents/Рабочая документация/Карточки/[Карточки_пациентов_Махалкина_ВН.xlsx]Дуденкова'!#REF!="Техническая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G304</xm:sqref>
        </x14:conditionalFormatting>
        <x14:conditionalFormatting xmlns:xm="http://schemas.microsoft.com/office/excel/2006/main">
          <x14:cfRule type="expression" priority="368" stopIfTrue="1" id="{1A2F03BE-1EC7-492B-B47E-98AE38FF58A7}">
            <xm:f>'C:/Users/zil/Documents/Рабочая документация/Карточки/[Карточки_пациентов_Махалкина_ВН.xlsx]Дуденкова'!#REF!="Техническая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F000000}">
          <x14:formula1>
            <xm:f>списки_не_удалять!$E$4:$E$32</xm:f>
          </x14:formula1>
          <xm:sqref>K1</xm:sqref>
        </x14:dataValidation>
        <x14:dataValidation type="list" allowBlank="1" showInputMessage="1" showErrorMessage="1" xr:uid="{00000000-0002-0000-0000-000010000000}">
          <x14:formula1>
            <xm:f>списки_не_удалять!$A$4:$A$69</xm:f>
          </x14:formula1>
          <xm:sqref>D1</xm:sqref>
        </x14:dataValidation>
        <x14:dataValidation type="list" allowBlank="1" showInputMessage="1" showErrorMessage="1" xr:uid="{00000000-0002-0000-0000-000011000000}">
          <x14:formula1>
            <xm:f>списки_не_удалять!$G$2:$G$8</xm:f>
          </x14:formula1>
          <xm:sqref>E1</xm:sqref>
        </x14:dataValidation>
        <x14:dataValidation type="list" allowBlank="1" showErrorMessage="1" errorTitle="Требуется выбрать из списка" xr:uid="{00000000-0002-0000-0000-000012000000}">
          <x14:formula1>
            <xm:f>INDIRECT(SUBSTITUTE(SUBSTITUTE(SUBSTITUTE(SUBSTITUTE(SUBSTITUTE(SUBSTITUTE(K3, " ", ""),Статус!$I$1,""),":",""),"-",""),",",""),"/",""))</xm:f>
          </x14:formula1>
          <xm:sqref>M430:M928 M3:M5</xm:sqref>
        </x14:dataValidation>
        <x14:dataValidation type="list" allowBlank="1" showInputMessage="1" showErrorMessage="1" xr:uid="{00000000-0002-0000-0000-000013000000}">
          <x14:formula1>
            <xm:f>списки_не_удалять!$G$2:$G$6</xm:f>
          </x14:formula1>
          <xm:sqref>E430:E928 E3:E5</xm:sqref>
        </x14:dataValidation>
        <x14:dataValidation type="list" allowBlank="1" showErrorMessage="1" errorTitle="Требуется выбрать из списка" xr:uid="{00000000-0002-0000-0000-000014000000}">
          <x14:formula1>
            <xm:f>INDIRECT(SUBSTITUTE(SUBSTITUTE(SUBSTITUTE(SUBSTITUTE(SUBSTITUTE(SUBSTITUTE(K7, " ", ""),'C:/Users/zil/Desktop/Рабочая документацияновая/передано в МО/март22/[Контроль_МО_МахалкинаВН_01.03.2022.xlsx]Статус'!#REF!,""),":",""),"-",""),",",""),"/",""))</xm:f>
          </x14:formula1>
          <xm:sqref>M46:M52 M54:M64 M149 M389:M391 M393:M424 M302:M323 M338 M340:M343 M345:M346 M348:M349 M260:M261 M243:M258 M264:M268 M270:M275 M277:M283 M285:M299 M140:M141 M138 M135:M136 M112:M122 M110 M71:M86 M88:M91 M93:M95 M106:M107 M101:M103 M69 M15:M44 M7:M13</xm:sqref>
        </x14:dataValidation>
        <x14:dataValidation type="list" allowBlank="1" showInputMessage="1" showErrorMessage="1" xr:uid="{00000000-0002-0000-0000-000015000000}">
          <x14:formula1>
            <xm:f>'C:/Users/zil/Downloads/[Контроль_МО_МахалкинаВН_06.06.2022.xlsx]списки_не_удалять'!#REF!</xm:f>
          </x14:formula1>
          <xm:sqref>E9 E11 E15:E44 E54:E59 E114:E122 E389:E391 E393:E400 E402:E416 E424 E302:E308 E310:E317 E319:E323 E340 E342:E343 E345:E346 E348:E349 E247:E258 E260:E261 E243:E245 E264:E268 E270:E271 E273 E276:E277 E279 E297:E299 E135:E136 E140:E141 E110 E112 E70:E86 E88:E91 E94:E95 E106:E107 E101:E103</xm:sqref>
        </x14:dataValidation>
        <x14:dataValidation type="list" allowBlank="1" showErrorMessage="1" errorTitle="Требуется выбрать из списка" xr:uid="{00000000-0002-0000-0000-000016000000}">
          <x14:formula1>
            <xm:f>INDIRECT(SUBSTITUTE(SUBSTITUTE(SUBSTITUTE(SUBSTITUTE(SUBSTITUTE(SUBSTITUTE(K53, " ", ""),'C:/Users/zil/Desktop/[Контроль_МО_апрель22.xlsx]Статус'!#REF!,""),":",""),"-",""),",",""),"/",""))</xm:f>
          </x14:formula1>
          <xm:sqref>M53 M96:M100 M123:M134 M143:M148 M150:M242 M66:M68 M392 M425:M429 M350:M368 M370 M372:M373 M375:M388 M300:M301 M327:M337 M87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T78"/>
  <sheetViews>
    <sheetView zoomScale="70" zoomScaleNormal="70" workbookViewId="0">
      <pane ySplit="1" topLeftCell="A2" activePane="bottomLeft" state="frozen"/>
      <selection activeCell="B22" sqref="B22"/>
      <selection pane="bottomLeft" activeCell="B22" sqref="B22"/>
    </sheetView>
  </sheetViews>
  <sheetFormatPr defaultColWidth="9.14453125" defaultRowHeight="15" x14ac:dyDescent="0.2"/>
  <cols>
    <col min="1" max="1" width="51.7890625" style="22" bestFit="1" customWidth="1"/>
    <col min="2" max="2" width="12.64453125" style="69" bestFit="1" customWidth="1"/>
    <col min="3" max="3" width="21.5234375" customWidth="1"/>
    <col min="4" max="4" width="22.46484375" style="69" bestFit="1" customWidth="1"/>
    <col min="5" max="5" width="9.14453125" style="57"/>
    <col min="6" max="6" width="49.7734375" style="27" bestFit="1" customWidth="1"/>
    <col min="7" max="7" width="5.24609375" style="44" customWidth="1"/>
    <col min="8" max="8" width="50.04296875" style="22" bestFit="1" customWidth="1"/>
    <col min="9" max="9" width="5.24609375" style="22" bestFit="1" customWidth="1"/>
    <col min="10" max="10" width="9.14453125" style="41"/>
    <col min="11" max="11" width="35.6484375" style="22" customWidth="1"/>
    <col min="12" max="12" width="28.515625" style="22" customWidth="1"/>
    <col min="13" max="13" width="27.57421875" style="22" customWidth="1"/>
    <col min="14" max="14" width="25.01953125" style="22" customWidth="1"/>
    <col min="15" max="15" width="33.2265625" style="22" customWidth="1"/>
    <col min="16" max="16" width="27.171875" style="22" customWidth="1"/>
    <col min="17" max="17" width="40.22265625" style="22" customWidth="1"/>
    <col min="18" max="16384" width="9.14453125" style="22"/>
  </cols>
  <sheetData>
    <row r="1" spans="1:20" ht="102" customHeight="1" x14ac:dyDescent="0.25">
      <c r="A1" s="55" t="s">
        <v>108</v>
      </c>
      <c r="B1" s="56" t="s">
        <v>109</v>
      </c>
      <c r="C1" s="58" t="s">
        <v>173</v>
      </c>
      <c r="D1" s="56" t="s">
        <v>112</v>
      </c>
      <c r="F1" s="30" t="s">
        <v>156</v>
      </c>
      <c r="G1" s="42"/>
      <c r="H1" s="25" t="s">
        <v>171</v>
      </c>
      <c r="I1" s="60" t="s">
        <v>135</v>
      </c>
      <c r="K1" s="54" t="s">
        <v>141</v>
      </c>
      <c r="L1" s="54" t="s">
        <v>137</v>
      </c>
      <c r="M1" s="54" t="s">
        <v>138</v>
      </c>
      <c r="N1" s="54" t="s">
        <v>139</v>
      </c>
      <c r="O1" s="54" t="s">
        <v>125</v>
      </c>
      <c r="P1" s="54" t="s">
        <v>140</v>
      </c>
      <c r="Q1" s="54" t="s">
        <v>169</v>
      </c>
      <c r="R1" s="39"/>
      <c r="S1" s="39"/>
      <c r="T1" s="39"/>
    </row>
    <row r="2" spans="1:20" x14ac:dyDescent="0.2">
      <c r="A2" s="45" t="s">
        <v>113</v>
      </c>
      <c r="B2" s="46" t="s">
        <v>114</v>
      </c>
      <c r="C2" s="59" t="s">
        <v>135</v>
      </c>
      <c r="D2" s="70" t="s">
        <v>115</v>
      </c>
      <c r="F2" s="31" t="s">
        <v>113</v>
      </c>
      <c r="G2" s="43"/>
      <c r="H2" s="24" t="str">
        <f>IF(ISBLANK(F2),"",SUBSTITUTE(SUBSTITUTE(SUBSTITUTE(статус[[#This Row],[статус]],"/","")," ",""),"-",""))</f>
        <v>КсведениюГПЦАОП</v>
      </c>
      <c r="I2" s="23" t="s">
        <v>135</v>
      </c>
      <c r="K2" s="40" t="s">
        <v>119</v>
      </c>
      <c r="L2" s="40" t="s">
        <v>136</v>
      </c>
      <c r="M2" s="40" t="s">
        <v>118</v>
      </c>
      <c r="N2" s="40" t="s">
        <v>129</v>
      </c>
      <c r="O2" s="40" t="s">
        <v>126</v>
      </c>
      <c r="P2" s="40" t="s">
        <v>132</v>
      </c>
      <c r="Q2" s="61" t="s">
        <v>136</v>
      </c>
      <c r="R2" s="39"/>
      <c r="S2" s="39"/>
      <c r="T2" s="39"/>
    </row>
    <row r="3" spans="1:20" x14ac:dyDescent="0.2">
      <c r="A3" s="45" t="s">
        <v>36</v>
      </c>
      <c r="B3" s="46" t="s">
        <v>114</v>
      </c>
      <c r="C3" s="59" t="s">
        <v>135</v>
      </c>
      <c r="D3" s="70" t="s">
        <v>115</v>
      </c>
      <c r="F3" s="31" t="s">
        <v>36</v>
      </c>
      <c r="G3" s="43"/>
      <c r="H3" s="24" t="str">
        <f>IF(ISBLANK(F3),"",SUBSTITUTE(SUBSTITUTE(SUBSTITUTE(статус[[#This Row],[статус]],"/","")," ",""),"-",""))</f>
        <v>Тактикаведения</v>
      </c>
      <c r="I3" s="23"/>
      <c r="K3" s="40" t="s">
        <v>117</v>
      </c>
      <c r="L3" s="40" t="s">
        <v>123</v>
      </c>
      <c r="M3" s="40" t="s">
        <v>130</v>
      </c>
      <c r="N3" s="40" t="s">
        <v>130</v>
      </c>
      <c r="O3" s="40" t="s">
        <v>128</v>
      </c>
      <c r="P3" s="40" t="s">
        <v>133</v>
      </c>
      <c r="Q3" s="61" t="s">
        <v>170</v>
      </c>
      <c r="R3" s="39"/>
      <c r="S3" s="39"/>
      <c r="T3" s="39"/>
    </row>
    <row r="4" spans="1:20" x14ac:dyDescent="0.2">
      <c r="A4" s="45" t="s">
        <v>106</v>
      </c>
      <c r="B4" s="46" t="s">
        <v>172</v>
      </c>
      <c r="C4" s="59" t="s">
        <v>135</v>
      </c>
      <c r="D4" s="70" t="s">
        <v>116</v>
      </c>
      <c r="F4" s="31" t="s">
        <v>106</v>
      </c>
      <c r="G4" s="43"/>
      <c r="H4" s="24" t="str">
        <f>IF(ISBLANK(F4),"",SUBSTITUTE(SUBSTITUTE(SUBSTITUTE(статус[[#This Row],[статус]],"/","")," ",""),"-",""))</f>
        <v>ВозвратвМОбезприема</v>
      </c>
      <c r="I4" s="23"/>
      <c r="K4" s="40" t="s">
        <v>120</v>
      </c>
      <c r="L4" s="40" t="s">
        <v>124</v>
      </c>
      <c r="M4" s="40" t="s">
        <v>154</v>
      </c>
      <c r="N4" s="40"/>
      <c r="O4" s="40" t="s">
        <v>189</v>
      </c>
      <c r="P4" s="40" t="s">
        <v>153</v>
      </c>
      <c r="Q4" s="61"/>
      <c r="R4" s="39"/>
      <c r="S4" s="39"/>
      <c r="T4" s="39"/>
    </row>
    <row r="5" spans="1:20" x14ac:dyDescent="0.2">
      <c r="A5" s="45" t="s">
        <v>33</v>
      </c>
      <c r="B5" s="46" t="s">
        <v>114</v>
      </c>
      <c r="C5" s="59" t="s">
        <v>135</v>
      </c>
      <c r="D5" s="46" t="s">
        <v>115</v>
      </c>
      <c r="F5" s="31" t="s">
        <v>33</v>
      </c>
      <c r="G5" s="43"/>
      <c r="H5" s="24" t="str">
        <f>IF(ISBLANK(F5),"",SUBSTITUTE(SUBSTITUTE(SUBSTITUTE(статус[[#This Row],[статус]],"/","")," ",""),"-",""))</f>
        <v>Некорректноеобращениеспациентом</v>
      </c>
      <c r="I5" s="23"/>
      <c r="K5" s="40" t="s">
        <v>118</v>
      </c>
      <c r="L5" s="40"/>
      <c r="M5" s="40" t="s">
        <v>117</v>
      </c>
      <c r="N5" s="40"/>
      <c r="O5" s="40" t="s">
        <v>127</v>
      </c>
      <c r="P5" s="40" t="s">
        <v>134</v>
      </c>
      <c r="Q5" s="61"/>
      <c r="R5" s="39"/>
      <c r="S5" s="39"/>
      <c r="T5" s="39"/>
    </row>
    <row r="6" spans="1:20" x14ac:dyDescent="0.2">
      <c r="A6" s="45" t="s">
        <v>121</v>
      </c>
      <c r="B6" s="46" t="s">
        <v>114</v>
      </c>
      <c r="C6" s="59" t="s">
        <v>135</v>
      </c>
      <c r="D6" s="70" t="s">
        <v>116</v>
      </c>
      <c r="F6" s="31" t="s">
        <v>121</v>
      </c>
      <c r="G6" s="43"/>
      <c r="H6" s="24" t="str">
        <f>IF(ISBLANK(F6),"",SUBSTITUTE(SUBSTITUTE(SUBSTITUTE(статус[[#This Row],[статус]],"/","")," ",""),"-",""))</f>
        <v>ПаллиативПатронаж</v>
      </c>
      <c r="I6" s="23"/>
      <c r="K6" s="40"/>
      <c r="L6" s="40"/>
      <c r="M6" s="40" t="s">
        <v>133</v>
      </c>
      <c r="N6" s="40"/>
      <c r="O6" s="40" t="s">
        <v>188</v>
      </c>
      <c r="P6" s="40" t="s">
        <v>154</v>
      </c>
      <c r="Q6" s="61"/>
      <c r="R6" s="39"/>
      <c r="S6" s="39"/>
      <c r="T6" s="39"/>
    </row>
    <row r="7" spans="1:20" s="68" customFormat="1" x14ac:dyDescent="0.2">
      <c r="A7" s="47" t="s">
        <v>6</v>
      </c>
      <c r="B7" s="46" t="s">
        <v>114</v>
      </c>
      <c r="C7" s="59" t="s">
        <v>135</v>
      </c>
      <c r="D7" s="46" t="s">
        <v>116</v>
      </c>
      <c r="E7" s="62"/>
      <c r="F7" s="63" t="s">
        <v>6</v>
      </c>
      <c r="G7" s="64"/>
      <c r="H7" s="65" t="str">
        <f>IF(ISBLANK(F7),"",SUBSTITUTE(SUBSTITUTE(SUBSTITUTE(статус[[#This Row],[статус]],"/","")," ",""),"-",""))</f>
        <v>Недозвонилисьвтечение2хдней</v>
      </c>
      <c r="I7" s="66"/>
      <c r="J7" s="67"/>
      <c r="K7" s="40"/>
      <c r="L7" s="40"/>
      <c r="M7" s="40" t="s">
        <v>119</v>
      </c>
      <c r="N7" s="40"/>
      <c r="O7" s="40"/>
      <c r="P7" s="40" t="s">
        <v>152</v>
      </c>
      <c r="Q7" s="40"/>
      <c r="R7" s="40"/>
      <c r="S7" s="40"/>
      <c r="T7" s="40"/>
    </row>
    <row r="8" spans="1:20" x14ac:dyDescent="0.2">
      <c r="A8" s="45" t="s">
        <v>2</v>
      </c>
      <c r="B8" s="46" t="s">
        <v>114</v>
      </c>
      <c r="C8" s="59" t="s">
        <v>135</v>
      </c>
      <c r="D8" s="70" t="s">
        <v>116</v>
      </c>
      <c r="F8" s="31" t="s">
        <v>2</v>
      </c>
      <c r="G8" s="43"/>
      <c r="H8" s="24" t="str">
        <f>IF(ISBLANK(F8),"",SUBSTITUTE(SUBSTITUTE(SUBSTITUTE(статус[[#This Row],[статус]],"/","")," ",""),"-",""))</f>
        <v>Статусдиагноза</v>
      </c>
      <c r="I8" s="23"/>
      <c r="K8" s="61"/>
      <c r="L8" s="61"/>
      <c r="M8" s="39"/>
      <c r="N8" s="61"/>
      <c r="O8" s="61"/>
      <c r="P8" s="61"/>
      <c r="Q8" s="61"/>
      <c r="R8" s="39"/>
      <c r="S8" s="39"/>
      <c r="T8" s="39"/>
    </row>
    <row r="9" spans="1:20" x14ac:dyDescent="0.2">
      <c r="A9" s="45" t="s">
        <v>122</v>
      </c>
      <c r="B9" s="46" t="s">
        <v>114</v>
      </c>
      <c r="C9" s="59" t="s">
        <v>135</v>
      </c>
      <c r="D9" s="70" t="s">
        <v>116</v>
      </c>
      <c r="F9" s="31" t="s">
        <v>122</v>
      </c>
      <c r="G9" s="43"/>
      <c r="H9" s="24" t="str">
        <f>IF(ISBLANK(F9),"",SUBSTITUTE(SUBSTITUTE(SUBSTITUTE(статус[[#This Row],[статус]],"/","")," ",""),"-",""))</f>
        <v>КАНЦЕРрегистр</v>
      </c>
      <c r="I9" s="23"/>
      <c r="K9" s="39"/>
      <c r="L9" s="39"/>
      <c r="M9" s="39"/>
      <c r="N9" s="39"/>
      <c r="O9" s="39"/>
      <c r="P9" s="39"/>
      <c r="Q9" s="39"/>
      <c r="R9" s="39"/>
      <c r="S9" s="39"/>
      <c r="T9" s="39"/>
    </row>
    <row r="10" spans="1:20" x14ac:dyDescent="0.2">
      <c r="A10" s="45" t="s">
        <v>110</v>
      </c>
      <c r="B10" s="46" t="s">
        <v>172</v>
      </c>
      <c r="C10" s="59" t="s">
        <v>135</v>
      </c>
      <c r="D10" s="70" t="s">
        <v>116</v>
      </c>
      <c r="F10" s="31" t="s">
        <v>110</v>
      </c>
      <c r="G10" s="43"/>
      <c r="H10" s="24" t="str">
        <f>IF(ISBLANK(F10),"",SUBSTITUTE(SUBSTITUTE(SUBSTITUTE(статус[[#This Row],[статус]],"/","")," ",""),"-",""))</f>
        <v>Данныеобиопсии</v>
      </c>
      <c r="I10" s="23"/>
      <c r="K10" s="39"/>
      <c r="L10" s="39"/>
      <c r="M10" s="39"/>
      <c r="N10" s="39"/>
      <c r="O10" s="39"/>
      <c r="P10" s="39"/>
      <c r="Q10" s="39"/>
      <c r="R10" s="39"/>
      <c r="S10" s="39"/>
      <c r="T10" s="39"/>
    </row>
    <row r="11" spans="1:20" x14ac:dyDescent="0.2">
      <c r="A11" s="45" t="s">
        <v>125</v>
      </c>
      <c r="B11" s="46" t="s">
        <v>172</v>
      </c>
      <c r="C11" s="46" t="s">
        <v>127</v>
      </c>
      <c r="D11" s="46" t="s">
        <v>115</v>
      </c>
      <c r="F11" s="31" t="s">
        <v>125</v>
      </c>
      <c r="G11" s="43"/>
      <c r="H11" s="24" t="str">
        <f>IF(ISBLANK(F11),"",SUBSTITUTE(SUBSTITUTE(SUBSTITUTE(статус[[#This Row],[статус]],"/","")," ",""),"-",""))</f>
        <v>Отсутствуетпротокол</v>
      </c>
      <c r="I11" s="23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spans="1:20" x14ac:dyDescent="0.2">
      <c r="A12" s="45" t="s">
        <v>85</v>
      </c>
      <c r="B12" s="46" t="s">
        <v>172</v>
      </c>
      <c r="C12" s="59" t="s">
        <v>135</v>
      </c>
      <c r="D12" s="70" t="s">
        <v>116</v>
      </c>
      <c r="F12" s="31" t="s">
        <v>85</v>
      </c>
      <c r="G12" s="43"/>
      <c r="H12" s="24" t="str">
        <f>IF(ISBLANK(F12),"",SUBSTITUTE(SUBSTITUTE(SUBSTITUTE(статус[[#This Row],[статус]],"/","")," ",""),"-",""))</f>
        <v>Отказотзаписи</v>
      </c>
      <c r="I12" s="23"/>
      <c r="K12" s="39"/>
      <c r="L12" s="39"/>
      <c r="M12" s="41"/>
      <c r="N12" s="39"/>
      <c r="O12" s="39"/>
      <c r="P12" s="39"/>
      <c r="Q12" s="39"/>
      <c r="R12" s="39"/>
      <c r="S12" s="39"/>
      <c r="T12" s="39"/>
    </row>
    <row r="13" spans="1:20" s="53" customFormat="1" x14ac:dyDescent="0.2">
      <c r="A13" s="48" t="s">
        <v>149</v>
      </c>
      <c r="B13" s="46" t="s">
        <v>114</v>
      </c>
      <c r="C13" s="59" t="s">
        <v>135</v>
      </c>
      <c r="D13" s="70" t="s">
        <v>116</v>
      </c>
      <c r="E13" s="49"/>
      <c r="F13" s="24" t="s">
        <v>149</v>
      </c>
      <c r="G13" s="50"/>
      <c r="H13" s="24" t="str">
        <f>IF(ISBLANK(F13),"",SUBSTITUTE(SUBSTITUTE(SUBSTITUTE(статус[[#This Row],[статус]],"/","")," ",""),"-",""))</f>
        <v>Отказотсопровожденияперсональнымпомощником</v>
      </c>
      <c r="I13" s="51"/>
      <c r="J13" s="49"/>
      <c r="K13" s="52"/>
      <c r="L13" s="52"/>
      <c r="M13" s="41"/>
      <c r="N13" s="52"/>
      <c r="O13" s="52"/>
      <c r="P13" s="52"/>
      <c r="Q13" s="52"/>
      <c r="R13" s="52"/>
      <c r="S13" s="52"/>
      <c r="T13" s="52"/>
    </row>
    <row r="14" spans="1:20" x14ac:dyDescent="0.2">
      <c r="A14" s="45" t="s">
        <v>131</v>
      </c>
      <c r="B14" s="46" t="s">
        <v>114</v>
      </c>
      <c r="C14" s="59" t="s">
        <v>135</v>
      </c>
      <c r="D14" s="70" t="s">
        <v>116</v>
      </c>
      <c r="F14" s="31" t="s">
        <v>131</v>
      </c>
      <c r="G14" s="43"/>
      <c r="H14" s="24" t="str">
        <f>IF(ISBLANK(F14),"",SUBSTITUTE(SUBSTITUTE(SUBSTITUTE(статус[[#This Row],[статус]],"/","")," ",""),"-",""))</f>
        <v>Отказвприеме</v>
      </c>
      <c r="I14" s="23"/>
      <c r="K14" s="39"/>
      <c r="L14" s="39"/>
      <c r="M14" s="41"/>
      <c r="N14" s="39"/>
      <c r="O14" s="39"/>
      <c r="P14" s="39"/>
      <c r="Q14" s="39"/>
      <c r="R14" s="39"/>
      <c r="S14" s="39"/>
      <c r="T14" s="39"/>
    </row>
    <row r="15" spans="1:20" x14ac:dyDescent="0.2">
      <c r="A15" s="45" t="s">
        <v>32</v>
      </c>
      <c r="B15" s="46" t="s">
        <v>114</v>
      </c>
      <c r="C15" s="59" t="s">
        <v>135</v>
      </c>
      <c r="D15" s="70" t="s">
        <v>116</v>
      </c>
      <c r="F15" s="31" t="s">
        <v>32</v>
      </c>
      <c r="G15" s="43"/>
      <c r="H15" s="24" t="str">
        <f>IF(ISBLANK(F15),"",SUBSTITUTE(SUBSTITUTE(SUBSTITUTE(статус[[#This Row],[статус]],"/","")," ",""),"-",""))</f>
        <v>Нарушениемаршрутизации</v>
      </c>
      <c r="I15" s="23"/>
      <c r="K15" s="39"/>
      <c r="L15" s="39"/>
      <c r="M15" s="41"/>
      <c r="N15" s="39"/>
      <c r="O15" s="39"/>
      <c r="P15" s="39"/>
      <c r="Q15" s="39"/>
      <c r="R15" s="39"/>
      <c r="S15" s="39"/>
      <c r="T15" s="39"/>
    </row>
    <row r="16" spans="1:20" x14ac:dyDescent="0.2">
      <c r="A16" s="45" t="s">
        <v>111</v>
      </c>
      <c r="B16" s="46" t="s">
        <v>172</v>
      </c>
      <c r="C16" s="59" t="s">
        <v>135</v>
      </c>
      <c r="D16" s="70" t="s">
        <v>116</v>
      </c>
      <c r="F16" s="31" t="s">
        <v>111</v>
      </c>
      <c r="G16" s="43"/>
      <c r="H16" s="24" t="str">
        <f>IF(ISBLANK(F16),"",SUBSTITUTE(SUBSTITUTE(SUBSTITUTE(статус[[#This Row],[статус]],"/","")," ",""),"-",""))</f>
        <v>Датазаписи</v>
      </c>
      <c r="I16" s="23"/>
      <c r="K16" s="39"/>
      <c r="L16" s="39"/>
      <c r="M16" s="41"/>
      <c r="N16" s="39"/>
      <c r="O16" s="39"/>
      <c r="P16" s="39"/>
      <c r="Q16" s="39"/>
      <c r="R16" s="39"/>
      <c r="S16" s="39"/>
      <c r="T16" s="39"/>
    </row>
    <row r="17" spans="1:20" x14ac:dyDescent="0.2">
      <c r="A17" s="45" t="s">
        <v>1</v>
      </c>
      <c r="B17" s="46" t="s">
        <v>172</v>
      </c>
      <c r="C17" s="59" t="s">
        <v>135</v>
      </c>
      <c r="D17" s="70" t="s">
        <v>116</v>
      </c>
      <c r="F17" s="31" t="s">
        <v>1</v>
      </c>
      <c r="H17" s="24" t="str">
        <f>IF(ISBLANK(F17),"",SUBSTITUTE(SUBSTITUTE(SUBSTITUTE(статус[[#This Row],[статус]],"/","")," ",""),"-",""))</f>
        <v>Превышенсрок</v>
      </c>
      <c r="I17" s="23"/>
      <c r="K17" s="39"/>
      <c r="L17" s="39"/>
      <c r="M17" s="41"/>
      <c r="N17" s="39"/>
      <c r="O17" s="39"/>
      <c r="P17" s="39"/>
      <c r="Q17" s="39"/>
      <c r="R17" s="39"/>
      <c r="S17" s="39"/>
      <c r="T17" s="39"/>
    </row>
    <row r="18" spans="1:20" x14ac:dyDescent="0.2">
      <c r="A18" s="45" t="s">
        <v>155</v>
      </c>
      <c r="B18" s="46" t="s">
        <v>114</v>
      </c>
      <c r="C18" s="59" t="s">
        <v>135</v>
      </c>
      <c r="D18" s="70" t="s">
        <v>116</v>
      </c>
      <c r="F18" s="32" t="s">
        <v>155</v>
      </c>
      <c r="H18" s="33" t="str">
        <f>IF(ISBLANK(F18),"",SUBSTITUTE(SUBSTITUTE(SUBSTITUTE(статус[[#This Row],[статус]],"/","")," ",""),"-",""))</f>
        <v>Цельприема</v>
      </c>
      <c r="I18" s="34"/>
      <c r="K18" s="39"/>
      <c r="L18" s="39"/>
      <c r="M18" s="41"/>
      <c r="N18" s="39"/>
      <c r="O18" s="39"/>
      <c r="P18" s="39"/>
      <c r="Q18" s="39"/>
      <c r="R18" s="39"/>
      <c r="S18" s="39"/>
      <c r="T18" s="39"/>
    </row>
    <row r="19" spans="1:20" x14ac:dyDescent="0.2">
      <c r="A19" s="45" t="s">
        <v>154</v>
      </c>
      <c r="B19" s="46" t="s">
        <v>172</v>
      </c>
      <c r="C19" s="59" t="s">
        <v>136</v>
      </c>
      <c r="D19" s="70" t="s">
        <v>115</v>
      </c>
      <c r="F19" s="37" t="s">
        <v>154</v>
      </c>
      <c r="H19" s="35" t="str">
        <f>IF(ISBLANK(F19),"",SUBSTITUTE(SUBSTITUTE(SUBSTITUTE(статус[[#This Row],[статус]],"/","")," ",""),"-",""))</f>
        <v>Онкологическийконсилиум</v>
      </c>
      <c r="I19" s="36"/>
      <c r="K19" s="39"/>
      <c r="L19" s="41"/>
      <c r="M19" s="41"/>
      <c r="N19" s="41"/>
      <c r="O19" s="39"/>
      <c r="P19" s="39"/>
      <c r="Q19" s="39"/>
      <c r="R19" s="39"/>
      <c r="S19" s="39"/>
      <c r="T19" s="39"/>
    </row>
    <row r="20" spans="1:20" x14ac:dyDescent="0.2">
      <c r="A20" s="90" t="s">
        <v>175</v>
      </c>
      <c r="B20" s="46" t="s">
        <v>114</v>
      </c>
      <c r="C20" s="59" t="s">
        <v>135</v>
      </c>
      <c r="D20" s="70" t="s">
        <v>115</v>
      </c>
      <c r="F20" s="71" t="s">
        <v>175</v>
      </c>
      <c r="H20" s="24" t="str">
        <f>IF(ISBLANK(F20),"",SUBSTITUTE(SUBSTITUTE(SUBSTITUTE(статус[[#This Row],[статус]],"/","")," ",""),"-",""))</f>
        <v>Динамикасостояния</v>
      </c>
      <c r="I20" s="23"/>
      <c r="K20" s="39"/>
      <c r="L20" s="41"/>
      <c r="M20" s="41"/>
      <c r="N20" s="41"/>
      <c r="O20" s="39"/>
      <c r="P20" s="39"/>
      <c r="Q20" s="39"/>
      <c r="R20" s="39"/>
      <c r="S20" s="39"/>
      <c r="T20" s="39"/>
    </row>
    <row r="21" spans="1:20" x14ac:dyDescent="0.2">
      <c r="A21" s="90" t="s">
        <v>177</v>
      </c>
      <c r="B21" s="46" t="s">
        <v>114</v>
      </c>
      <c r="C21" s="59" t="s">
        <v>135</v>
      </c>
      <c r="D21" s="70" t="s">
        <v>115</v>
      </c>
      <c r="F21" s="31" t="s">
        <v>177</v>
      </c>
      <c r="H21" s="24" t="str">
        <f>IF(ISBLANK(F21),"",SUBSTITUTE(SUBSTITUTE(SUBSTITUTE(статус[[#This Row],[статус]],"/","")," ",""),"-",""))</f>
        <v>Принятбеззаписи</v>
      </c>
      <c r="I21" s="23"/>
      <c r="K21" s="39"/>
      <c r="L21" s="41"/>
      <c r="M21" s="41"/>
      <c r="N21" s="41"/>
      <c r="O21" s="39"/>
      <c r="P21" s="39"/>
      <c r="Q21" s="39"/>
      <c r="R21" s="39"/>
      <c r="S21" s="39"/>
      <c r="T21" s="39"/>
    </row>
    <row r="22" spans="1:20" x14ac:dyDescent="0.2">
      <c r="A22" s="90" t="s">
        <v>186</v>
      </c>
      <c r="B22" s="46" t="s">
        <v>114</v>
      </c>
      <c r="C22" s="59" t="s">
        <v>135</v>
      </c>
      <c r="D22" s="70" t="s">
        <v>115</v>
      </c>
      <c r="F22" s="89" t="s">
        <v>186</v>
      </c>
      <c r="G22" s="43"/>
      <c r="H22" s="24" t="str">
        <f>IF(ISBLANK(F22),"",SUBSTITUTE(SUBSTITUTE(SUBSTITUTE(статус[[#This Row],[статус]],"/","")," ",""),"-",""))</f>
        <v>Клиникаженскогоздоровья</v>
      </c>
      <c r="I22" s="23"/>
      <c r="K22" s="39"/>
      <c r="L22" s="41"/>
      <c r="M22" s="41"/>
      <c r="N22" s="41"/>
      <c r="O22" s="39"/>
      <c r="P22" s="39"/>
      <c r="Q22" s="39"/>
      <c r="R22" s="39"/>
      <c r="S22" s="39"/>
      <c r="T22" s="39"/>
    </row>
    <row r="23" spans="1:20" x14ac:dyDescent="0.2">
      <c r="F23" s="26"/>
      <c r="G23" s="43"/>
      <c r="H23" s="24" t="str">
        <f>IF(ISBLANK(F23),"",SUBSTITUTE(SUBSTITUTE(SUBSTITUTE(статус[[#This Row],[статус]],"/","")," ",""),"-",""))</f>
        <v/>
      </c>
      <c r="I23" s="23"/>
      <c r="K23" s="39"/>
      <c r="L23" s="41"/>
      <c r="M23" s="41"/>
      <c r="N23" s="41"/>
      <c r="O23" s="39"/>
      <c r="P23" s="39"/>
      <c r="Q23" s="39"/>
      <c r="R23" s="39"/>
      <c r="S23" s="39"/>
      <c r="T23" s="39"/>
    </row>
    <row r="24" spans="1:20" x14ac:dyDescent="0.2">
      <c r="F24" s="26"/>
      <c r="G24" s="43"/>
      <c r="H24" s="24" t="str">
        <f>IF(ISBLANK(F24),"",SUBSTITUTE(SUBSTITUTE(SUBSTITUTE(статус[[#This Row],[статус]],"/","")," ",""),"-",""))</f>
        <v/>
      </c>
      <c r="I24" s="23"/>
      <c r="K24" s="39"/>
      <c r="L24" s="41"/>
      <c r="M24" s="41"/>
      <c r="N24" s="41"/>
      <c r="O24" s="39"/>
      <c r="P24" s="39"/>
      <c r="Q24" s="39"/>
      <c r="R24" s="39"/>
      <c r="S24" s="39"/>
      <c r="T24" s="39"/>
    </row>
    <row r="25" spans="1:20" x14ac:dyDescent="0.2">
      <c r="F25" s="26"/>
      <c r="G25" s="43"/>
      <c r="H25" s="24" t="str">
        <f>IF(ISBLANK(F25),"",SUBSTITUTE(SUBSTITUTE(SUBSTITUTE(статус[[#This Row],[статус]],"/","")," ",""),"-",""))</f>
        <v/>
      </c>
      <c r="I25" s="23"/>
      <c r="K25" s="39"/>
      <c r="L25" s="41"/>
      <c r="M25" s="41"/>
      <c r="N25" s="41"/>
      <c r="O25" s="39"/>
      <c r="P25" s="39"/>
      <c r="Q25" s="39"/>
      <c r="R25" s="39"/>
      <c r="S25" s="39"/>
      <c r="T25" s="39"/>
    </row>
    <row r="26" spans="1:20" x14ac:dyDescent="0.2">
      <c r="F26" s="26"/>
      <c r="G26" s="43"/>
      <c r="H26" s="24" t="str">
        <f>IF(ISBLANK(F26),"",SUBSTITUTE(SUBSTITUTE(SUBSTITUTE(статус[[#This Row],[статус]],"/","")," ",""),"-",""))</f>
        <v/>
      </c>
      <c r="I26" s="23"/>
      <c r="K26" s="39"/>
      <c r="L26" s="41"/>
      <c r="M26" s="41"/>
      <c r="N26" s="41"/>
      <c r="O26" s="39"/>
      <c r="P26" s="39"/>
      <c r="Q26" s="39"/>
      <c r="R26" s="39"/>
      <c r="S26" s="39"/>
      <c r="T26" s="39"/>
    </row>
    <row r="27" spans="1:20" x14ac:dyDescent="0.2">
      <c r="F27" s="26"/>
      <c r="G27" s="43"/>
      <c r="H27" s="24" t="str">
        <f>IF(ISBLANK(F27),"",SUBSTITUTE(SUBSTITUTE(SUBSTITUTE(статус[[#This Row],[статус]],"/","")," ",""),"-",""))</f>
        <v/>
      </c>
      <c r="I27" s="23"/>
      <c r="K27" s="39"/>
      <c r="L27" s="41"/>
      <c r="M27" s="41"/>
      <c r="N27" s="41"/>
      <c r="O27" s="39"/>
      <c r="P27" s="39"/>
      <c r="Q27" s="39"/>
      <c r="R27" s="39"/>
      <c r="S27" s="39"/>
      <c r="T27" s="39"/>
    </row>
    <row r="28" spans="1:20" x14ac:dyDescent="0.2">
      <c r="F28" s="26"/>
      <c r="G28" s="43"/>
      <c r="H28" s="24" t="str">
        <f>IF(ISBLANK(F28),"",SUBSTITUTE(SUBSTITUTE(SUBSTITUTE(статус[[#This Row],[статус]],"/","")," ",""),"-",""))</f>
        <v/>
      </c>
      <c r="I28" s="23"/>
      <c r="K28" s="39"/>
      <c r="L28" s="41"/>
      <c r="M28" s="41"/>
      <c r="N28" s="41"/>
      <c r="O28" s="39"/>
      <c r="P28" s="39"/>
      <c r="Q28" s="39"/>
      <c r="R28" s="39"/>
      <c r="S28" s="39"/>
      <c r="T28" s="39"/>
    </row>
    <row r="29" spans="1:20" x14ac:dyDescent="0.2">
      <c r="F29" s="26"/>
      <c r="G29" s="43"/>
      <c r="H29" s="24" t="str">
        <f>IF(ISBLANK(F29),"",SUBSTITUTE(SUBSTITUTE(SUBSTITUTE(статус[[#This Row],[статус]],"/","")," ",""),"-",""))</f>
        <v/>
      </c>
      <c r="I29" s="23"/>
      <c r="K29" s="39"/>
      <c r="L29" s="41"/>
      <c r="M29" s="41"/>
      <c r="N29" s="41"/>
      <c r="O29" s="39"/>
      <c r="P29" s="39"/>
      <c r="Q29" s="39"/>
      <c r="R29" s="39"/>
      <c r="S29" s="39"/>
      <c r="T29" s="39"/>
    </row>
    <row r="30" spans="1:20" x14ac:dyDescent="0.2">
      <c r="F30" s="26"/>
      <c r="G30" s="43"/>
      <c r="H30" s="24" t="str">
        <f>IF(ISBLANK(F30),"",SUBSTITUTE(SUBSTITUTE(SUBSTITUTE(статус[[#This Row],[статус]],"/","")," ",""),"-",""))</f>
        <v/>
      </c>
      <c r="I30" s="23"/>
      <c r="K30" s="39"/>
      <c r="L30" s="41"/>
      <c r="M30" s="41"/>
      <c r="N30" s="41"/>
      <c r="O30" s="39"/>
      <c r="P30" s="39"/>
      <c r="Q30" s="39"/>
      <c r="R30" s="39"/>
      <c r="S30" s="39"/>
      <c r="T30" s="39"/>
    </row>
    <row r="31" spans="1:20" x14ac:dyDescent="0.2">
      <c r="F31" s="26"/>
      <c r="G31" s="43"/>
      <c r="H31" s="24" t="str">
        <f>IF(ISBLANK(F31),"",SUBSTITUTE(SUBSTITUTE(SUBSTITUTE(статус[[#This Row],[статус]],"/","")," ",""),"-",""))</f>
        <v/>
      </c>
      <c r="I31" s="23"/>
      <c r="K31" s="39"/>
      <c r="L31" s="41"/>
      <c r="M31" s="39"/>
      <c r="N31" s="41"/>
      <c r="O31" s="39"/>
      <c r="P31" s="39"/>
      <c r="Q31" s="39"/>
      <c r="R31" s="39"/>
      <c r="S31" s="39"/>
      <c r="T31" s="39"/>
    </row>
    <row r="32" spans="1:20" x14ac:dyDescent="0.2">
      <c r="A32" s="69"/>
      <c r="F32" s="26"/>
      <c r="G32" s="43"/>
      <c r="H32" s="24" t="str">
        <f>IF(ISBLANK(F32),"",SUBSTITUTE(SUBSTITUTE(SUBSTITUTE(статус[[#This Row],[статус]],"/","")," ",""),"-",""))</f>
        <v/>
      </c>
      <c r="I32" s="23"/>
      <c r="K32" s="39"/>
      <c r="L32" s="41"/>
      <c r="M32" s="39"/>
      <c r="N32" s="41"/>
      <c r="O32" s="39"/>
      <c r="P32" s="39"/>
      <c r="Q32" s="39"/>
      <c r="R32" s="39"/>
      <c r="S32" s="39"/>
      <c r="T32" s="39"/>
    </row>
    <row r="33" spans="6:20" x14ac:dyDescent="0.2">
      <c r="F33" s="26"/>
      <c r="G33" s="43"/>
      <c r="H33" s="24" t="str">
        <f>IF(ISBLANK(F33),"",SUBSTITUTE(SUBSTITUTE(SUBSTITUTE(статус[[#This Row],[статус]],"/","")," ",""),"-",""))</f>
        <v/>
      </c>
      <c r="I33" s="23"/>
      <c r="K33" s="39"/>
      <c r="L33" s="41"/>
      <c r="M33" s="39"/>
      <c r="N33" s="41"/>
      <c r="O33" s="39"/>
      <c r="P33" s="39"/>
      <c r="Q33" s="39"/>
      <c r="R33" s="39"/>
      <c r="S33" s="39"/>
      <c r="T33" s="39"/>
    </row>
    <row r="34" spans="6:20" x14ac:dyDescent="0.2">
      <c r="F34" s="26"/>
      <c r="G34" s="43"/>
      <c r="H34" s="24" t="str">
        <f>IF(ISBLANK(F34),"",SUBSTITUTE(SUBSTITUTE(SUBSTITUTE(статус[[#This Row],[статус]],"/","")," ",""),"-",""))</f>
        <v/>
      </c>
      <c r="I34" s="23"/>
      <c r="K34" s="39"/>
      <c r="L34" s="41"/>
      <c r="M34" s="39"/>
      <c r="N34" s="41"/>
      <c r="O34" s="39"/>
      <c r="P34" s="39"/>
      <c r="Q34" s="39"/>
      <c r="R34" s="39"/>
      <c r="S34" s="39"/>
      <c r="T34" s="39"/>
    </row>
    <row r="35" spans="6:20" x14ac:dyDescent="0.2">
      <c r="F35" s="26"/>
      <c r="G35" s="43"/>
      <c r="H35" s="24" t="str">
        <f>IF(ISBLANK(F35),"",SUBSTITUTE(SUBSTITUTE(SUBSTITUTE(статус[[#This Row],[статус]],"/","")," ",""),"-",""))</f>
        <v/>
      </c>
      <c r="I35" s="23"/>
      <c r="K35" s="39"/>
      <c r="L35" s="41"/>
      <c r="M35" s="39"/>
      <c r="N35" s="41"/>
      <c r="O35" s="39"/>
      <c r="P35" s="39"/>
      <c r="Q35" s="39"/>
      <c r="R35" s="39"/>
      <c r="S35" s="39"/>
      <c r="T35" s="39"/>
    </row>
    <row r="36" spans="6:20" x14ac:dyDescent="0.2">
      <c r="F36" s="26"/>
      <c r="G36" s="43"/>
      <c r="H36" s="24" t="str">
        <f>IF(ISBLANK(F36),"",SUBSTITUTE(SUBSTITUTE(SUBSTITUTE(статус[[#This Row],[статус]],"/","")," ",""),"-",""))</f>
        <v/>
      </c>
      <c r="I36" s="23"/>
      <c r="K36" s="39"/>
      <c r="L36" s="41"/>
      <c r="M36" s="39"/>
      <c r="N36" s="41"/>
      <c r="O36" s="39"/>
      <c r="P36" s="39"/>
      <c r="Q36" s="39"/>
      <c r="R36" s="39"/>
      <c r="S36" s="39"/>
      <c r="T36" s="39"/>
    </row>
    <row r="37" spans="6:20" x14ac:dyDescent="0.2">
      <c r="F37" s="26"/>
      <c r="G37" s="43"/>
      <c r="H37" s="24" t="str">
        <f>IF(ISBLANK(F37),"",SUBSTITUTE(SUBSTITUTE(SUBSTITUTE(статус[[#This Row],[статус]],"/","")," ",""),"-",""))</f>
        <v/>
      </c>
      <c r="I37" s="23"/>
      <c r="K37" s="39"/>
      <c r="L37" s="41"/>
      <c r="M37" s="39"/>
      <c r="N37" s="41"/>
      <c r="O37" s="39"/>
      <c r="P37" s="39"/>
      <c r="Q37" s="39"/>
      <c r="R37" s="39"/>
      <c r="S37" s="39"/>
      <c r="T37" s="39"/>
    </row>
    <row r="38" spans="6:20" x14ac:dyDescent="0.2">
      <c r="F38" s="26"/>
      <c r="G38" s="43"/>
      <c r="H38" s="24" t="str">
        <f>IF(ISBLANK(F38),"",SUBSTITUTE(SUBSTITUTE(SUBSTITUTE(статус[[#This Row],[статус]],"/","")," ",""),"-",""))</f>
        <v/>
      </c>
      <c r="I38" s="23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6:20" x14ac:dyDescent="0.2">
      <c r="F39" s="28"/>
      <c r="H39" s="24" t="str">
        <f>IF(ISBLANK(F39),"",SUBSTITUTE(SUBSTITUTE(SUBSTITUTE(статус[[#This Row],[статус]],"/","")," ",""),"-",""))</f>
        <v/>
      </c>
      <c r="I39" s="23"/>
      <c r="K39" s="39"/>
      <c r="L39" s="39"/>
      <c r="M39" s="39"/>
      <c r="N39" s="39"/>
      <c r="O39" s="39"/>
      <c r="P39" s="39"/>
      <c r="Q39" s="39"/>
      <c r="R39" s="39"/>
      <c r="S39" s="39"/>
      <c r="T39" s="39"/>
    </row>
    <row r="40" spans="6:20" x14ac:dyDescent="0.2">
      <c r="F40" s="29"/>
      <c r="H40" s="38" t="str">
        <f>IF(ISBLANK(F40),"",SUBSTITUTE(SUBSTITUTE(SUBSTITUTE(статус[[#This Row],[статус]],"/","")," ",""),"-",""))</f>
        <v/>
      </c>
      <c r="I40" s="23"/>
      <c r="K40" s="39"/>
      <c r="L40" s="39"/>
      <c r="M40" s="39"/>
      <c r="N40" s="39"/>
      <c r="O40" s="39"/>
      <c r="P40" s="39"/>
      <c r="Q40" s="39"/>
      <c r="R40" s="39"/>
      <c r="S40" s="39"/>
      <c r="T40" s="39"/>
    </row>
    <row r="41" spans="6:20" x14ac:dyDescent="0.2">
      <c r="H41" s="38" t="str">
        <f>IF(ISBLANK(F41),"",SUBSTITUTE(SUBSTITUTE(SUBSTITUTE(статус[[#This Row],[статус]],"/","")," ",""),"-",""))</f>
        <v/>
      </c>
      <c r="I41" s="23"/>
      <c r="K41" s="39"/>
      <c r="L41" s="39"/>
      <c r="M41" s="39"/>
      <c r="N41" s="39"/>
      <c r="O41" s="39"/>
      <c r="P41" s="39"/>
      <c r="Q41" s="39"/>
      <c r="R41" s="39"/>
      <c r="S41" s="39"/>
      <c r="T41" s="39"/>
    </row>
    <row r="42" spans="6:20" x14ac:dyDescent="0.2">
      <c r="H42" s="38" t="str">
        <f>IF(ISBLANK(F42),"",SUBSTITUTE(SUBSTITUTE(SUBSTITUTE(статус[[#This Row],[статус]],"/","")," ",""),"-",""))</f>
        <v/>
      </c>
      <c r="I42" s="23"/>
      <c r="K42" s="39"/>
      <c r="L42" s="39"/>
      <c r="M42" s="39"/>
      <c r="N42" s="39"/>
      <c r="O42" s="39"/>
      <c r="P42" s="39"/>
      <c r="Q42" s="39"/>
      <c r="R42" s="39"/>
      <c r="S42" s="39"/>
      <c r="T42" s="39"/>
    </row>
    <row r="43" spans="6:20" x14ac:dyDescent="0.2">
      <c r="H43" s="38" t="str">
        <f>IF(ISBLANK(F43),"",SUBSTITUTE(SUBSTITUTE(SUBSTITUTE(статус[[#This Row],[статус]],"/","")," ",""),"-",""))</f>
        <v/>
      </c>
      <c r="I43" s="23"/>
      <c r="K43" s="39"/>
      <c r="L43" s="39"/>
      <c r="M43" s="39"/>
      <c r="N43" s="39"/>
      <c r="O43" s="39"/>
      <c r="P43" s="39"/>
      <c r="Q43" s="39"/>
      <c r="R43" s="39"/>
      <c r="S43" s="39"/>
      <c r="T43" s="39"/>
    </row>
    <row r="44" spans="6:20" x14ac:dyDescent="0.2">
      <c r="H44" s="38" t="str">
        <f>IF(ISBLANK(F44),"",SUBSTITUTE(SUBSTITUTE(SUBSTITUTE(статус[[#This Row],[статус]],"/","")," ",""),"-",""))</f>
        <v/>
      </c>
      <c r="I44" s="23"/>
      <c r="K44" s="39"/>
      <c r="L44" s="39"/>
      <c r="M44" s="39"/>
      <c r="N44" s="39"/>
      <c r="O44" s="39"/>
      <c r="P44" s="39"/>
      <c r="Q44" s="39"/>
      <c r="R44" s="39"/>
      <c r="S44" s="39"/>
      <c r="T44" s="39"/>
    </row>
    <row r="45" spans="6:20" x14ac:dyDescent="0.2">
      <c r="H45" s="38" t="str">
        <f>IF(ISBLANK(F45),"",SUBSTITUTE(SUBSTITUTE(SUBSTITUTE(статус[[#This Row],[статус]],"/","")," ",""),"-",""))</f>
        <v/>
      </c>
      <c r="I45" s="23"/>
      <c r="K45" s="39"/>
      <c r="L45" s="39"/>
      <c r="M45" s="39"/>
      <c r="N45" s="39"/>
      <c r="O45" s="39"/>
      <c r="P45" s="39"/>
      <c r="Q45" s="39"/>
      <c r="R45" s="39"/>
      <c r="S45" s="39"/>
      <c r="T45" s="39"/>
    </row>
    <row r="46" spans="6:20" x14ac:dyDescent="0.2">
      <c r="H46" s="38" t="str">
        <f>IF(ISBLANK(F46),"",SUBSTITUTE(SUBSTITUTE(SUBSTITUTE(статус[[#This Row],[статус]],"/","")," ",""),"-",""))</f>
        <v/>
      </c>
      <c r="I46" s="23"/>
      <c r="K46" s="39"/>
      <c r="L46" s="39"/>
      <c r="M46" s="39"/>
      <c r="N46" s="39"/>
      <c r="O46" s="39"/>
      <c r="P46" s="39"/>
      <c r="Q46" s="39"/>
      <c r="R46" s="39"/>
      <c r="S46" s="39"/>
      <c r="T46" s="39"/>
    </row>
    <row r="47" spans="6:20" x14ac:dyDescent="0.2">
      <c r="H47" s="38" t="str">
        <f>IF(ISBLANK(F47),"",SUBSTITUTE(SUBSTITUTE(SUBSTITUTE(статус[[#This Row],[статус]],"/","")," ",""),"-",""))</f>
        <v/>
      </c>
      <c r="I47" s="23"/>
      <c r="K47" s="39"/>
      <c r="L47" s="39"/>
      <c r="M47" s="39"/>
      <c r="N47" s="39"/>
      <c r="O47" s="39"/>
      <c r="P47" s="39"/>
      <c r="Q47" s="39"/>
      <c r="R47" s="39"/>
      <c r="S47" s="39"/>
      <c r="T47" s="39"/>
    </row>
    <row r="48" spans="6:20" x14ac:dyDescent="0.2">
      <c r="H48" s="38" t="str">
        <f>IF(ISBLANK(F48),"",SUBSTITUTE(SUBSTITUTE(SUBSTITUTE(статус[[#This Row],[статус]],"/","")," ",""),"-",""))</f>
        <v/>
      </c>
      <c r="I48" s="23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spans="8:20" x14ac:dyDescent="0.2">
      <c r="H49" s="38" t="str">
        <f>IF(ISBLANK(F49),"",SUBSTITUTE(SUBSTITUTE(SUBSTITUTE(статус[[#This Row],[статус]],"/","")," ",""),"-",""))</f>
        <v/>
      </c>
      <c r="I49" s="23"/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spans="8:20" x14ac:dyDescent="0.2">
      <c r="H50" s="38" t="str">
        <f>IF(ISBLANK(F50),"",SUBSTITUTE(SUBSTITUTE(SUBSTITUTE(статус[[#This Row],[статус]],"/","")," ",""),"-",""))</f>
        <v/>
      </c>
      <c r="I50" s="23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spans="8:20" x14ac:dyDescent="0.2"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spans="8:20" x14ac:dyDescent="0.2"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spans="8:20" x14ac:dyDescent="0.2"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spans="8:20" x14ac:dyDescent="0.2"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spans="8:20" x14ac:dyDescent="0.2"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spans="8:20" x14ac:dyDescent="0.2"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spans="8:20" x14ac:dyDescent="0.2"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spans="8:20" x14ac:dyDescent="0.2"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spans="8:20" x14ac:dyDescent="0.2"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spans="8:20" x14ac:dyDescent="0.2"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spans="8:20" x14ac:dyDescent="0.2"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spans="8:20" x14ac:dyDescent="0.2"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spans="8:20" x14ac:dyDescent="0.2"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8:20" x14ac:dyDescent="0.2"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spans="11:20" x14ac:dyDescent="0.2"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spans="11:20" x14ac:dyDescent="0.2"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spans="11:20" x14ac:dyDescent="0.2"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spans="11:20" x14ac:dyDescent="0.2"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spans="11:20" x14ac:dyDescent="0.2"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spans="11:20" x14ac:dyDescent="0.2"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spans="11:20" x14ac:dyDescent="0.2"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spans="11:20" x14ac:dyDescent="0.2">
      <c r="K72" s="39"/>
      <c r="L72" s="39"/>
      <c r="N72" s="39"/>
      <c r="O72" s="39"/>
      <c r="P72" s="39"/>
      <c r="Q72" s="39"/>
      <c r="R72" s="39"/>
      <c r="S72" s="39"/>
      <c r="T72" s="39"/>
    </row>
    <row r="73" spans="11:20" x14ac:dyDescent="0.2">
      <c r="K73" s="39"/>
      <c r="L73" s="39"/>
      <c r="N73" s="39"/>
      <c r="O73" s="39"/>
      <c r="P73" s="39"/>
      <c r="Q73" s="39"/>
      <c r="R73" s="39"/>
      <c r="S73" s="39"/>
      <c r="T73" s="39"/>
    </row>
    <row r="74" spans="11:20" x14ac:dyDescent="0.2">
      <c r="K74" s="39"/>
      <c r="L74" s="39"/>
      <c r="N74" s="39"/>
      <c r="O74" s="39"/>
      <c r="P74" s="39"/>
      <c r="Q74" s="39"/>
      <c r="R74" s="39"/>
      <c r="S74" s="39"/>
      <c r="T74" s="39"/>
    </row>
    <row r="75" spans="11:20" x14ac:dyDescent="0.2">
      <c r="K75" s="39"/>
      <c r="L75" s="39"/>
      <c r="N75" s="39"/>
      <c r="O75" s="39"/>
      <c r="P75" s="39"/>
      <c r="Q75" s="39"/>
      <c r="R75" s="39"/>
      <c r="S75" s="39"/>
      <c r="T75" s="39"/>
    </row>
    <row r="76" spans="11:20" x14ac:dyDescent="0.2">
      <c r="K76" s="39"/>
      <c r="L76" s="39"/>
      <c r="N76" s="39"/>
      <c r="O76" s="39"/>
      <c r="P76" s="39"/>
      <c r="Q76" s="39"/>
      <c r="R76" s="39"/>
      <c r="S76" s="39"/>
      <c r="T76" s="39"/>
    </row>
    <row r="77" spans="11:20" x14ac:dyDescent="0.2">
      <c r="K77" s="39"/>
      <c r="L77" s="39"/>
      <c r="N77" s="39"/>
      <c r="O77" s="39"/>
      <c r="P77" s="39"/>
      <c r="Q77" s="39"/>
      <c r="R77" s="39"/>
      <c r="S77" s="39"/>
      <c r="T77" s="39"/>
    </row>
    <row r="78" spans="11:20" x14ac:dyDescent="0.2">
      <c r="K78" s="39"/>
      <c r="L78" s="39"/>
      <c r="N78" s="39"/>
      <c r="O78" s="39"/>
      <c r="P78" s="39"/>
      <c r="Q78" s="39"/>
      <c r="R78" s="39"/>
      <c r="S78" s="39"/>
      <c r="T78" s="39"/>
    </row>
  </sheetData>
  <sheetProtection algorithmName="SHA-512" hashValue="FmJ7Q2gX8ElBEYpZ9lWxULjzNBSbBd3q2qAaNSKAAVmAd2lJpfHV4Dr3msZfqDL8ehVLVf1uaCy/kbYSOtectw==" saltValue="Sr58lOPNrscV7KNwM4N6sQ==" spinCount="100000" sheet="1" selectLockedCells="1" selectUnlockedCells="1"/>
  <conditionalFormatting sqref="D1:D20 D23:D1048576">
    <cfRule type="containsText" dxfId="60" priority="5" operator="containsText" text="В свободной форме">
      <formula>NOT(ISERROR(SEARCH("В свободной форме",D1)))</formula>
    </cfRule>
  </conditionalFormatting>
  <conditionalFormatting sqref="B1:B30 B32:B1048576 A32">
    <cfRule type="containsText" dxfId="59" priority="4" operator="containsText" text="да">
      <formula>NOT(ISERROR(SEARCH("да",A1)))</formula>
    </cfRule>
  </conditionalFormatting>
  <conditionalFormatting sqref="D21">
    <cfRule type="containsText" dxfId="58" priority="2" operator="containsText" text="В свободной форме">
      <formula>NOT(ISERROR(SEARCH("В свободной форме",D21)))</formula>
    </cfRule>
  </conditionalFormatting>
  <conditionalFormatting sqref="D22">
    <cfRule type="containsText" dxfId="57" priority="1" operator="containsText" text="В свободной форме">
      <formula>NOT(ISERROR(SEARCH("В свободной форме",D22)))</formula>
    </cfRule>
  </conditionalFormatting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/>
  <dimension ref="A1:C22"/>
  <sheetViews>
    <sheetView zoomScale="85" zoomScaleNormal="85" workbookViewId="0">
      <selection activeCell="B22" sqref="B22"/>
    </sheetView>
  </sheetViews>
  <sheetFormatPr defaultRowHeight="15" x14ac:dyDescent="0.2"/>
  <cols>
    <col min="1" max="1" width="8.7421875" style="18"/>
    <col min="2" max="2" width="38.203125" bestFit="1" customWidth="1"/>
    <col min="3" max="3" width="72.23828125" style="17" customWidth="1"/>
  </cols>
  <sheetData>
    <row r="1" spans="1:3" x14ac:dyDescent="0.2">
      <c r="A1" s="18" t="s">
        <v>151</v>
      </c>
      <c r="B1" s="18" t="s">
        <v>108</v>
      </c>
      <c r="C1" s="19" t="s">
        <v>142</v>
      </c>
    </row>
    <row r="2" spans="1:3" x14ac:dyDescent="0.2">
      <c r="A2" s="18">
        <v>1</v>
      </c>
      <c r="B2" s="20" t="s">
        <v>113</v>
      </c>
      <c r="C2" s="19" t="s">
        <v>143</v>
      </c>
    </row>
    <row r="3" spans="1:3" ht="41.25" x14ac:dyDescent="0.2">
      <c r="A3" s="18">
        <v>2</v>
      </c>
      <c r="B3" s="20" t="s">
        <v>36</v>
      </c>
      <c r="C3" s="19" t="s">
        <v>157</v>
      </c>
    </row>
    <row r="4" spans="1:3" ht="81" x14ac:dyDescent="0.2">
      <c r="A4" s="18">
        <v>3</v>
      </c>
      <c r="B4" s="20" t="s">
        <v>106</v>
      </c>
      <c r="C4" s="19" t="s">
        <v>158</v>
      </c>
    </row>
    <row r="5" spans="1:3" x14ac:dyDescent="0.2">
      <c r="A5" s="18">
        <v>4</v>
      </c>
      <c r="B5" s="20" t="s">
        <v>33</v>
      </c>
      <c r="C5" s="19" t="s">
        <v>143</v>
      </c>
    </row>
    <row r="6" spans="1:3" ht="54.75" x14ac:dyDescent="0.2">
      <c r="A6" s="18">
        <v>5</v>
      </c>
      <c r="B6" s="20" t="s">
        <v>121</v>
      </c>
      <c r="C6" s="19" t="s">
        <v>146</v>
      </c>
    </row>
    <row r="7" spans="1:3" ht="81" x14ac:dyDescent="0.2">
      <c r="A7" s="18">
        <v>6</v>
      </c>
      <c r="B7" s="20" t="s">
        <v>6</v>
      </c>
      <c r="C7" s="19" t="s">
        <v>147</v>
      </c>
    </row>
    <row r="8" spans="1:3" ht="54.75" x14ac:dyDescent="0.2">
      <c r="A8" s="18">
        <v>7</v>
      </c>
      <c r="B8" s="20" t="s">
        <v>2</v>
      </c>
      <c r="C8" s="19" t="s">
        <v>159</v>
      </c>
    </row>
    <row r="9" spans="1:3" ht="27.75" x14ac:dyDescent="0.2">
      <c r="A9" s="18">
        <v>8</v>
      </c>
      <c r="B9" s="20" t="s">
        <v>122</v>
      </c>
      <c r="C9" s="19" t="s">
        <v>160</v>
      </c>
    </row>
    <row r="10" spans="1:3" ht="81" x14ac:dyDescent="0.2">
      <c r="A10" s="18">
        <v>9</v>
      </c>
      <c r="B10" s="20" t="s">
        <v>110</v>
      </c>
      <c r="C10" s="19" t="s">
        <v>161</v>
      </c>
    </row>
    <row r="11" spans="1:3" ht="121.5" x14ac:dyDescent="0.2">
      <c r="A11" s="18">
        <v>10</v>
      </c>
      <c r="B11" s="20" t="s">
        <v>125</v>
      </c>
      <c r="C11" s="19" t="s">
        <v>162</v>
      </c>
    </row>
    <row r="12" spans="1:3" ht="41.25" x14ac:dyDescent="0.2">
      <c r="A12" s="18">
        <v>11</v>
      </c>
      <c r="B12" s="20" t="s">
        <v>85</v>
      </c>
      <c r="C12" s="19" t="s">
        <v>148</v>
      </c>
    </row>
    <row r="13" spans="1:3" ht="54.75" x14ac:dyDescent="0.2">
      <c r="A13" s="18">
        <v>12</v>
      </c>
      <c r="B13" s="21" t="s">
        <v>149</v>
      </c>
      <c r="C13" s="19" t="s">
        <v>144</v>
      </c>
    </row>
    <row r="14" spans="1:3" ht="54.75" x14ac:dyDescent="0.2">
      <c r="A14" s="18">
        <v>13</v>
      </c>
      <c r="B14" s="20" t="s">
        <v>131</v>
      </c>
      <c r="C14" s="19" t="s">
        <v>163</v>
      </c>
    </row>
    <row r="15" spans="1:3" ht="81" x14ac:dyDescent="0.2">
      <c r="A15" s="18">
        <v>14</v>
      </c>
      <c r="B15" s="20" t="s">
        <v>32</v>
      </c>
      <c r="C15" s="19" t="s">
        <v>164</v>
      </c>
    </row>
    <row r="16" spans="1:3" ht="81" x14ac:dyDescent="0.2">
      <c r="A16" s="18">
        <v>15</v>
      </c>
      <c r="B16" s="20" t="s">
        <v>111</v>
      </c>
      <c r="C16" s="19" t="s">
        <v>165</v>
      </c>
    </row>
    <row r="17" spans="1:3" ht="81" x14ac:dyDescent="0.2">
      <c r="A17" s="18">
        <v>16</v>
      </c>
      <c r="B17" s="20" t="s">
        <v>1</v>
      </c>
      <c r="C17" s="19" t="s">
        <v>166</v>
      </c>
    </row>
    <row r="18" spans="1:3" ht="41.25" x14ac:dyDescent="0.2">
      <c r="A18" s="18">
        <v>17</v>
      </c>
      <c r="B18" s="20" t="s">
        <v>155</v>
      </c>
      <c r="C18" s="19" t="s">
        <v>167</v>
      </c>
    </row>
    <row r="19" spans="1:3" ht="54.75" x14ac:dyDescent="0.2">
      <c r="A19" s="18">
        <v>18</v>
      </c>
      <c r="B19" s="20" t="s">
        <v>154</v>
      </c>
      <c r="C19" s="19" t="s">
        <v>168</v>
      </c>
    </row>
    <row r="20" spans="1:3" ht="81" x14ac:dyDescent="0.2">
      <c r="A20" s="18">
        <v>19</v>
      </c>
      <c r="B20" s="72" t="s">
        <v>175</v>
      </c>
      <c r="C20" s="19" t="s">
        <v>176</v>
      </c>
    </row>
    <row r="21" spans="1:3" ht="41.25" x14ac:dyDescent="0.2">
      <c r="A21" s="18">
        <v>20</v>
      </c>
      <c r="B21" s="20" t="s">
        <v>177</v>
      </c>
      <c r="C21" s="19" t="s">
        <v>181</v>
      </c>
    </row>
    <row r="22" spans="1:3" x14ac:dyDescent="0.2">
      <c r="A22" s="18">
        <v>21</v>
      </c>
      <c r="B22" s="88" t="s">
        <v>186</v>
      </c>
      <c r="C22" s="19" t="s">
        <v>187</v>
      </c>
    </row>
  </sheetData>
  <sheetProtection algorithmName="SHA-512" hashValue="xRPh3qwzjVUkg06slwIKlAVH3NREhR1sBnqlt61gRsgtu/l2Zlf1OKhw9c1xW7IF9EbtSTi9iOywuld2aZ9fFA==" saltValue="Rzsao2QcHx2CoKLXhvx63w==" spinCount="100000" sheet="1" objects="1" scenarios="1" selectLockedCells="1" selectUnlockedCell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K77"/>
  <sheetViews>
    <sheetView zoomScaleNormal="100" workbookViewId="0">
      <selection activeCell="B12" sqref="B12"/>
    </sheetView>
  </sheetViews>
  <sheetFormatPr defaultRowHeight="15" x14ac:dyDescent="0.2"/>
  <cols>
    <col min="1" max="1" width="64.703125" customWidth="1"/>
    <col min="2" max="2" width="19.7734375" style="100" customWidth="1"/>
    <col min="3" max="3" width="64.703125" customWidth="1"/>
    <col min="5" max="5" width="43.8515625" customWidth="1"/>
    <col min="6" max="6" width="37.53125" customWidth="1"/>
    <col min="7" max="7" width="55.5546875" style="79" bestFit="1" customWidth="1"/>
    <col min="9" max="9" width="26.23046875" bestFit="1" customWidth="1"/>
    <col min="11" max="11" width="28.515625" customWidth="1"/>
  </cols>
  <sheetData>
    <row r="1" spans="1:11" x14ac:dyDescent="0.2">
      <c r="G1" s="79" t="s">
        <v>150</v>
      </c>
    </row>
    <row r="2" spans="1:11" x14ac:dyDescent="0.2">
      <c r="G2" s="106" t="s">
        <v>202</v>
      </c>
      <c r="I2" s="74" t="s">
        <v>178</v>
      </c>
      <c r="K2" s="86" t="s">
        <v>182</v>
      </c>
    </row>
    <row r="3" spans="1:11" x14ac:dyDescent="0.2">
      <c r="A3" s="12" t="s">
        <v>7</v>
      </c>
      <c r="B3" s="101"/>
      <c r="C3" s="12" t="s">
        <v>200</v>
      </c>
      <c r="E3" s="1" t="s">
        <v>68</v>
      </c>
      <c r="G3" s="106" t="s">
        <v>203</v>
      </c>
      <c r="I3" s="73" t="s">
        <v>180</v>
      </c>
      <c r="K3" s="87" t="s">
        <v>183</v>
      </c>
    </row>
    <row r="4" spans="1:11" x14ac:dyDescent="0.2">
      <c r="A4" s="105" t="s">
        <v>207</v>
      </c>
      <c r="B4" s="102"/>
      <c r="C4" s="105" t="s">
        <v>201</v>
      </c>
      <c r="E4" s="4" t="s">
        <v>86</v>
      </c>
      <c r="G4" s="106" t="s">
        <v>204</v>
      </c>
      <c r="I4" s="75" t="s">
        <v>179</v>
      </c>
      <c r="K4" s="84" t="s">
        <v>114</v>
      </c>
    </row>
    <row r="5" spans="1:11" x14ac:dyDescent="0.2">
      <c r="A5" s="9" t="s">
        <v>31</v>
      </c>
      <c r="B5" s="102"/>
      <c r="C5" s="9" t="s">
        <v>31</v>
      </c>
      <c r="E5" s="2" t="s">
        <v>17</v>
      </c>
      <c r="G5" s="106" t="s">
        <v>205</v>
      </c>
      <c r="I5" s="85" t="s">
        <v>134</v>
      </c>
      <c r="K5" s="87" t="s">
        <v>190</v>
      </c>
    </row>
    <row r="6" spans="1:11" x14ac:dyDescent="0.2">
      <c r="A6" s="8" t="s">
        <v>37</v>
      </c>
      <c r="B6" s="102"/>
      <c r="C6" s="8" t="s">
        <v>37</v>
      </c>
      <c r="E6" s="2" t="s">
        <v>18</v>
      </c>
      <c r="F6" s="7" t="s">
        <v>102</v>
      </c>
      <c r="G6" s="106" t="s">
        <v>206</v>
      </c>
      <c r="I6" s="85" t="s">
        <v>184</v>
      </c>
      <c r="K6" s="84"/>
    </row>
    <row r="7" spans="1:11" x14ac:dyDescent="0.2">
      <c r="A7" s="9" t="s">
        <v>39</v>
      </c>
      <c r="B7" s="102"/>
      <c r="C7" s="9" t="s">
        <v>39</v>
      </c>
      <c r="E7" s="2" t="s">
        <v>98</v>
      </c>
      <c r="G7" s="80"/>
    </row>
    <row r="8" spans="1:11" x14ac:dyDescent="0.2">
      <c r="A8" s="8" t="s">
        <v>38</v>
      </c>
      <c r="B8" s="102"/>
      <c r="C8" s="8" t="s">
        <v>38</v>
      </c>
      <c r="E8" s="2" t="s">
        <v>32</v>
      </c>
      <c r="G8" s="80"/>
    </row>
    <row r="9" spans="1:11" ht="18.75" x14ac:dyDescent="0.2">
      <c r="A9" s="9" t="s">
        <v>84</v>
      </c>
      <c r="B9" s="102"/>
      <c r="C9" s="9" t="s">
        <v>84</v>
      </c>
      <c r="E9" s="2" t="s">
        <v>6</v>
      </c>
      <c r="G9" s="81"/>
    </row>
    <row r="10" spans="1:11" ht="18.600000000000001" customHeight="1" x14ac:dyDescent="0.2">
      <c r="A10" s="8" t="s">
        <v>87</v>
      </c>
      <c r="B10" s="102"/>
      <c r="C10" s="8" t="s">
        <v>87</v>
      </c>
      <c r="E10" s="2" t="s">
        <v>5</v>
      </c>
      <c r="G10" s="81"/>
    </row>
    <row r="11" spans="1:11" x14ac:dyDescent="0.2">
      <c r="A11" s="9" t="s">
        <v>99</v>
      </c>
      <c r="B11" s="102"/>
      <c r="C11" s="9" t="s">
        <v>99</v>
      </c>
      <c r="E11" s="2" t="s">
        <v>33</v>
      </c>
      <c r="G11" s="82"/>
    </row>
    <row r="12" spans="1:11" x14ac:dyDescent="0.2">
      <c r="A12" s="8" t="s">
        <v>89</v>
      </c>
      <c r="B12" s="102"/>
      <c r="C12" s="8" t="s">
        <v>89</v>
      </c>
      <c r="E12" s="2" t="s">
        <v>4</v>
      </c>
      <c r="G12" s="83"/>
    </row>
    <row r="13" spans="1:11" x14ac:dyDescent="0.2">
      <c r="A13" s="9" t="s">
        <v>90</v>
      </c>
      <c r="B13" s="102"/>
      <c r="C13" s="9" t="s">
        <v>90</v>
      </c>
      <c r="E13" s="2" t="s">
        <v>0</v>
      </c>
    </row>
    <row r="14" spans="1:11" x14ac:dyDescent="0.2">
      <c r="A14" s="10" t="s">
        <v>65</v>
      </c>
      <c r="B14" s="103"/>
      <c r="C14" s="10" t="s">
        <v>65</v>
      </c>
      <c r="E14" s="2" t="s">
        <v>34</v>
      </c>
    </row>
    <row r="15" spans="1:11" x14ac:dyDescent="0.2">
      <c r="A15" s="11" t="s">
        <v>46</v>
      </c>
      <c r="B15" s="103"/>
      <c r="C15" s="11" t="s">
        <v>46</v>
      </c>
      <c r="E15" s="76" t="s">
        <v>74</v>
      </c>
      <c r="F15" s="78"/>
      <c r="H15" s="78"/>
      <c r="I15" s="78"/>
    </row>
    <row r="16" spans="1:11" ht="14.45" customHeight="1" x14ac:dyDescent="0.2">
      <c r="A16" s="10" t="s">
        <v>30</v>
      </c>
      <c r="B16" s="103"/>
      <c r="C16" s="10" t="s">
        <v>30</v>
      </c>
      <c r="E16" s="76" t="s">
        <v>72</v>
      </c>
      <c r="F16" s="78"/>
      <c r="H16" s="78"/>
      <c r="I16" s="78"/>
    </row>
    <row r="17" spans="1:9" ht="14.45" customHeight="1" x14ac:dyDescent="0.2">
      <c r="A17" s="11" t="s">
        <v>45</v>
      </c>
      <c r="B17" s="103"/>
      <c r="C17" s="11" t="s">
        <v>45</v>
      </c>
      <c r="E17" s="76" t="s">
        <v>73</v>
      </c>
      <c r="F17" s="78"/>
      <c r="H17" s="78"/>
      <c r="I17" s="78"/>
    </row>
    <row r="18" spans="1:9" x14ac:dyDescent="0.2">
      <c r="A18" s="10" t="s">
        <v>29</v>
      </c>
      <c r="B18" s="103"/>
      <c r="C18" s="10" t="s">
        <v>29</v>
      </c>
      <c r="E18" s="77" t="s">
        <v>85</v>
      </c>
      <c r="F18" s="78"/>
      <c r="H18" s="78"/>
      <c r="I18" s="78"/>
    </row>
    <row r="19" spans="1:9" x14ac:dyDescent="0.2">
      <c r="A19" s="11" t="s">
        <v>59</v>
      </c>
      <c r="B19" s="103"/>
      <c r="C19" s="11" t="s">
        <v>59</v>
      </c>
      <c r="E19" s="76" t="s">
        <v>3</v>
      </c>
      <c r="F19" s="78"/>
      <c r="H19" s="78"/>
      <c r="I19" s="78"/>
    </row>
    <row r="20" spans="1:9" x14ac:dyDescent="0.2">
      <c r="A20" s="10" t="s">
        <v>67</v>
      </c>
      <c r="B20" s="103"/>
      <c r="C20" s="10" t="s">
        <v>67</v>
      </c>
      <c r="E20" s="76" t="s">
        <v>71</v>
      </c>
      <c r="F20" s="78"/>
      <c r="H20" s="78"/>
      <c r="I20" s="78"/>
    </row>
    <row r="21" spans="1:9" x14ac:dyDescent="0.2">
      <c r="A21" s="11" t="s">
        <v>49</v>
      </c>
      <c r="B21" s="103"/>
      <c r="C21" s="11" t="s">
        <v>49</v>
      </c>
      <c r="E21" s="2" t="s">
        <v>70</v>
      </c>
    </row>
    <row r="22" spans="1:9" x14ac:dyDescent="0.2">
      <c r="A22" s="10" t="s">
        <v>24</v>
      </c>
      <c r="B22" s="103"/>
      <c r="C22" s="10" t="s">
        <v>24</v>
      </c>
      <c r="E22" s="2" t="s">
        <v>1</v>
      </c>
    </row>
    <row r="23" spans="1:9" x14ac:dyDescent="0.2">
      <c r="A23" s="11" t="s">
        <v>64</v>
      </c>
      <c r="B23" s="103"/>
      <c r="C23" s="11" t="s">
        <v>64</v>
      </c>
      <c r="E23" s="3" t="s">
        <v>69</v>
      </c>
    </row>
    <row r="24" spans="1:9" x14ac:dyDescent="0.2">
      <c r="A24" s="10" t="s">
        <v>63</v>
      </c>
      <c r="B24" s="103"/>
      <c r="C24" s="10" t="s">
        <v>63</v>
      </c>
      <c r="E24" s="2" t="s">
        <v>2</v>
      </c>
    </row>
    <row r="25" spans="1:9" x14ac:dyDescent="0.2">
      <c r="A25" s="11" t="s">
        <v>21</v>
      </c>
      <c r="B25" s="103"/>
      <c r="C25" s="11" t="s">
        <v>21</v>
      </c>
      <c r="E25" s="2" t="s">
        <v>36</v>
      </c>
    </row>
    <row r="26" spans="1:9" x14ac:dyDescent="0.2">
      <c r="A26" s="10" t="s">
        <v>54</v>
      </c>
      <c r="B26" s="103"/>
      <c r="C26" s="10" t="s">
        <v>54</v>
      </c>
      <c r="E26" s="2" t="s">
        <v>16</v>
      </c>
    </row>
    <row r="27" spans="1:9" x14ac:dyDescent="0.2">
      <c r="A27" s="11" t="s">
        <v>52</v>
      </c>
      <c r="B27" s="103"/>
      <c r="C27" s="11" t="s">
        <v>52</v>
      </c>
      <c r="E27" s="2" t="s">
        <v>75</v>
      </c>
    </row>
    <row r="28" spans="1:9" x14ac:dyDescent="0.2">
      <c r="A28" s="10" t="s">
        <v>28</v>
      </c>
      <c r="B28" s="103"/>
      <c r="C28" s="10" t="s">
        <v>28</v>
      </c>
      <c r="E28" s="5" t="s">
        <v>100</v>
      </c>
    </row>
    <row r="29" spans="1:9" x14ac:dyDescent="0.2">
      <c r="A29" s="11" t="s">
        <v>51</v>
      </c>
      <c r="B29" s="103"/>
      <c r="C29" s="11" t="s">
        <v>51</v>
      </c>
      <c r="E29" s="6" t="s">
        <v>101</v>
      </c>
    </row>
    <row r="30" spans="1:9" x14ac:dyDescent="0.2">
      <c r="A30" s="10" t="s">
        <v>27</v>
      </c>
      <c r="B30" s="103"/>
      <c r="C30" s="10" t="s">
        <v>27</v>
      </c>
      <c r="E30" s="6" t="s">
        <v>103</v>
      </c>
    </row>
    <row r="31" spans="1:9" x14ac:dyDescent="0.2">
      <c r="A31" s="11" t="s">
        <v>50</v>
      </c>
      <c r="B31" s="103"/>
      <c r="C31" s="11" t="s">
        <v>50</v>
      </c>
      <c r="E31" s="6" t="s">
        <v>104</v>
      </c>
    </row>
    <row r="32" spans="1:9" x14ac:dyDescent="0.2">
      <c r="A32" s="10" t="s">
        <v>43</v>
      </c>
      <c r="B32" s="103"/>
      <c r="C32" s="10" t="s">
        <v>43</v>
      </c>
      <c r="E32" s="6" t="s">
        <v>106</v>
      </c>
    </row>
    <row r="33" spans="1:3" x14ac:dyDescent="0.2">
      <c r="A33" s="11" t="s">
        <v>22</v>
      </c>
      <c r="B33" s="103"/>
      <c r="C33" s="11" t="s">
        <v>22</v>
      </c>
    </row>
    <row r="34" spans="1:3" x14ac:dyDescent="0.2">
      <c r="A34" s="10" t="s">
        <v>58</v>
      </c>
      <c r="B34" s="103"/>
      <c r="C34" s="10" t="s">
        <v>58</v>
      </c>
    </row>
    <row r="35" spans="1:3" x14ac:dyDescent="0.2">
      <c r="A35" s="11" t="s">
        <v>20</v>
      </c>
      <c r="B35" s="103"/>
      <c r="C35" s="11" t="s">
        <v>20</v>
      </c>
    </row>
    <row r="36" spans="1:3" x14ac:dyDescent="0.2">
      <c r="A36" s="10" t="s">
        <v>57</v>
      </c>
      <c r="B36" s="103"/>
      <c r="C36" s="10" t="s">
        <v>57</v>
      </c>
    </row>
    <row r="37" spans="1:3" x14ac:dyDescent="0.2">
      <c r="A37" s="11" t="s">
        <v>40</v>
      </c>
      <c r="B37" s="103"/>
      <c r="C37" s="11" t="s">
        <v>40</v>
      </c>
    </row>
    <row r="38" spans="1:3" x14ac:dyDescent="0.2">
      <c r="A38" s="10" t="s">
        <v>56</v>
      </c>
      <c r="B38" s="103"/>
      <c r="C38" s="10" t="s">
        <v>56</v>
      </c>
    </row>
    <row r="39" spans="1:3" x14ac:dyDescent="0.2">
      <c r="A39" s="11" t="s">
        <v>62</v>
      </c>
      <c r="B39" s="103"/>
      <c r="C39" s="11" t="s">
        <v>62</v>
      </c>
    </row>
    <row r="40" spans="1:3" x14ac:dyDescent="0.2">
      <c r="A40" s="10" t="s">
        <v>26</v>
      </c>
      <c r="B40" s="103"/>
      <c r="C40" s="10" t="s">
        <v>26</v>
      </c>
    </row>
    <row r="41" spans="1:3" x14ac:dyDescent="0.2">
      <c r="A41" s="11" t="s">
        <v>61</v>
      </c>
      <c r="B41" s="103"/>
      <c r="C41" s="11" t="s">
        <v>61</v>
      </c>
    </row>
    <row r="42" spans="1:3" x14ac:dyDescent="0.2">
      <c r="A42" s="10" t="s">
        <v>19</v>
      </c>
      <c r="B42" s="103"/>
      <c r="C42" s="10" t="s">
        <v>19</v>
      </c>
    </row>
    <row r="43" spans="1:3" x14ac:dyDescent="0.2">
      <c r="A43" s="11" t="s">
        <v>23</v>
      </c>
      <c r="B43" s="103"/>
      <c r="C43" s="11" t="s">
        <v>23</v>
      </c>
    </row>
    <row r="44" spans="1:3" x14ac:dyDescent="0.2">
      <c r="A44" s="10" t="s">
        <v>44</v>
      </c>
      <c r="B44" s="103"/>
      <c r="C44" s="10" t="s">
        <v>44</v>
      </c>
    </row>
    <row r="45" spans="1:3" x14ac:dyDescent="0.2">
      <c r="A45" s="11" t="s">
        <v>42</v>
      </c>
      <c r="B45" s="103"/>
      <c r="C45" s="11" t="s">
        <v>42</v>
      </c>
    </row>
    <row r="46" spans="1:3" x14ac:dyDescent="0.2">
      <c r="A46" s="10" t="s">
        <v>25</v>
      </c>
      <c r="B46" s="103"/>
      <c r="C46" s="10" t="s">
        <v>25</v>
      </c>
    </row>
    <row r="47" spans="1:3" x14ac:dyDescent="0.2">
      <c r="A47" s="11" t="s">
        <v>66</v>
      </c>
      <c r="B47" s="103"/>
      <c r="C47" s="11" t="s">
        <v>66</v>
      </c>
    </row>
    <row r="48" spans="1:3" x14ac:dyDescent="0.2">
      <c r="A48" s="10" t="s">
        <v>47</v>
      </c>
      <c r="B48" s="103"/>
      <c r="C48" s="10" t="s">
        <v>47</v>
      </c>
    </row>
    <row r="49" spans="1:3" x14ac:dyDescent="0.2">
      <c r="A49" s="10" t="s">
        <v>60</v>
      </c>
      <c r="B49" s="103"/>
      <c r="C49" s="10" t="s">
        <v>60</v>
      </c>
    </row>
    <row r="50" spans="1:3" x14ac:dyDescent="0.2">
      <c r="A50" s="11" t="s">
        <v>41</v>
      </c>
      <c r="B50" s="103"/>
      <c r="C50" s="11" t="s">
        <v>41</v>
      </c>
    </row>
    <row r="51" spans="1:3" x14ac:dyDescent="0.2">
      <c r="A51" s="11" t="s">
        <v>48</v>
      </c>
      <c r="B51" s="103"/>
      <c r="C51" s="11" t="s">
        <v>48</v>
      </c>
    </row>
    <row r="52" spans="1:3" x14ac:dyDescent="0.2">
      <c r="A52" s="91" t="s">
        <v>53</v>
      </c>
      <c r="B52" s="104"/>
      <c r="C52" s="91" t="s">
        <v>53</v>
      </c>
    </row>
    <row r="53" spans="1:3" x14ac:dyDescent="0.2">
      <c r="A53" s="92" t="s">
        <v>79</v>
      </c>
      <c r="B53" s="104"/>
      <c r="C53" s="92" t="s">
        <v>79</v>
      </c>
    </row>
    <row r="54" spans="1:3" x14ac:dyDescent="0.2">
      <c r="A54" s="91" t="s">
        <v>80</v>
      </c>
      <c r="B54" s="104"/>
      <c r="C54" s="91" t="s">
        <v>80</v>
      </c>
    </row>
    <row r="55" spans="1:3" x14ac:dyDescent="0.2">
      <c r="A55" s="92" t="s">
        <v>81</v>
      </c>
      <c r="B55" s="104"/>
      <c r="C55" s="92" t="s">
        <v>81</v>
      </c>
    </row>
    <row r="56" spans="1:3" x14ac:dyDescent="0.2">
      <c r="A56" s="91" t="s">
        <v>82</v>
      </c>
      <c r="B56" s="104"/>
      <c r="C56" s="91" t="s">
        <v>82</v>
      </c>
    </row>
    <row r="57" spans="1:3" x14ac:dyDescent="0.2">
      <c r="A57" s="92" t="s">
        <v>83</v>
      </c>
      <c r="B57" s="104"/>
      <c r="C57" s="92" t="s">
        <v>83</v>
      </c>
    </row>
    <row r="58" spans="1:3" x14ac:dyDescent="0.2">
      <c r="A58" s="91" t="s">
        <v>76</v>
      </c>
      <c r="B58" s="104"/>
      <c r="C58" s="91" t="s">
        <v>76</v>
      </c>
    </row>
    <row r="59" spans="1:3" x14ac:dyDescent="0.2">
      <c r="A59" s="92" t="s">
        <v>77</v>
      </c>
      <c r="B59" s="104"/>
      <c r="C59" s="92" t="s">
        <v>77</v>
      </c>
    </row>
    <row r="60" spans="1:3" x14ac:dyDescent="0.2">
      <c r="A60" s="91" t="s">
        <v>78</v>
      </c>
      <c r="B60" s="104"/>
      <c r="C60" s="91" t="s">
        <v>78</v>
      </c>
    </row>
    <row r="61" spans="1:3" x14ac:dyDescent="0.2">
      <c r="A61" s="92" t="s">
        <v>55</v>
      </c>
      <c r="B61" s="104"/>
      <c r="C61" s="92" t="s">
        <v>55</v>
      </c>
    </row>
    <row r="62" spans="1:3" x14ac:dyDescent="0.2">
      <c r="A62" s="91" t="s">
        <v>91</v>
      </c>
      <c r="B62" s="104"/>
      <c r="C62" s="91" t="s">
        <v>91</v>
      </c>
    </row>
    <row r="63" spans="1:3" x14ac:dyDescent="0.2">
      <c r="A63" s="92" t="s">
        <v>88</v>
      </c>
      <c r="B63" s="104"/>
      <c r="C63" s="92" t="s">
        <v>88</v>
      </c>
    </row>
    <row r="64" spans="1:3" x14ac:dyDescent="0.2">
      <c r="A64" s="91" t="s">
        <v>92</v>
      </c>
      <c r="B64" s="104"/>
      <c r="C64" s="91" t="s">
        <v>92</v>
      </c>
    </row>
    <row r="65" spans="1:3" x14ac:dyDescent="0.2">
      <c r="A65" s="92" t="s">
        <v>93</v>
      </c>
      <c r="B65" s="104"/>
      <c r="C65" s="92" t="s">
        <v>93</v>
      </c>
    </row>
    <row r="66" spans="1:3" x14ac:dyDescent="0.2">
      <c r="A66" s="91" t="s">
        <v>94</v>
      </c>
      <c r="B66" s="104"/>
      <c r="C66" s="91" t="s">
        <v>94</v>
      </c>
    </row>
    <row r="67" spans="1:3" x14ac:dyDescent="0.2">
      <c r="A67" s="92" t="s">
        <v>95</v>
      </c>
      <c r="B67" s="104"/>
      <c r="C67" s="92" t="s">
        <v>95</v>
      </c>
    </row>
    <row r="68" spans="1:3" x14ac:dyDescent="0.2">
      <c r="A68" s="91" t="s">
        <v>96</v>
      </c>
      <c r="B68" s="104"/>
      <c r="C68" s="91" t="s">
        <v>96</v>
      </c>
    </row>
    <row r="69" spans="1:3" x14ac:dyDescent="0.2">
      <c r="A69" s="92" t="s">
        <v>97</v>
      </c>
      <c r="B69" s="104"/>
      <c r="C69" s="92" t="s">
        <v>97</v>
      </c>
    </row>
    <row r="70" spans="1:3" x14ac:dyDescent="0.2">
      <c r="A70" s="92" t="s">
        <v>174</v>
      </c>
      <c r="B70" s="104"/>
      <c r="C70" s="92" t="s">
        <v>174</v>
      </c>
    </row>
    <row r="71" spans="1:3" x14ac:dyDescent="0.2">
      <c r="A71" s="92" t="s">
        <v>185</v>
      </c>
      <c r="B71" s="104"/>
      <c r="C71" s="92" t="s">
        <v>185</v>
      </c>
    </row>
    <row r="72" spans="1:3" x14ac:dyDescent="0.2">
      <c r="A72" s="9" t="s">
        <v>194</v>
      </c>
      <c r="B72" s="102"/>
      <c r="C72" s="9" t="s">
        <v>194</v>
      </c>
    </row>
    <row r="73" spans="1:3" x14ac:dyDescent="0.2">
      <c r="A73" s="9" t="s">
        <v>195</v>
      </c>
      <c r="B73" s="102"/>
      <c r="C73" s="9" t="s">
        <v>195</v>
      </c>
    </row>
    <row r="74" spans="1:3" x14ac:dyDescent="0.2">
      <c r="C74" s="92" t="s">
        <v>196</v>
      </c>
    </row>
    <row r="75" spans="1:3" x14ac:dyDescent="0.2">
      <c r="C75" s="92" t="s">
        <v>197</v>
      </c>
    </row>
    <row r="76" spans="1:3" x14ac:dyDescent="0.2">
      <c r="C76" s="92" t="s">
        <v>198</v>
      </c>
    </row>
    <row r="77" spans="1:3" x14ac:dyDescent="0.2">
      <c r="C77" s="92" t="s">
        <v>199</v>
      </c>
    </row>
  </sheetData>
  <sheetProtection algorithmName="SHA-512" hashValue="0RjlGPosAyaZaRE0f+2W+EF64rfG68TbIhTjZsZkV31mYe46igMSd7peaspY5zmOBq23yHFRicQfu4XvaY1XGA==" saltValue="KV7TX9eW5UJDt9gj+9VGTg==" spinCount="100000" sheet="1" objects="1" scenarios="1" selectLockedCells="1" selectUnlockedCells="1"/>
  <autoFilter ref="E3:E28" xr:uid="{00000000-0009-0000-0000-000003000000}">
    <sortState xmlns:xlrd2="http://schemas.microsoft.com/office/spreadsheetml/2017/richdata2" ref="E4:E28">
      <sortCondition ref="E3:E28"/>
    </sortState>
  </autoFilter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Лист1</vt:lpstr>
      <vt:lpstr>Статус</vt:lpstr>
      <vt:lpstr>коммент</vt:lpstr>
      <vt:lpstr>списки_не_удалять</vt:lpstr>
      <vt:lpstr>Куда_сформировано_направление</vt:lpstr>
      <vt:lpstr>МО</vt:lpstr>
      <vt:lpstr>ОО__ПОК</vt:lpstr>
      <vt:lpstr>Электронное_направление</vt:lpstr>
      <vt:lpstr>Этап_ведения_пациента_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Мариам</dc:creator>
  <cp:lastModifiedBy>IMM</cp:lastModifiedBy>
  <cp:lastPrinted>2020-11-13T08:41:09Z</cp:lastPrinted>
  <dcterms:created xsi:type="dcterms:W3CDTF">2020-11-09T08:34:32Z</dcterms:created>
  <dcterms:modified xsi:type="dcterms:W3CDTF">2022-06-07T06:29:46Z</dcterms:modified>
</cp:coreProperties>
</file>