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activeTab="1"/>
  </bookViews>
  <sheets>
    <sheet name="Propose" sheetId="3" r:id="rId1"/>
    <sheet name="Actual" sheetId="4" r:id="rId2"/>
  </sheets>
  <definedNames>
    <definedName name="_xlnm.Print_Area" localSheetId="0">Propose!$A$3:$Q$31</definedName>
    <definedName name="_xlnm.Print_Area" localSheetId="1">Actual!$A$3:$Q$31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<sst xmlns="http://schemas.openxmlformats.org/spreadsheetml/2006/main" count="91" uniqueCount="38">
  <si>
    <t>Customer : CV TRISUMAN</t>
  </si>
  <si>
    <t xml:space="preserve">Project : MB 25 30 SC 60 70 80 </t>
  </si>
  <si>
    <t>NO</t>
  </si>
  <si>
    <t>MOLD NAME</t>
  </si>
  <si>
    <t>PAKET</t>
  </si>
  <si>
    <t>PLATE NAME</t>
  </si>
  <si>
    <t>MATERIAL</t>
  </si>
  <si>
    <t>QTY</t>
  </si>
  <si>
    <t>MOLDBASE DIMENSION</t>
  </si>
  <si>
    <t>WEIGHT (KG)</t>
  </si>
  <si>
    <t>SUBCONT</t>
  </si>
  <si>
    <t>Delivery
(kg)</t>
  </si>
  <si>
    <t>Pocketing</t>
  </si>
  <si>
    <t>TOTAL</t>
  </si>
  <si>
    <t>Up 25 %</t>
  </si>
  <si>
    <t>FINISH DIMENSION</t>
  </si>
  <si>
    <t>RAW MATERIAL</t>
  </si>
  <si>
    <t>L</t>
  </si>
  <si>
    <t>W</t>
  </si>
  <si>
    <t>T</t>
  </si>
  <si>
    <t>MB 25 30 SC 60 70 80</t>
  </si>
  <si>
    <t xml:space="preserve">T8
</t>
  </si>
  <si>
    <t>Top Plate</t>
  </si>
  <si>
    <t>S50C</t>
  </si>
  <si>
    <t>Cavity Plate</t>
  </si>
  <si>
    <t>Core Plate</t>
  </si>
  <si>
    <t>Spacer Plate</t>
  </si>
  <si>
    <t>Retener</t>
  </si>
  <si>
    <t>Ejector Plate 1</t>
  </si>
  <si>
    <t>Bottom Plate</t>
  </si>
  <si>
    <t>TOTAL MATERIAL</t>
  </si>
  <si>
    <t>LEAD TIME</t>
  </si>
  <si>
    <t>14 HARI</t>
  </si>
  <si>
    <t>hitungan waktu normal  tidak ada antrian project lain di mesin</t>
  </si>
  <si>
    <t xml:space="preserve">NOTE : </t>
  </si>
  <si>
    <t>PROSES SUBCONT KE PT. GAYA MOLDBASE INCLUDE MATERIAL</t>
  </si>
  <si>
    <t>P.O Cust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</si>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</sst>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 * #,##0_ ;_ * \-#,##0_ ;_ * &quot;-&quot;??_ ;_ @_ "/>
    <numFmt numFmtId="181" formatCode="_(* #,##0_);_(* \(#,##0\);_(* &quot;-&quot;??_);_(@_)"/>
  </numFmts>
  <fonts count="27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i/>
      <sz val="12"/>
      <color rgb="FFFF0000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7" applyNumberFormat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18" fillId="6" borderId="17" applyNumberFormat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0" borderId="0" xfId="1" applyNumberFormat="1" applyFont="1" applyFill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81" fontId="0" fillId="0" borderId="1" xfId="49" applyNumberFormat="1" applyFont="1" applyFill="1" applyBorder="1" applyAlignment="1">
      <alignment horizontal="left" vertical="center"/>
    </xf>
    <xf numFmtId="0" fontId="0" fillId="0" borderId="1" xfId="49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81" fontId="0" fillId="2" borderId="1" xfId="49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49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top"/>
    </xf>
    <xf numFmtId="0" fontId="0" fillId="3" borderId="0" xfId="0" applyFill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top"/>
    </xf>
    <xf numFmtId="180" fontId="2" fillId="0" borderId="13" xfId="1" applyNumberFormat="1" applyFont="1" applyFill="1" applyBorder="1" applyAlignment="1">
      <alignment horizontal="center" vertical="center" wrapText="1"/>
    </xf>
    <xf numFmtId="180" fontId="2" fillId="0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80" fontId="2" fillId="0" borderId="1" xfId="1" applyNumberFormat="1" applyFont="1" applyFill="1" applyBorder="1" applyAlignment="1">
      <alignment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3" fontId="0" fillId="0" borderId="13" xfId="1" applyNumberFormat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vertical="center"/>
    </xf>
    <xf numFmtId="3" fontId="7" fillId="0" borderId="1" xfId="1" applyNumberFormat="1" applyFont="1" applyFill="1" applyBorder="1" applyAlignment="1">
      <alignment horizontal="center" vertical="center"/>
    </xf>
    <xf numFmtId="3" fontId="2" fillId="0" borderId="13" xfId="1" applyNumberFormat="1" applyFont="1" applyFill="1" applyBorder="1" applyAlignment="1">
      <alignment horizontal="center" vertical="center"/>
    </xf>
    <xf numFmtId="9" fontId="7" fillId="0" borderId="1" xfId="3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361315</xdr:colOff>
      <xdr:row>15</xdr:row>
      <xdr:rowOff>31750</xdr:rowOff>
    </xdr:from>
    <xdr:to>
      <xdr:col>17</xdr:col>
      <xdr:colOff>398780</xdr:colOff>
      <xdr:row>31</xdr:row>
      <xdr:rowOff>241935</xdr:rowOff>
    </xdr:to>
    <xdr:pic>
      <xdr:nvPicPr>
        <xdr:cNvPr id="3" name="Picture 2" descr="Untitled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0330" y="3178810"/>
          <a:ext cx="4864100" cy="3651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247015</xdr:colOff>
      <xdr:row>15</xdr:row>
      <xdr:rowOff>162560</xdr:rowOff>
    </xdr:from>
    <xdr:to>
      <xdr:col>17</xdr:col>
      <xdr:colOff>64770</xdr:colOff>
      <xdr:row>30</xdr:row>
      <xdr:rowOff>223520</xdr:rowOff>
    </xdr:to>
    <xdr:pic>
      <xdr:nvPicPr>
        <xdr:cNvPr id="2" name="Picture 1" descr="Untitled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28460" y="3309620"/>
          <a:ext cx="4251960" cy="3197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2"/>
  <sheetViews>
    <sheetView zoomScale="80" zoomScaleNormal="80" workbookViewId="0">
      <selection activeCell="T19" sqref="T19"/>
    </sheetView>
  </sheetViews>
  <sheetFormatPr defaultColWidth="9.1047619047619" defaultRowHeight="15"/>
  <cols>
    <col min="1" max="1" width="3.88571428571429" customWidth="1"/>
    <col min="2" max="2" width="12.6761904761905" customWidth="1"/>
    <col min="3" max="3" width="10.6666666666667" customWidth="1"/>
    <col min="4" max="4" width="17.5714285714286" customWidth="1"/>
    <col min="5" max="5" width="10.4380952380952" style="1" customWidth="1"/>
    <col min="6" max="6" width="5" style="1" customWidth="1"/>
    <col min="7" max="9" width="6.43809523809524" customWidth="1"/>
    <col min="10" max="12" width="5.88571428571429" customWidth="1"/>
    <col min="13" max="13" width="8.21904761904762" style="2" customWidth="1"/>
    <col min="14" max="16" width="14.3333333333333" style="2" customWidth="1"/>
    <col min="17" max="18" width="15.2857142857143" style="2" customWidth="1"/>
  </cols>
  <sheetData>
    <row r="1" spans="1:1">
      <c r="A1" t="s">
        <v>0</v>
      </c>
    </row>
    <row r="2" spans="1:1">
      <c r="A2" t="s">
        <v>1</v>
      </c>
    </row>
    <row r="3" ht="21" spans="1:1">
      <c r="A3" s="3"/>
    </row>
    <row r="4" spans="1:18">
      <c r="A4" s="4" t="s">
        <v>2</v>
      </c>
      <c r="B4" s="5" t="s">
        <v>3</v>
      </c>
      <c r="C4" s="5" t="s">
        <v>4</v>
      </c>
      <c r="D4" s="6" t="s">
        <v>5</v>
      </c>
      <c r="E4" s="6" t="s">
        <v>6</v>
      </c>
      <c r="F4" s="6" t="s">
        <v>7</v>
      </c>
      <c r="G4" s="4" t="s">
        <v>8</v>
      </c>
      <c r="H4" s="4"/>
      <c r="I4" s="4"/>
      <c r="J4" s="4"/>
      <c r="K4" s="4"/>
      <c r="L4" s="4"/>
      <c r="M4" s="39" t="s">
        <v>9</v>
      </c>
      <c r="N4" s="40" t="s">
        <v>10</v>
      </c>
      <c r="O4" s="40" t="s">
        <v>11</v>
      </c>
      <c r="P4" s="40" t="s">
        <v>12</v>
      </c>
      <c r="Q4" s="40" t="s">
        <v>13</v>
      </c>
      <c r="R4" s="40" t="s">
        <v>14</v>
      </c>
    </row>
    <row r="5" spans="1:18">
      <c r="A5" s="4"/>
      <c r="B5" s="5"/>
      <c r="C5" s="5"/>
      <c r="D5" s="7"/>
      <c r="E5" s="7"/>
      <c r="F5" s="7"/>
      <c r="G5" s="4" t="s">
        <v>15</v>
      </c>
      <c r="H5" s="4"/>
      <c r="I5" s="4"/>
      <c r="J5" s="41" t="s">
        <v>16</v>
      </c>
      <c r="K5" s="41"/>
      <c r="L5" s="41"/>
      <c r="M5" s="39"/>
      <c r="N5" s="40"/>
      <c r="O5" s="40"/>
      <c r="P5" s="40"/>
      <c r="Q5" s="40"/>
      <c r="R5" s="40"/>
    </row>
    <row r="6" spans="1:18">
      <c r="A6" s="4"/>
      <c r="B6" s="5"/>
      <c r="C6" s="5"/>
      <c r="D6" s="8"/>
      <c r="E6" s="8"/>
      <c r="F6" s="8"/>
      <c r="G6" s="4" t="s">
        <v>17</v>
      </c>
      <c r="H6" s="4" t="s">
        <v>18</v>
      </c>
      <c r="I6" s="4" t="s">
        <v>19</v>
      </c>
      <c r="J6" s="41" t="s">
        <v>17</v>
      </c>
      <c r="K6" s="41" t="s">
        <v>18</v>
      </c>
      <c r="L6" s="41" t="s">
        <v>19</v>
      </c>
      <c r="M6" s="39"/>
      <c r="N6" s="42">
        <f>N14/M14</f>
        <v>28162.7794628257</v>
      </c>
      <c r="O6" s="43">
        <v>0</v>
      </c>
      <c r="P6" s="40"/>
      <c r="Q6" s="40"/>
      <c r="R6" s="40"/>
    </row>
    <row r="7" ht="17.1" customHeight="1" spans="1:18">
      <c r="A7" s="9">
        <v>1</v>
      </c>
      <c r="B7" s="10" t="s">
        <v>20</v>
      </c>
      <c r="C7" s="11" t="s">
        <v>21</v>
      </c>
      <c r="D7" s="12" t="s">
        <v>22</v>
      </c>
      <c r="E7" s="13" t="s">
        <v>23</v>
      </c>
      <c r="F7" s="13">
        <v>1</v>
      </c>
      <c r="G7" s="14">
        <v>300</v>
      </c>
      <c r="H7" s="14">
        <v>300</v>
      </c>
      <c r="I7" s="14">
        <v>25</v>
      </c>
      <c r="J7" s="44">
        <f t="shared" ref="J7:L7" si="0">G7+5</f>
        <v>305</v>
      </c>
      <c r="K7" s="44">
        <f t="shared" si="0"/>
        <v>305</v>
      </c>
      <c r="L7" s="44">
        <f t="shared" si="0"/>
        <v>30</v>
      </c>
      <c r="M7" s="45">
        <f>(((J7*K7*L7)*0.00785)/1000)*F7</f>
        <v>21.9073875</v>
      </c>
      <c r="N7" s="46">
        <f t="shared" ref="N7:N13" si="1">M7*$N$6</f>
        <v>616972.922769165</v>
      </c>
      <c r="O7" s="47">
        <f>M14*$O$6</f>
        <v>0</v>
      </c>
      <c r="P7" s="47">
        <v>800000</v>
      </c>
      <c r="Q7" s="47">
        <f>N14+P7</f>
        <v>5519000</v>
      </c>
      <c r="R7" s="47">
        <f>Q7*1.25</f>
        <v>6898750</v>
      </c>
    </row>
    <row r="8" ht="17.1" customHeight="1" spans="1:18">
      <c r="A8" s="9"/>
      <c r="B8" s="15"/>
      <c r="C8" s="16"/>
      <c r="D8" s="17" t="s">
        <v>24</v>
      </c>
      <c r="E8" s="13" t="s">
        <v>23</v>
      </c>
      <c r="F8" s="13">
        <v>1</v>
      </c>
      <c r="G8" s="14">
        <v>300</v>
      </c>
      <c r="H8" s="14">
        <v>250</v>
      </c>
      <c r="I8" s="14">
        <v>60</v>
      </c>
      <c r="J8" s="44">
        <f t="shared" ref="J8:L8" si="2">G8+5</f>
        <v>305</v>
      </c>
      <c r="K8" s="44">
        <f t="shared" si="2"/>
        <v>255</v>
      </c>
      <c r="L8" s="44">
        <f t="shared" si="2"/>
        <v>65</v>
      </c>
      <c r="M8" s="45">
        <f t="shared" ref="M8:M16" si="3">(((J8*K8*L8)*0.00785)/1000)*F8</f>
        <v>39.68469375</v>
      </c>
      <c r="N8" s="46">
        <f t="shared" si="1"/>
        <v>1117631.27813103</v>
      </c>
      <c r="O8" s="47"/>
      <c r="P8" s="47"/>
      <c r="Q8" s="47"/>
      <c r="R8" s="47"/>
    </row>
    <row r="9" ht="17.1" customHeight="1" spans="1:18">
      <c r="A9" s="9"/>
      <c r="B9" s="15"/>
      <c r="C9" s="16"/>
      <c r="D9" s="17" t="s">
        <v>25</v>
      </c>
      <c r="E9" s="13" t="s">
        <v>23</v>
      </c>
      <c r="F9" s="13">
        <v>1</v>
      </c>
      <c r="G9" s="14">
        <v>300</v>
      </c>
      <c r="H9" s="14">
        <v>250</v>
      </c>
      <c r="I9" s="14">
        <v>70</v>
      </c>
      <c r="J9" s="44">
        <f t="shared" ref="J9:L9" si="4">G9+5</f>
        <v>305</v>
      </c>
      <c r="K9" s="44">
        <f t="shared" si="4"/>
        <v>255</v>
      </c>
      <c r="L9" s="44">
        <f t="shared" si="4"/>
        <v>75</v>
      </c>
      <c r="M9" s="45">
        <f t="shared" si="3"/>
        <v>45.79003125</v>
      </c>
      <c r="N9" s="46">
        <f t="shared" si="1"/>
        <v>1289574.55168965</v>
      </c>
      <c r="O9" s="47"/>
      <c r="P9" s="47"/>
      <c r="Q9" s="47"/>
      <c r="R9" s="47"/>
    </row>
    <row r="10" ht="17.1" customHeight="1" spans="1:18">
      <c r="A10" s="9"/>
      <c r="B10" s="15"/>
      <c r="C10" s="16"/>
      <c r="D10" s="12" t="s">
        <v>26</v>
      </c>
      <c r="E10" s="13" t="s">
        <v>23</v>
      </c>
      <c r="F10" s="13">
        <v>2</v>
      </c>
      <c r="G10" s="14">
        <v>300</v>
      </c>
      <c r="H10" s="14">
        <v>80</v>
      </c>
      <c r="I10" s="14">
        <v>48</v>
      </c>
      <c r="J10" s="44">
        <f t="shared" ref="J10:L10" si="5">G10+5</f>
        <v>305</v>
      </c>
      <c r="K10" s="44">
        <f t="shared" si="5"/>
        <v>85</v>
      </c>
      <c r="L10" s="44">
        <f t="shared" si="5"/>
        <v>53</v>
      </c>
      <c r="M10" s="45">
        <f t="shared" si="3"/>
        <v>21.5721925</v>
      </c>
      <c r="N10" s="46">
        <f t="shared" si="1"/>
        <v>607532.899907123</v>
      </c>
      <c r="O10" s="47"/>
      <c r="P10" s="47"/>
      <c r="Q10" s="47"/>
      <c r="R10" s="47"/>
    </row>
    <row r="11" ht="17.1" customHeight="1" spans="1:18">
      <c r="A11" s="9"/>
      <c r="B11" s="15"/>
      <c r="C11" s="16"/>
      <c r="D11" s="12" t="s">
        <v>27</v>
      </c>
      <c r="E11" s="13" t="s">
        <v>23</v>
      </c>
      <c r="F11" s="13">
        <v>1</v>
      </c>
      <c r="G11" s="18">
        <v>300</v>
      </c>
      <c r="H11" s="18">
        <v>150</v>
      </c>
      <c r="I11" s="18">
        <v>15</v>
      </c>
      <c r="J11" s="44">
        <f t="shared" ref="J11:L11" si="6">G11+5</f>
        <v>305</v>
      </c>
      <c r="K11" s="44">
        <f t="shared" si="6"/>
        <v>155</v>
      </c>
      <c r="L11" s="44">
        <f t="shared" si="6"/>
        <v>20</v>
      </c>
      <c r="M11" s="45">
        <f t="shared" si="3"/>
        <v>7.422175</v>
      </c>
      <c r="N11" s="46">
        <f t="shared" si="1"/>
        <v>209029.077659498</v>
      </c>
      <c r="O11" s="47"/>
      <c r="P11" s="47"/>
      <c r="Q11" s="47"/>
      <c r="R11" s="47"/>
    </row>
    <row r="12" ht="17.1" customHeight="1" spans="1:18">
      <c r="A12" s="9"/>
      <c r="B12" s="15"/>
      <c r="C12" s="16"/>
      <c r="D12" s="12" t="s">
        <v>28</v>
      </c>
      <c r="E12" s="13" t="s">
        <v>23</v>
      </c>
      <c r="F12" s="13">
        <v>1</v>
      </c>
      <c r="G12" s="18">
        <v>300</v>
      </c>
      <c r="H12" s="18">
        <v>150</v>
      </c>
      <c r="I12" s="18">
        <v>20</v>
      </c>
      <c r="J12" s="44">
        <f t="shared" ref="J12:L12" si="7">G12+5</f>
        <v>305</v>
      </c>
      <c r="K12" s="44">
        <f t="shared" si="7"/>
        <v>155</v>
      </c>
      <c r="L12" s="44">
        <f t="shared" si="7"/>
        <v>25</v>
      </c>
      <c r="M12" s="45">
        <f t="shared" si="3"/>
        <v>9.27771875</v>
      </c>
      <c r="N12" s="46">
        <f t="shared" si="1"/>
        <v>261286.347074373</v>
      </c>
      <c r="O12" s="47"/>
      <c r="P12" s="47"/>
      <c r="Q12" s="47"/>
      <c r="R12" s="47"/>
    </row>
    <row r="13" ht="17.1" customHeight="1" spans="1:18">
      <c r="A13" s="9"/>
      <c r="B13" s="15"/>
      <c r="C13" s="16"/>
      <c r="D13" s="12" t="s">
        <v>29</v>
      </c>
      <c r="E13" s="13" t="s">
        <v>23</v>
      </c>
      <c r="F13" s="13">
        <v>1</v>
      </c>
      <c r="G13" s="18">
        <v>300</v>
      </c>
      <c r="H13" s="18">
        <v>300</v>
      </c>
      <c r="I13" s="18">
        <v>25</v>
      </c>
      <c r="J13" s="44">
        <f t="shared" ref="J13:L13" si="8">G13+5</f>
        <v>305</v>
      </c>
      <c r="K13" s="44">
        <f t="shared" si="8"/>
        <v>305</v>
      </c>
      <c r="L13" s="44">
        <f t="shared" si="8"/>
        <v>30</v>
      </c>
      <c r="M13" s="45">
        <f t="shared" si="3"/>
        <v>21.9073875</v>
      </c>
      <c r="N13" s="46">
        <f t="shared" si="1"/>
        <v>616972.922769165</v>
      </c>
      <c r="O13" s="47"/>
      <c r="P13" s="47"/>
      <c r="Q13" s="47"/>
      <c r="R13" s="47"/>
    </row>
    <row r="14" ht="17.1" customHeight="1" spans="1:18">
      <c r="A14" s="9"/>
      <c r="B14" s="4" t="s">
        <v>30</v>
      </c>
      <c r="C14" s="4"/>
      <c r="D14" s="4"/>
      <c r="E14" s="4"/>
      <c r="F14" s="19">
        <f>SUM(F7:F13)</f>
        <v>8</v>
      </c>
      <c r="G14" s="4"/>
      <c r="H14" s="4"/>
      <c r="I14" s="4"/>
      <c r="J14" s="14"/>
      <c r="K14" s="14"/>
      <c r="L14" s="14"/>
      <c r="M14" s="48">
        <f>SUM(M7:M13)</f>
        <v>167.56158625</v>
      </c>
      <c r="N14" s="47">
        <v>4719000</v>
      </c>
      <c r="O14" s="47">
        <f t="shared" ref="O14:R14" si="9">O7</f>
        <v>0</v>
      </c>
      <c r="P14" s="47">
        <f t="shared" si="9"/>
        <v>800000</v>
      </c>
      <c r="Q14" s="47">
        <f t="shared" si="9"/>
        <v>5519000</v>
      </c>
      <c r="R14" s="47">
        <f t="shared" si="9"/>
        <v>6898750</v>
      </c>
    </row>
    <row r="18" spans="2:4">
      <c r="B18" s="20" t="s">
        <v>31</v>
      </c>
      <c r="C18" s="20"/>
      <c r="D18" s="20"/>
    </row>
    <row r="19" s="1" customFormat="1" spans="1:18">
      <c r="A19"/>
      <c r="B19" s="20"/>
      <c r="C19" s="20"/>
      <c r="D19" s="20"/>
      <c r="G19"/>
      <c r="H19"/>
      <c r="I19"/>
      <c r="J19"/>
      <c r="K19"/>
      <c r="L19"/>
      <c r="M19" s="2"/>
      <c r="N19" s="2"/>
      <c r="O19" s="2"/>
      <c r="P19" s="2"/>
      <c r="Q19" s="2"/>
      <c r="R19" s="2"/>
    </row>
    <row r="20" s="1" customFormat="1" spans="1:18">
      <c r="A20"/>
      <c r="B20" s="21" t="s">
        <v>32</v>
      </c>
      <c r="C20" s="22"/>
      <c r="D20" s="23"/>
      <c r="G20"/>
      <c r="H20"/>
      <c r="I20"/>
      <c r="J20"/>
      <c r="K20"/>
      <c r="L20"/>
      <c r="M20" s="2"/>
      <c r="N20" s="2"/>
      <c r="O20" s="2"/>
      <c r="P20" s="2"/>
      <c r="Q20" s="2"/>
      <c r="R20" s="2"/>
    </row>
    <row r="21" s="1" customFormat="1" spans="1:18">
      <c r="A21"/>
      <c r="B21" s="24"/>
      <c r="C21" s="25"/>
      <c r="D21" s="26"/>
      <c r="G21"/>
      <c r="H21"/>
      <c r="I21"/>
      <c r="J21"/>
      <c r="K21"/>
      <c r="L21"/>
      <c r="M21" s="2"/>
      <c r="N21" s="2"/>
      <c r="O21" s="2"/>
      <c r="P21" s="2"/>
      <c r="Q21" s="2"/>
      <c r="R21" s="2"/>
    </row>
    <row r="22" s="1" customFormat="1" spans="1:18">
      <c r="A22"/>
      <c r="B22" s="24"/>
      <c r="C22" s="25"/>
      <c r="D22" s="26"/>
      <c r="G22"/>
      <c r="H22"/>
      <c r="I22"/>
      <c r="J22"/>
      <c r="K22"/>
      <c r="L22"/>
      <c r="M22" s="2"/>
      <c r="N22" s="2"/>
      <c r="O22" s="2"/>
      <c r="P22" s="2"/>
      <c r="Q22" s="2"/>
      <c r="R22" s="2"/>
    </row>
    <row r="23" s="1" customFormat="1" spans="1:18">
      <c r="A23"/>
      <c r="B23" s="24"/>
      <c r="C23" s="25"/>
      <c r="D23" s="26"/>
      <c r="G23"/>
      <c r="H23"/>
      <c r="I23"/>
      <c r="J23"/>
      <c r="K23"/>
      <c r="L23"/>
      <c r="M23" s="2"/>
      <c r="N23" s="2"/>
      <c r="O23" s="2"/>
      <c r="P23" s="2"/>
      <c r="Q23" s="2"/>
      <c r="R23" s="2"/>
    </row>
    <row r="24" s="1" customFormat="1" spans="1:18">
      <c r="A24"/>
      <c r="B24" s="27"/>
      <c r="C24" s="28"/>
      <c r="D24" s="29"/>
      <c r="G24"/>
      <c r="H24"/>
      <c r="I24"/>
      <c r="J24"/>
      <c r="K24"/>
      <c r="L24"/>
      <c r="M24" s="2"/>
      <c r="N24" s="2"/>
      <c r="O24" s="2"/>
      <c r="P24" s="2"/>
      <c r="Q24" s="2"/>
      <c r="R24" s="2"/>
    </row>
    <row r="25" s="1" customFormat="1" spans="1:18">
      <c r="A25"/>
      <c r="B25" s="30"/>
      <c r="C25" s="30"/>
      <c r="D25" s="31"/>
      <c r="G25"/>
      <c r="H25"/>
      <c r="I25"/>
      <c r="J25"/>
      <c r="K25"/>
      <c r="L25"/>
      <c r="M25" s="2"/>
      <c r="N25" s="2"/>
      <c r="O25" s="2"/>
      <c r="P25" s="2"/>
      <c r="Q25" s="2"/>
      <c r="R25" s="2"/>
    </row>
    <row r="26" s="1" customFormat="1" spans="1:18">
      <c r="A26"/>
      <c r="B26" s="32" t="s">
        <v>33</v>
      </c>
      <c r="C26" s="32"/>
      <c r="D26" s="32"/>
      <c r="G26"/>
      <c r="H26"/>
      <c r="I26"/>
      <c r="J26"/>
      <c r="K26"/>
      <c r="L26"/>
      <c r="M26" s="2"/>
      <c r="N26" s="2"/>
      <c r="O26" s="2"/>
      <c r="P26" s="2"/>
      <c r="Q26" s="2"/>
      <c r="R26" s="2"/>
    </row>
    <row r="27" s="1" customFormat="1" spans="1:18">
      <c r="A27"/>
      <c r="B27" s="32"/>
      <c r="C27" s="32"/>
      <c r="D27" s="32"/>
      <c r="G27"/>
      <c r="H27"/>
      <c r="I27"/>
      <c r="J27"/>
      <c r="K27"/>
      <c r="L27"/>
      <c r="M27" s="2"/>
      <c r="N27" s="2"/>
      <c r="O27" s="2"/>
      <c r="P27" s="2"/>
      <c r="Q27" s="2"/>
      <c r="R27" s="2"/>
    </row>
    <row r="29" s="1" customFormat="1" spans="1:18">
      <c r="A29"/>
      <c r="B29" s="33"/>
      <c r="C29" s="33"/>
      <c r="D29" s="33"/>
      <c r="G29"/>
      <c r="H29"/>
      <c r="I29"/>
      <c r="J29"/>
      <c r="K29"/>
      <c r="L29"/>
      <c r="M29" s="2"/>
      <c r="N29" s="2"/>
      <c r="O29" s="2"/>
      <c r="P29" s="2"/>
      <c r="Q29" s="2"/>
      <c r="R29" s="2"/>
    </row>
    <row r="30" s="1" customFormat="1" ht="37" customHeight="1" spans="1:18">
      <c r="A30"/>
      <c r="B30" s="34" t="s">
        <v>34</v>
      </c>
      <c r="C30" s="35" t="s">
        <v>35</v>
      </c>
      <c r="D30" s="35"/>
      <c r="E30" s="36"/>
      <c r="F30" s="36"/>
      <c r="G30" s="36"/>
      <c r="H30" s="36"/>
      <c r="I30" s="36"/>
      <c r="J30" s="36"/>
      <c r="K30"/>
      <c r="L30"/>
      <c r="M30" s="2"/>
      <c r="N30" s="2"/>
      <c r="O30" s="2"/>
      <c r="P30" s="2"/>
      <c r="Q30" s="2"/>
      <c r="R30" s="2"/>
    </row>
    <row r="31" s="1" customFormat="1" ht="24" customHeight="1" spans="1:18">
      <c r="A31"/>
      <c r="B31" s="37"/>
      <c r="C31" s="38"/>
      <c r="D31" s="38"/>
      <c r="G31"/>
      <c r="H31"/>
      <c r="I31"/>
      <c r="J31"/>
      <c r="K31"/>
      <c r="L31"/>
      <c r="M31" s="2"/>
      <c r="N31" s="2"/>
      <c r="O31" s="2"/>
      <c r="P31" s="2"/>
      <c r="Q31" s="2"/>
      <c r="R31" s="2"/>
    </row>
    <row r="32" s="1" customFormat="1" ht="20.4" customHeight="1" spans="1:18">
      <c r="A32"/>
      <c r="B32" s="37"/>
      <c r="C32"/>
      <c r="D32"/>
      <c r="G32"/>
      <c r="H32"/>
      <c r="I32"/>
      <c r="J32"/>
      <c r="K32"/>
      <c r="L32"/>
      <c r="M32" s="2"/>
      <c r="N32" s="2"/>
      <c r="O32" s="2"/>
      <c r="P32" s="2"/>
      <c r="Q32" s="2"/>
      <c r="R32" s="2"/>
    </row>
  </sheetData>
  <mergeCells count="26">
    <mergeCell ref="G4:L4"/>
    <mergeCell ref="G5:I5"/>
    <mergeCell ref="J5:L5"/>
    <mergeCell ref="B14:E14"/>
    <mergeCell ref="A4:A6"/>
    <mergeCell ref="A7:A14"/>
    <mergeCell ref="B4:B6"/>
    <mergeCell ref="B7:B13"/>
    <mergeCell ref="C4:C6"/>
    <mergeCell ref="C7:C13"/>
    <mergeCell ref="D4:D6"/>
    <mergeCell ref="E4:E6"/>
    <mergeCell ref="F4:F6"/>
    <mergeCell ref="M4:M6"/>
    <mergeCell ref="N4:N5"/>
    <mergeCell ref="O4:O5"/>
    <mergeCell ref="O7:O13"/>
    <mergeCell ref="P4:P6"/>
    <mergeCell ref="P7:P13"/>
    <mergeCell ref="Q4:Q6"/>
    <mergeCell ref="Q7:Q13"/>
    <mergeCell ref="R4:R6"/>
    <mergeCell ref="R7:R13"/>
    <mergeCell ref="B18:D19"/>
    <mergeCell ref="B20:D24"/>
    <mergeCell ref="B26:D27"/>
  </mergeCells>
  <pageMargins left="0.0388888888888889" right="0.0388888888888889" top="0.0388888888888889" bottom="0.0388888888888889" header="0" footer="0"/>
  <pageSetup paperSize="9" scale="8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32"/>
  <sheetViews>
    <sheetView tabSelected="1" zoomScale="80" zoomScaleNormal="80" topLeftCell="A10" workbookViewId="0">
      <selection activeCell="M32" sqref="M32"/>
    </sheetView>
  </sheetViews>
  <sheetFormatPr defaultColWidth="9.1047619047619" defaultRowHeight="15"/>
  <cols>
    <col min="1" max="1" width="3.88571428571429" customWidth="1"/>
    <col min="2" max="2" width="12.6761904761905" customWidth="1"/>
    <col min="3" max="3" width="10.6666666666667" customWidth="1"/>
    <col min="4" max="4" width="17.5714285714286" customWidth="1"/>
    <col min="5" max="5" width="10.4380952380952" style="1" customWidth="1"/>
    <col min="6" max="6" width="5" style="1" customWidth="1"/>
    <col min="7" max="9" width="6.43809523809524" customWidth="1"/>
    <col min="10" max="12" width="5.88571428571429" customWidth="1"/>
    <col min="13" max="13" width="8.21904761904762" style="2" customWidth="1"/>
    <col min="14" max="16" width="14.3333333333333" style="2" customWidth="1"/>
    <col min="17" max="19" width="15.2857142857143" style="2" customWidth="1"/>
  </cols>
  <sheetData>
    <row r="1" spans="1:1">
      <c r="A1" t="s">
        <v>0</v>
      </c>
    </row>
    <row r="2" spans="1:1">
      <c r="A2" t="s">
        <v>1</v>
      </c>
    </row>
    <row r="3" ht="21" spans="1:1">
      <c r="A3" s="3"/>
    </row>
    <row r="4" spans="1:19">
      <c r="A4" s="4" t="s">
        <v>2</v>
      </c>
      <c r="B4" s="5" t="s">
        <v>3</v>
      </c>
      <c r="C4" s="5" t="s">
        <v>4</v>
      </c>
      <c r="D4" s="6" t="s">
        <v>5</v>
      </c>
      <c r="E4" s="6" t="s">
        <v>6</v>
      </c>
      <c r="F4" s="6" t="s">
        <v>7</v>
      </c>
      <c r="G4" s="4" t="s">
        <v>8</v>
      </c>
      <c r="H4" s="4"/>
      <c r="I4" s="4"/>
      <c r="J4" s="4"/>
      <c r="K4" s="4"/>
      <c r="L4" s="4"/>
      <c r="M4" s="39" t="s">
        <v>9</v>
      </c>
      <c r="N4" s="40" t="s">
        <v>10</v>
      </c>
      <c r="O4" s="40" t="s">
        <v>11</v>
      </c>
      <c r="P4" s="40" t="s">
        <v>12</v>
      </c>
      <c r="Q4" s="40" t="s">
        <v>13</v>
      </c>
      <c r="R4" s="40" t="s">
        <v>36</v>
      </c>
      <c r="S4" s="40" t="s">
        <v>37</v>
      </c>
    </row>
    <row r="5" spans="1:19">
      <c r="A5" s="4"/>
      <c r="B5" s="5"/>
      <c r="C5" s="5"/>
      <c r="D5" s="7"/>
      <c r="E5" s="7"/>
      <c r="F5" s="7"/>
      <c r="G5" s="4" t="s">
        <v>15</v>
      </c>
      <c r="H5" s="4"/>
      <c r="I5" s="4"/>
      <c r="J5" s="41" t="s">
        <v>16</v>
      </c>
      <c r="K5" s="41"/>
      <c r="L5" s="41"/>
      <c r="M5" s="39"/>
      <c r="N5" s="40"/>
      <c r="O5" s="40"/>
      <c r="P5" s="40"/>
      <c r="Q5" s="40"/>
      <c r="R5" s="40"/>
      <c r="S5" s="40"/>
    </row>
    <row r="6" spans="1:19">
      <c r="A6" s="4"/>
      <c r="B6" s="5"/>
      <c r="C6" s="5"/>
      <c r="D6" s="8"/>
      <c r="E6" s="8"/>
      <c r="F6" s="8"/>
      <c r="G6" s="4" t="s">
        <v>17</v>
      </c>
      <c r="H6" s="4" t="s">
        <v>18</v>
      </c>
      <c r="I6" s="4" t="s">
        <v>19</v>
      </c>
      <c r="J6" s="41" t="s">
        <v>17</v>
      </c>
      <c r="K6" s="41" t="s">
        <v>18</v>
      </c>
      <c r="L6" s="41" t="s">
        <v>19</v>
      </c>
      <c r="M6" s="39"/>
      <c r="N6" s="42">
        <f>N14/M14</f>
        <v>28162.7794628257</v>
      </c>
      <c r="O6" s="43">
        <v>0</v>
      </c>
      <c r="P6" s="40"/>
      <c r="Q6" s="40"/>
      <c r="R6" s="40"/>
      <c r="S6" s="40"/>
    </row>
    <row r="7" ht="17.1" customHeight="1" spans="1:19">
      <c r="A7" s="9">
        <v>1</v>
      </c>
      <c r="B7" s="10" t="s">
        <v>20</v>
      </c>
      <c r="C7" s="11" t="s">
        <v>21</v>
      </c>
      <c r="D7" s="12" t="s">
        <v>22</v>
      </c>
      <c r="E7" s="13" t="s">
        <v>23</v>
      </c>
      <c r="F7" s="13">
        <v>1</v>
      </c>
      <c r="G7" s="14">
        <v>300</v>
      </c>
      <c r="H7" s="14">
        <v>300</v>
      </c>
      <c r="I7" s="14">
        <v>25</v>
      </c>
      <c r="J7" s="44">
        <f t="shared" ref="J7:L7" si="0">G7+5</f>
        <v>305</v>
      </c>
      <c r="K7" s="44">
        <f t="shared" si="0"/>
        <v>305</v>
      </c>
      <c r="L7" s="44">
        <f t="shared" si="0"/>
        <v>30</v>
      </c>
      <c r="M7" s="45">
        <f t="shared" ref="M7:M13" si="1">(((J7*K7*L7)*0.00785)/1000)*F7</f>
        <v>21.9073875</v>
      </c>
      <c r="N7" s="46">
        <f t="shared" ref="N7:N13" si="2">M7*$N$6</f>
        <v>616972.922769165</v>
      </c>
      <c r="O7" s="47">
        <f>M14*$O$6</f>
        <v>0</v>
      </c>
      <c r="P7" s="47">
        <v>800000</v>
      </c>
      <c r="Q7" s="47">
        <f>N14+P7</f>
        <v>5519000</v>
      </c>
      <c r="R7" s="47">
        <v>6250000</v>
      </c>
      <c r="S7" s="49">
        <f>1-Q7/R7</f>
        <v>0.11696</v>
      </c>
    </row>
    <row r="8" ht="17.1" customHeight="1" spans="1:19">
      <c r="A8" s="9"/>
      <c r="B8" s="15"/>
      <c r="C8" s="16"/>
      <c r="D8" s="17" t="s">
        <v>24</v>
      </c>
      <c r="E8" s="13" t="s">
        <v>23</v>
      </c>
      <c r="F8" s="13">
        <v>1</v>
      </c>
      <c r="G8" s="14">
        <v>300</v>
      </c>
      <c r="H8" s="14">
        <v>250</v>
      </c>
      <c r="I8" s="14">
        <v>60</v>
      </c>
      <c r="J8" s="44">
        <f t="shared" ref="J8:L8" si="3">G8+5</f>
        <v>305</v>
      </c>
      <c r="K8" s="44">
        <f t="shared" si="3"/>
        <v>255</v>
      </c>
      <c r="L8" s="44">
        <f t="shared" si="3"/>
        <v>65</v>
      </c>
      <c r="M8" s="45">
        <f t="shared" si="1"/>
        <v>39.68469375</v>
      </c>
      <c r="N8" s="46">
        <f t="shared" si="2"/>
        <v>1117631.27813103</v>
      </c>
      <c r="O8" s="47"/>
      <c r="P8" s="47"/>
      <c r="Q8" s="47"/>
      <c r="R8" s="47"/>
      <c r="S8" s="49"/>
    </row>
    <row r="9" ht="17.1" customHeight="1" spans="1:19">
      <c r="A9" s="9"/>
      <c r="B9" s="15"/>
      <c r="C9" s="16"/>
      <c r="D9" s="17" t="s">
        <v>25</v>
      </c>
      <c r="E9" s="13" t="s">
        <v>23</v>
      </c>
      <c r="F9" s="13">
        <v>1</v>
      </c>
      <c r="G9" s="14">
        <v>300</v>
      </c>
      <c r="H9" s="14">
        <v>250</v>
      </c>
      <c r="I9" s="14">
        <v>70</v>
      </c>
      <c r="J9" s="44">
        <f t="shared" ref="J9:L9" si="4">G9+5</f>
        <v>305</v>
      </c>
      <c r="K9" s="44">
        <f t="shared" si="4"/>
        <v>255</v>
      </c>
      <c r="L9" s="44">
        <f t="shared" si="4"/>
        <v>75</v>
      </c>
      <c r="M9" s="45">
        <f t="shared" si="1"/>
        <v>45.79003125</v>
      </c>
      <c r="N9" s="46">
        <f t="shared" si="2"/>
        <v>1289574.55168965</v>
      </c>
      <c r="O9" s="47"/>
      <c r="P9" s="47"/>
      <c r="Q9" s="47"/>
      <c r="R9" s="47"/>
      <c r="S9" s="49"/>
    </row>
    <row r="10" ht="17.1" customHeight="1" spans="1:19">
      <c r="A10" s="9"/>
      <c r="B10" s="15"/>
      <c r="C10" s="16"/>
      <c r="D10" s="12" t="s">
        <v>26</v>
      </c>
      <c r="E10" s="13" t="s">
        <v>23</v>
      </c>
      <c r="F10" s="13">
        <v>2</v>
      </c>
      <c r="G10" s="14">
        <v>300</v>
      </c>
      <c r="H10" s="14">
        <v>80</v>
      </c>
      <c r="I10" s="14">
        <v>48</v>
      </c>
      <c r="J10" s="44">
        <f t="shared" ref="J10:L10" si="5">G10+5</f>
        <v>305</v>
      </c>
      <c r="K10" s="44">
        <f t="shared" si="5"/>
        <v>85</v>
      </c>
      <c r="L10" s="44">
        <f t="shared" si="5"/>
        <v>53</v>
      </c>
      <c r="M10" s="45">
        <f t="shared" si="1"/>
        <v>21.5721925</v>
      </c>
      <c r="N10" s="46">
        <f t="shared" si="2"/>
        <v>607532.899907123</v>
      </c>
      <c r="O10" s="47"/>
      <c r="P10" s="47"/>
      <c r="Q10" s="47"/>
      <c r="R10" s="47"/>
      <c r="S10" s="49"/>
    </row>
    <row r="11" ht="17.1" customHeight="1" spans="1:19">
      <c r="A11" s="9"/>
      <c r="B11" s="15"/>
      <c r="C11" s="16"/>
      <c r="D11" s="12" t="s">
        <v>27</v>
      </c>
      <c r="E11" s="13" t="s">
        <v>23</v>
      </c>
      <c r="F11" s="13">
        <v>1</v>
      </c>
      <c r="G11" s="18">
        <v>300</v>
      </c>
      <c r="H11" s="18">
        <v>150</v>
      </c>
      <c r="I11" s="18">
        <v>15</v>
      </c>
      <c r="J11" s="44">
        <f t="shared" ref="J11:L11" si="6">G11+5</f>
        <v>305</v>
      </c>
      <c r="K11" s="44">
        <f t="shared" si="6"/>
        <v>155</v>
      </c>
      <c r="L11" s="44">
        <f t="shared" si="6"/>
        <v>20</v>
      </c>
      <c r="M11" s="45">
        <f t="shared" si="1"/>
        <v>7.422175</v>
      </c>
      <c r="N11" s="46">
        <f t="shared" si="2"/>
        <v>209029.077659498</v>
      </c>
      <c r="O11" s="47"/>
      <c r="P11" s="47"/>
      <c r="Q11" s="47"/>
      <c r="R11" s="47"/>
      <c r="S11" s="49"/>
    </row>
    <row r="12" ht="17.1" customHeight="1" spans="1:19">
      <c r="A12" s="9"/>
      <c r="B12" s="15"/>
      <c r="C12" s="16"/>
      <c r="D12" s="12" t="s">
        <v>28</v>
      </c>
      <c r="E12" s="13" t="s">
        <v>23</v>
      </c>
      <c r="F12" s="13">
        <v>1</v>
      </c>
      <c r="G12" s="18">
        <v>300</v>
      </c>
      <c r="H12" s="18">
        <v>150</v>
      </c>
      <c r="I12" s="18">
        <v>20</v>
      </c>
      <c r="J12" s="44">
        <f t="shared" ref="J12:L12" si="7">G12+5</f>
        <v>305</v>
      </c>
      <c r="K12" s="44">
        <f t="shared" si="7"/>
        <v>155</v>
      </c>
      <c r="L12" s="44">
        <f t="shared" si="7"/>
        <v>25</v>
      </c>
      <c r="M12" s="45">
        <f t="shared" si="1"/>
        <v>9.27771875</v>
      </c>
      <c r="N12" s="46">
        <f t="shared" si="2"/>
        <v>261286.347074373</v>
      </c>
      <c r="O12" s="47"/>
      <c r="P12" s="47"/>
      <c r="Q12" s="47"/>
      <c r="R12" s="47"/>
      <c r="S12" s="49"/>
    </row>
    <row r="13" ht="17.1" customHeight="1" spans="1:19">
      <c r="A13" s="9"/>
      <c r="B13" s="15"/>
      <c r="C13" s="16"/>
      <c r="D13" s="12" t="s">
        <v>29</v>
      </c>
      <c r="E13" s="13" t="s">
        <v>23</v>
      </c>
      <c r="F13" s="13">
        <v>1</v>
      </c>
      <c r="G13" s="18">
        <v>300</v>
      </c>
      <c r="H13" s="18">
        <v>300</v>
      </c>
      <c r="I13" s="18">
        <v>25</v>
      </c>
      <c r="J13" s="44">
        <f t="shared" ref="J13:L13" si="8">G13+5</f>
        <v>305</v>
      </c>
      <c r="K13" s="44">
        <f t="shared" si="8"/>
        <v>305</v>
      </c>
      <c r="L13" s="44">
        <f t="shared" si="8"/>
        <v>30</v>
      </c>
      <c r="M13" s="45">
        <f t="shared" si="1"/>
        <v>21.9073875</v>
      </c>
      <c r="N13" s="46">
        <f t="shared" si="2"/>
        <v>616972.922769165</v>
      </c>
      <c r="O13" s="47"/>
      <c r="P13" s="47"/>
      <c r="Q13" s="47"/>
      <c r="R13" s="47"/>
      <c r="S13" s="49"/>
    </row>
    <row r="14" ht="17.1" customHeight="1" spans="1:19">
      <c r="A14" s="9"/>
      <c r="B14" s="4" t="s">
        <v>30</v>
      </c>
      <c r="C14" s="4"/>
      <c r="D14" s="4"/>
      <c r="E14" s="4"/>
      <c r="F14" s="19">
        <f>SUM(F7:F13)</f>
        <v>8</v>
      </c>
      <c r="G14" s="4"/>
      <c r="H14" s="4"/>
      <c r="I14" s="4"/>
      <c r="J14" s="14"/>
      <c r="K14" s="14"/>
      <c r="L14" s="14"/>
      <c r="M14" s="48">
        <f>SUM(M7:M13)</f>
        <v>167.56158625</v>
      </c>
      <c r="N14" s="47">
        <v>4719000</v>
      </c>
      <c r="O14" s="47">
        <f>O7</f>
        <v>0</v>
      </c>
      <c r="P14" s="47">
        <f>P7</f>
        <v>800000</v>
      </c>
      <c r="Q14" s="47">
        <f>Q7</f>
        <v>5519000</v>
      </c>
      <c r="R14" s="47">
        <f>R7</f>
        <v>6250000</v>
      </c>
      <c r="S14" s="49">
        <f>S7</f>
        <v>0.11696</v>
      </c>
    </row>
    <row r="18" spans="2:4">
      <c r="B18" s="20" t="s">
        <v>31</v>
      </c>
      <c r="C18" s="20"/>
      <c r="D18" s="20"/>
    </row>
    <row r="19" s="1" customFormat="1" spans="1:19">
      <c r="A19"/>
      <c r="B19" s="20"/>
      <c r="C19" s="20"/>
      <c r="D19" s="20"/>
      <c r="G19"/>
      <c r="H19"/>
      <c r="I19"/>
      <c r="J19"/>
      <c r="K19"/>
      <c r="L19"/>
      <c r="M19" s="2"/>
      <c r="N19" s="2"/>
      <c r="O19" s="2"/>
      <c r="P19" s="2"/>
      <c r="Q19" s="2"/>
      <c r="R19" s="2"/>
      <c r="S19" s="2"/>
    </row>
    <row r="20" s="1" customFormat="1" spans="1:19">
      <c r="A20"/>
      <c r="B20" s="21" t="s">
        <v>32</v>
      </c>
      <c r="C20" s="22"/>
      <c r="D20" s="23"/>
      <c r="G20"/>
      <c r="H20"/>
      <c r="I20"/>
      <c r="J20"/>
      <c r="K20"/>
      <c r="L20"/>
      <c r="M20" s="2"/>
      <c r="N20" s="2"/>
      <c r="O20" s="2"/>
      <c r="P20" s="2"/>
      <c r="Q20" s="2"/>
      <c r="R20" s="2"/>
      <c r="S20" s="2"/>
    </row>
    <row r="21" s="1" customFormat="1" spans="1:19">
      <c r="A21"/>
      <c r="B21" s="24"/>
      <c r="C21" s="25"/>
      <c r="D21" s="26"/>
      <c r="G21"/>
      <c r="H21"/>
      <c r="I21"/>
      <c r="J21"/>
      <c r="K21"/>
      <c r="L21"/>
      <c r="M21" s="2"/>
      <c r="N21" s="2"/>
      <c r="O21" s="2"/>
      <c r="P21" s="2"/>
      <c r="Q21" s="2"/>
      <c r="R21" s="2"/>
      <c r="S21" s="2"/>
    </row>
    <row r="22" s="1" customFormat="1" spans="1:19">
      <c r="A22"/>
      <c r="B22" s="24"/>
      <c r="C22" s="25"/>
      <c r="D22" s="26"/>
      <c r="G22"/>
      <c r="H22"/>
      <c r="I22"/>
      <c r="J22"/>
      <c r="K22"/>
      <c r="L22"/>
      <c r="M22" s="2"/>
      <c r="N22" s="2"/>
      <c r="O22" s="2"/>
      <c r="P22" s="2"/>
      <c r="Q22" s="2"/>
      <c r="R22" s="2"/>
      <c r="S22" s="2"/>
    </row>
    <row r="23" s="1" customFormat="1" spans="1:19">
      <c r="A23"/>
      <c r="B23" s="24"/>
      <c r="C23" s="25"/>
      <c r="D23" s="26"/>
      <c r="G23"/>
      <c r="H23"/>
      <c r="I23"/>
      <c r="J23"/>
      <c r="K23"/>
      <c r="L23"/>
      <c r="M23" s="2"/>
      <c r="N23" s="2"/>
      <c r="O23" s="2"/>
      <c r="P23" s="2"/>
      <c r="Q23" s="2"/>
      <c r="R23" s="2"/>
      <c r="S23" s="2"/>
    </row>
    <row r="24" s="1" customFormat="1" spans="1:19">
      <c r="A24"/>
      <c r="B24" s="27"/>
      <c r="C24" s="28"/>
      <c r="D24" s="29"/>
      <c r="G24"/>
      <c r="H24"/>
      <c r="I24"/>
      <c r="J24"/>
      <c r="K24"/>
      <c r="L24"/>
      <c r="M24" s="2"/>
      <c r="N24" s="2"/>
      <c r="O24" s="2"/>
      <c r="P24" s="2"/>
      <c r="Q24" s="2"/>
      <c r="R24" s="2"/>
      <c r="S24" s="2"/>
    </row>
    <row r="25" s="1" customFormat="1" spans="1:19">
      <c r="A25"/>
      <c r="B25" s="30"/>
      <c r="C25" s="30"/>
      <c r="D25" s="31"/>
      <c r="G25"/>
      <c r="H25"/>
      <c r="I25"/>
      <c r="J25"/>
      <c r="K25"/>
      <c r="L25"/>
      <c r="M25" s="2"/>
      <c r="N25" s="2"/>
      <c r="O25" s="2"/>
      <c r="P25" s="2"/>
      <c r="Q25" s="2"/>
      <c r="R25" s="2"/>
      <c r="S25" s="2"/>
    </row>
    <row r="26" s="1" customFormat="1" spans="1:19">
      <c r="A26"/>
      <c r="B26" s="32" t="s">
        <v>33</v>
      </c>
      <c r="C26" s="32"/>
      <c r="D26" s="32"/>
      <c r="G26"/>
      <c r="H26"/>
      <c r="I26"/>
      <c r="J26"/>
      <c r="K26"/>
      <c r="L26"/>
      <c r="M26" s="2"/>
      <c r="N26" s="2"/>
      <c r="O26" s="2"/>
      <c r="P26" s="2"/>
      <c r="Q26" s="2"/>
      <c r="R26" s="2"/>
      <c r="S26" s="2"/>
    </row>
    <row r="27" s="1" customFormat="1" spans="1:19">
      <c r="A27"/>
      <c r="B27" s="32"/>
      <c r="C27" s="32"/>
      <c r="D27" s="32"/>
      <c r="G27"/>
      <c r="H27"/>
      <c r="I27"/>
      <c r="J27"/>
      <c r="K27"/>
      <c r="L27"/>
      <c r="M27" s="2"/>
      <c r="N27" s="2"/>
      <c r="O27" s="2"/>
      <c r="P27" s="2"/>
      <c r="Q27" s="2"/>
      <c r="R27" s="2"/>
      <c r="S27" s="2"/>
    </row>
    <row r="29" s="1" customFormat="1" spans="1:19">
      <c r="A29"/>
      <c r="B29" s="33"/>
      <c r="C29" s="33"/>
      <c r="D29" s="33"/>
      <c r="G29"/>
      <c r="H29"/>
      <c r="I29"/>
      <c r="J29"/>
      <c r="K29"/>
      <c r="L29"/>
      <c r="M29" s="2"/>
      <c r="N29" s="2"/>
      <c r="O29" s="2"/>
      <c r="P29" s="2"/>
      <c r="Q29" s="2"/>
      <c r="R29" s="2"/>
      <c r="S29" s="2"/>
    </row>
    <row r="30" s="1" customFormat="1" ht="37" customHeight="1" spans="1:19">
      <c r="A30"/>
      <c r="B30" s="34" t="s">
        <v>34</v>
      </c>
      <c r="C30" s="35" t="s">
        <v>35</v>
      </c>
      <c r="D30" s="35"/>
      <c r="E30" s="36"/>
      <c r="F30" s="36"/>
      <c r="G30" s="36"/>
      <c r="H30" s="36"/>
      <c r="I30" s="36"/>
      <c r="J30" s="36"/>
      <c r="K30"/>
      <c r="L30"/>
      <c r="M30" s="2"/>
      <c r="N30" s="2"/>
      <c r="O30" s="2"/>
      <c r="P30" s="2"/>
      <c r="Q30" s="2"/>
      <c r="R30" s="2"/>
      <c r="S30" s="2"/>
    </row>
    <row r="31" s="1" customFormat="1" ht="24" customHeight="1" spans="1:19">
      <c r="A31"/>
      <c r="B31" s="37"/>
      <c r="C31" s="38"/>
      <c r="D31" s="38"/>
      <c r="G31"/>
      <c r="H31"/>
      <c r="I31"/>
      <c r="J31"/>
      <c r="K31"/>
      <c r="L31"/>
      <c r="M31" s="2"/>
      <c r="N31" s="2"/>
      <c r="O31" s="2"/>
      <c r="P31" s="2"/>
      <c r="Q31" s="2"/>
      <c r="R31" s="2"/>
      <c r="S31" s="2"/>
    </row>
    <row r="32" s="1" customFormat="1" ht="20.4" customHeight="1" spans="1:19">
      <c r="A32"/>
      <c r="B32" s="37"/>
      <c r="C32"/>
      <c r="D32"/>
      <c r="G32"/>
      <c r="H32"/>
      <c r="I32"/>
      <c r="J32"/>
      <c r="K32"/>
      <c r="L32"/>
      <c r="M32" s="2"/>
      <c r="N32" s="2"/>
      <c r="O32" s="2"/>
      <c r="P32" s="2"/>
      <c r="Q32" s="2"/>
      <c r="R32" s="2"/>
      <c r="S32" s="2"/>
    </row>
  </sheetData>
  <mergeCells count="28">
    <mergeCell ref="G4:L4"/>
    <mergeCell ref="G5:I5"/>
    <mergeCell ref="J5:L5"/>
    <mergeCell ref="B14:E14"/>
    <mergeCell ref="A4:A6"/>
    <mergeCell ref="A7:A14"/>
    <mergeCell ref="B4:B6"/>
    <mergeCell ref="B7:B13"/>
    <mergeCell ref="C4:C6"/>
    <mergeCell ref="C7:C13"/>
    <mergeCell ref="D4:D6"/>
    <mergeCell ref="E4:E6"/>
    <mergeCell ref="F4:F6"/>
    <mergeCell ref="M4:M6"/>
    <mergeCell ref="N4:N5"/>
    <mergeCell ref="O4:O5"/>
    <mergeCell ref="O7:O13"/>
    <mergeCell ref="P4:P6"/>
    <mergeCell ref="P7:P13"/>
    <mergeCell ref="Q4:Q6"/>
    <mergeCell ref="Q7:Q13"/>
    <mergeCell ref="R4:R6"/>
    <mergeCell ref="R7:R13"/>
    <mergeCell ref="S4:S6"/>
    <mergeCell ref="S7:S13"/>
    <mergeCell ref="B18:D19"/>
    <mergeCell ref="B20:D24"/>
    <mergeCell ref="B26:D27"/>
  </mergeCells>
  <pageMargins left="0.0388888888888889" right="0.0388888888888889" top="0.0388888888888889" bottom="0.0388888888888889" header="0" footer="0"/>
  <pageSetup paperSize="9" scale="8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Propose</vt:lpstr>
      <vt:lpstr>Actual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ragil.ads05639</dc:creator>
  <cp:lastModifiedBy>ragil.ads05639</cp:lastModifiedBy>
  <dcterms:created xsi:type="dcterms:W3CDTF">2024-09-25T06:29:00Z</dcterms:created>
  <dcterms:modified xsi:type="dcterms:W3CDTF">2024-11-01T09:13:54Z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F7F88DD6C8864810968650AC2BD1E45E_11</vt:lpwstr>
  </property>
  <property fmtid="{D5CDD505-2E9C-101B-9397-08002B2CF9AE}" pid="3" name="KSOProductBuildVer">
    <vt:lpwstr>1033-12.2.0.18607</vt:lpwstr>
  </property>
</Properties>
</file>