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V\Desktop\"/>
    </mc:Choice>
  </mc:AlternateContent>
  <xr:revisionPtr revIDLastSave="0" documentId="13_ncr:1_{F9ADC1FF-80BE-4272-A34E-AF9A16B52481}" xr6:coauthVersionLast="45" xr6:coauthVersionMax="45" xr10:uidLastSave="{00000000-0000-0000-0000-000000000000}"/>
  <bookViews>
    <workbookView xWindow="-110" yWindow="-110" windowWidth="19420" windowHeight="11500" tabRatio="885" activeTab="10" xr2:uid="{00000000-000D-0000-FFFF-FFFF00000000}"/>
  </bookViews>
  <sheets>
    <sheet name="行列函数" sheetId="32" r:id="rId1"/>
    <sheet name="查找引用函数" sheetId="24" r:id="rId2"/>
    <sheet name="VLOOKUP练习" sheetId="2" r:id="rId3"/>
    <sheet name="VLOOKUP模糊匹配" sheetId="33" r:id="rId4"/>
    <sheet name="练习" sheetId="26" r:id="rId5"/>
    <sheet name="INDEX加MATCH组合" sheetId="8" r:id="rId6"/>
    <sheet name="多条件查找" sheetId="9" r:id="rId7"/>
    <sheet name="多条件查找2" sheetId="28" r:id="rId8"/>
    <sheet name="员工信息卡" sheetId="10" r:id="rId9"/>
    <sheet name="基础信息" sheetId="11" r:id="rId10"/>
    <sheet name="offset" sheetId="16" r:id="rId11"/>
    <sheet name="INDIRECT" sheetId="18" r:id="rId12"/>
    <sheet name="Sheet1" sheetId="34" r:id="rId13"/>
    <sheet name="CHOOSE" sheetId="22" r:id="rId14"/>
  </sheets>
  <definedNames>
    <definedName name="_xlnm._FilterDatabase" localSheetId="6" hidden="1">多条件查找!$A$1:$F$25</definedName>
    <definedName name="李四">INDIRECT!$C$2:$C$1048576</definedName>
    <definedName name="王五">INDIRECT!$D$2:$D$1048576</definedName>
    <definedName name="月份">INDIRECT!$A$2:$A$1048576</definedName>
    <definedName name="张三">INDIRECT!$B$2:$B$1048576</definedName>
    <definedName name="赵六">INDIRECT!$E$2:$E$1048576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6" l="1"/>
  <c r="G2" i="16"/>
  <c r="G1" i="16" l="1"/>
  <c r="D10" i="16"/>
  <c r="J3" i="18"/>
  <c r="G2" i="22" l="1"/>
  <c r="I26" i="18"/>
  <c r="C6" i="16"/>
  <c r="D6" i="16" s="1"/>
  <c r="C5" i="16"/>
  <c r="D5" i="16" s="1"/>
  <c r="C4" i="16"/>
  <c r="D4" i="16" s="1"/>
  <c r="C3" i="16"/>
  <c r="D3" i="16" s="1"/>
  <c r="C2" i="16"/>
  <c r="D2" i="16" s="1"/>
  <c r="E11" i="28"/>
  <c r="F10" i="28"/>
  <c r="F9" i="28"/>
  <c r="F8" i="28"/>
  <c r="F7" i="28"/>
  <c r="F6" i="28"/>
  <c r="F5" i="28"/>
  <c r="F4" i="28"/>
  <c r="F3" i="28"/>
  <c r="G9" i="8"/>
  <c r="G8" i="8"/>
  <c r="G7" i="8"/>
  <c r="G6" i="8"/>
  <c r="G5" i="8"/>
  <c r="G4" i="8"/>
  <c r="G3" i="8"/>
  <c r="G2" i="8"/>
  <c r="G9" i="2"/>
  <c r="G8" i="2"/>
  <c r="G7" i="2"/>
  <c r="G6" i="2"/>
  <c r="G5" i="2"/>
  <c r="G4" i="2"/>
  <c r="G3" i="2"/>
  <c r="G2" i="2"/>
  <c r="D95" i="24"/>
  <c r="D94" i="24"/>
  <c r="D93" i="24"/>
  <c r="I14" i="32"/>
  <c r="H14" i="32"/>
  <c r="C14" i="32"/>
  <c r="B14" i="32"/>
  <c r="I13" i="32"/>
  <c r="H13" i="32"/>
  <c r="C13" i="32"/>
  <c r="B13" i="32"/>
  <c r="I12" i="32"/>
  <c r="H12" i="32"/>
  <c r="C12" i="32"/>
  <c r="B12" i="32"/>
  <c r="J9" i="32"/>
  <c r="I9" i="32"/>
  <c r="H9" i="32"/>
  <c r="D9" i="32"/>
  <c r="C9" i="32"/>
  <c r="B9" i="32"/>
  <c r="J8" i="32"/>
  <c r="I8" i="32"/>
  <c r="H8" i="32"/>
  <c r="D8" i="32"/>
  <c r="C8" i="32"/>
  <c r="B8" i="32"/>
  <c r="J7" i="32"/>
  <c r="I7" i="32"/>
  <c r="H7" i="32"/>
  <c r="D7" i="32"/>
  <c r="C7" i="32"/>
  <c r="B7" i="32"/>
  <c r="P18" i="2"/>
  <c r="L3" i="8"/>
  <c r="Q3" i="2"/>
  <c r="K12" i="2"/>
  <c r="K10" i="26"/>
  <c r="F3" i="33"/>
  <c r="M23" i="2"/>
  <c r="K11" i="26"/>
  <c r="O12" i="8"/>
  <c r="K6" i="18"/>
  <c r="C10" i="10"/>
  <c r="L3" i="2"/>
  <c r="L7" i="9"/>
  <c r="L9" i="2"/>
  <c r="K18" i="2"/>
  <c r="L9" i="8"/>
  <c r="M21" i="8"/>
  <c r="K18" i="8"/>
  <c r="M21" i="2"/>
  <c r="F13" i="22"/>
  <c r="K7" i="9"/>
  <c r="P3" i="8"/>
  <c r="G4" i="16"/>
  <c r="K3" i="18"/>
  <c r="O18" i="8"/>
  <c r="G5" i="16"/>
  <c r="P12" i="2"/>
  <c r="H7" i="18"/>
</calcChain>
</file>

<file path=xl/sharedStrings.xml><?xml version="1.0" encoding="utf-8"?>
<sst xmlns="http://schemas.openxmlformats.org/spreadsheetml/2006/main" count="809" uniqueCount="361">
  <si>
    <t>行列函数</t>
  </si>
  <si>
    <t>ROW</t>
  </si>
  <si>
    <t>返回行号</t>
  </si>
  <si>
    <t>与数字有关</t>
  </si>
  <si>
    <t>COLUMN</t>
  </si>
  <si>
    <t>返回列号</t>
  </si>
  <si>
    <t>与字母有关</t>
  </si>
  <si>
    <t>方案1</t>
  </si>
  <si>
    <r>
      <rPr>
        <sz val="12"/>
        <color indexed="8"/>
        <rFont val="思源黑体 Regular"/>
        <charset val="134"/>
      </rPr>
      <t>返回</t>
    </r>
    <r>
      <rPr>
        <b/>
        <sz val="12"/>
        <color indexed="10"/>
        <rFont val="思源黑体 Regular"/>
        <charset val="134"/>
      </rPr>
      <t>当前</t>
    </r>
    <r>
      <rPr>
        <sz val="11"/>
        <color indexed="8"/>
        <rFont val="思源黑体 Regular"/>
        <charset val="134"/>
      </rPr>
      <t>单元格的行、列号</t>
    </r>
  </si>
  <si>
    <t>方案2</t>
  </si>
  <si>
    <r>
      <rPr>
        <sz val="12"/>
        <color indexed="8"/>
        <rFont val="思源黑体 Regular"/>
        <charset val="134"/>
      </rPr>
      <t>返回</t>
    </r>
    <r>
      <rPr>
        <b/>
        <sz val="12"/>
        <color indexed="10"/>
        <rFont val="思源黑体 Regular"/>
        <charset val="134"/>
      </rPr>
      <t>指定</t>
    </r>
    <r>
      <rPr>
        <sz val="11"/>
        <color indexed="8"/>
        <rFont val="思源黑体 Regular"/>
        <charset val="134"/>
      </rPr>
      <t>单元格的行、列号</t>
    </r>
  </si>
  <si>
    <t>附记：</t>
  </si>
  <si>
    <t>错误使用方式</t>
  </si>
  <si>
    <t>ROW(A:G)</t>
  </si>
  <si>
    <t>COLUMN(1:5)</t>
  </si>
  <si>
    <t>VLOOKUP(lookup_value,table_array,col_index_num,[range_lookup])</t>
  </si>
  <si>
    <t>根据线索查找目标值(列)</t>
  </si>
  <si>
    <t>参数：</t>
  </si>
  <si>
    <t>按照列数向右查找</t>
  </si>
  <si>
    <t>lookup_value：</t>
  </si>
  <si>
    <t>线索(值或者单元格引用)</t>
  </si>
  <si>
    <t>table_array：</t>
  </si>
  <si>
    <t>目标区域(两列或多列数据)</t>
  </si>
  <si>
    <t>col_index_num：</t>
  </si>
  <si>
    <t>目标在目标区域的第几列(数值)</t>
  </si>
  <si>
    <t>range_lookup：</t>
  </si>
  <si>
    <t>匹配方式(TRUE/FALSE)</t>
  </si>
  <si>
    <t>注意事项：</t>
  </si>
  <si>
    <t>1）</t>
  </si>
  <si>
    <t>线索所在列必须在目标区域的第一列</t>
  </si>
  <si>
    <t>2）</t>
  </si>
  <si>
    <t>匹配方式：</t>
  </si>
  <si>
    <t>0/FALSE:</t>
  </si>
  <si>
    <t>返回精确匹配值</t>
  </si>
  <si>
    <t>1/TURE/省略：</t>
  </si>
  <si>
    <r>
      <rPr>
        <sz val="12"/>
        <color theme="1"/>
        <rFont val="Arial Unicode MS"/>
        <charset val="134"/>
      </rPr>
      <t>返回精确匹配值或近似匹配值,如果找不到精确匹配值，则返回</t>
    </r>
    <r>
      <rPr>
        <sz val="12"/>
        <color rgb="FFFF0000"/>
        <rFont val="Arial Unicode MS"/>
        <charset val="134"/>
      </rPr>
      <t>小于 lookup_value 的最大数值</t>
    </r>
    <r>
      <rPr>
        <sz val="12"/>
        <color theme="1"/>
        <rFont val="Arial Unicode MS"/>
        <charset val="134"/>
      </rPr>
      <t>，目标区域的第一列必须以升序排序</t>
    </r>
  </si>
  <si>
    <t>3）</t>
  </si>
  <si>
    <r>
      <rPr>
        <sz val="12"/>
        <color theme="1"/>
        <rFont val="Arial Unicode MS"/>
        <charset val="134"/>
      </rPr>
      <t>如果 table_array 第一列中有两个或多个值与 lookup_value 匹配，则使用</t>
    </r>
    <r>
      <rPr>
        <sz val="12"/>
        <color rgb="FFFF0000"/>
        <rFont val="Arial Unicode MS"/>
        <charset val="134"/>
      </rPr>
      <t>第一个</t>
    </r>
    <r>
      <rPr>
        <sz val="12"/>
        <color theme="1"/>
        <rFont val="Arial Unicode MS"/>
        <charset val="134"/>
      </rPr>
      <t>找到的值</t>
    </r>
  </si>
  <si>
    <t>HLOOKUP(lookup_value,table_array,row_index_num,[range_lookup])</t>
  </si>
  <si>
    <t>根据线索查找目标值(行)</t>
  </si>
  <si>
    <t>按照行数向下查找</t>
  </si>
  <si>
    <t>目标区域(两行或多行数据)</t>
  </si>
  <si>
    <t>row_index_num：</t>
  </si>
  <si>
    <t>目标在目标区域的第几行(数值)</t>
  </si>
  <si>
    <t>线索所在行必须在目标区域的第一行</t>
  </si>
  <si>
    <r>
      <rPr>
        <sz val="12"/>
        <color theme="1"/>
        <rFont val="Arial Unicode MS"/>
        <charset val="134"/>
      </rPr>
      <t>返回精确匹配值或近似匹配值,如果找不到精确匹配值，则返回</t>
    </r>
    <r>
      <rPr>
        <sz val="12"/>
        <color rgb="FFFF0000"/>
        <rFont val="Arial Unicode MS"/>
        <charset val="134"/>
      </rPr>
      <t>小于 lookup_value 的最大数值</t>
    </r>
    <r>
      <rPr>
        <sz val="12"/>
        <color theme="1"/>
        <rFont val="Arial Unicode MS"/>
        <charset val="134"/>
      </rPr>
      <t>，目标区域的第一行必须以升序排序</t>
    </r>
  </si>
  <si>
    <r>
      <rPr>
        <sz val="12"/>
        <color theme="1"/>
        <rFont val="Arial Unicode MS"/>
        <charset val="134"/>
      </rPr>
      <t>如果 table_array 第一行中有两个或多个值与 lookup_value 匹配，则使用</t>
    </r>
    <r>
      <rPr>
        <sz val="12"/>
        <color rgb="FFFF0000"/>
        <rFont val="Arial Unicode MS"/>
        <charset val="134"/>
      </rPr>
      <t>第一个</t>
    </r>
    <r>
      <rPr>
        <sz val="12"/>
        <color theme="1"/>
        <rFont val="Arial Unicode MS"/>
        <charset val="134"/>
      </rPr>
      <t>找到的值</t>
    </r>
  </si>
  <si>
    <t>INDEX(array,row_num,column_num)</t>
  </si>
  <si>
    <t>返回指定的行与列交叉处的单元格引用</t>
  </si>
  <si>
    <t>array：</t>
  </si>
  <si>
    <t>区域</t>
  </si>
  <si>
    <t>index(列/行,第几个) 返回区域里第几个位置的值</t>
  </si>
  <si>
    <t>row_num：</t>
  </si>
  <si>
    <t>行号</t>
  </si>
  <si>
    <t>column_num：</t>
  </si>
  <si>
    <t>列号</t>
  </si>
  <si>
    <t>行号和列号都是针对区域而言</t>
  </si>
  <si>
    <t>如果将 row_num 或 column_num 设置为 0，函数 INDEX 分别返回对整列或整行的引用，（可以认为返回区域的第几个值）</t>
  </si>
  <si>
    <t>MATCH(lookup_value, lookup_array, [match_type])</t>
  </si>
  <si>
    <t>返回查找值在查找区域中的相对位置（返回是一个数值)</t>
  </si>
  <si>
    <t>lookup_value:</t>
  </si>
  <si>
    <t>查找的值</t>
  </si>
  <si>
    <t>lookup_array：</t>
  </si>
  <si>
    <t>查找的区域</t>
  </si>
  <si>
    <t>match_type：</t>
  </si>
  <si>
    <t>查找方式</t>
  </si>
  <si>
    <t>查找文本值时，不区分大小写字母</t>
  </si>
  <si>
    <t>查找方式:</t>
  </si>
  <si>
    <t>1或省略</t>
  </si>
  <si>
    <t>查找小于或等于 lookup_value 的最大值。lookup_array 参数中的值必须按升序排列.</t>
  </si>
  <si>
    <r>
      <rPr>
        <sz val="12"/>
        <color theme="1"/>
        <rFont val="Arial Unicode MS"/>
        <charset val="134"/>
      </rPr>
      <t>查找等于 lookup_value 的</t>
    </r>
    <r>
      <rPr>
        <sz val="12"/>
        <color rgb="FFFF0000"/>
        <rFont val="Arial Unicode MS"/>
        <charset val="134"/>
      </rPr>
      <t>第一个</t>
    </r>
    <r>
      <rPr>
        <sz val="12"/>
        <color theme="1"/>
        <rFont val="Arial Unicode MS"/>
        <charset val="134"/>
      </rPr>
      <t>值。lookup_array 参数中的值可以按任何顺序排列.</t>
    </r>
  </si>
  <si>
    <t>查找大于或等于 lookup_value 的最小值。lookup_array 参数中的值必须按降序排列.</t>
  </si>
  <si>
    <t>OFFSET(reference,rows,cols,height,width)</t>
  </si>
  <si>
    <t>以指定的引用为参照系，通过给定偏移量返回新的引用</t>
  </si>
  <si>
    <t xml:space="preserve">Reference： </t>
  </si>
  <si>
    <t>偏移量参照系的引用区域：单元格或相连单元格区域的引用</t>
  </si>
  <si>
    <t>rows：</t>
  </si>
  <si>
    <t>相对于偏移量参照系的左上角单元格，上（下）偏移的行数</t>
  </si>
  <si>
    <t>正（上）负（下）</t>
  </si>
  <si>
    <t>cols：</t>
  </si>
  <si>
    <t>相对于偏移量参照系的左上角单元格，左（右）偏移的列数</t>
  </si>
  <si>
    <t>正（右）负（左）</t>
  </si>
  <si>
    <t>height：</t>
  </si>
  <si>
    <t>高度，即所要返回的引用区域的行数。Height 必须为正数</t>
  </si>
  <si>
    <t>width：</t>
  </si>
  <si>
    <t>宽度，即所要返回的引用区域的列数。Width 必须为正数</t>
  </si>
  <si>
    <t>如果行数和列数偏移量超出工作表边缘，函数 OFFSET 返回错误值 #REF!。</t>
  </si>
  <si>
    <t>如果省略 height 或 width，则假设其高度或宽度与 reference 相同。</t>
  </si>
  <si>
    <t>函数 OFFSET 实际上并不移动任何单元格或更改选定区域，它只是返回一个引用。</t>
  </si>
  <si>
    <t>函数 OFFSET 可用于任何需要将引用作为参数的函数。</t>
  </si>
  <si>
    <t>例如，公式 SUM(OFFSET(C2,1,2,3,1)) 将计算比单元格 C2 靠下 1 行并靠右 2 列的 3 行 1 列的区域的总值。</t>
  </si>
  <si>
    <t>INDIRECT(ref_text,[a1])</t>
  </si>
  <si>
    <t>返回由文本字符串指定的引用</t>
  </si>
  <si>
    <t>ref_text:</t>
  </si>
  <si>
    <t>定义为引用的名称或对作为文本字符串的单元格的引用; 如果是对另一个工作簿的引用(外部引用)，则工作簿必须被打开</t>
  </si>
  <si>
    <t>[a1]:</t>
  </si>
  <si>
    <t>TRUE（1）或省略，第一参数为A1样式的引用</t>
  </si>
  <si>
    <t>FALSE（0），第一参数为R1C1样式的引用</t>
  </si>
  <si>
    <t>一种加引号，一种不加引号。</t>
  </si>
  <si>
    <t>=INDIRECT("A1")——加引号，文本引用,即引用A1单元格所在的文本。</t>
  </si>
  <si>
    <t>=INDIRECT(A1)——不加引号,地址引用。引用的是A1单元格地址。</t>
  </si>
  <si>
    <t>CHOOSE(index_num, value1, [value2], ...)</t>
  </si>
  <si>
    <t>根据给定的索引值，从参数串中选出相应值或操作</t>
  </si>
  <si>
    <t>index_num</t>
  </si>
  <si>
    <t>索引值;如果 index_num 为小数，则在使用前将被截尾取整</t>
  </si>
  <si>
    <t>value1</t>
  </si>
  <si>
    <t>参数可以为数字、单元格引用、已定义名称、公式、函数或文本</t>
  </si>
  <si>
    <t>函数 CHOOSE 的数值参数不仅可以为单个数值，也可以为区域引用。</t>
  </si>
  <si>
    <t>HYPERLINK(link_location, [friendly_name])</t>
  </si>
  <si>
    <t>创建快捷方式或跳转，用以打开存储在 Internet 中的文档。</t>
  </si>
  <si>
    <t>link_location</t>
  </si>
  <si>
    <t>要打开的文档的路径和文件名</t>
  </si>
  <si>
    <t>friendly_name</t>
  </si>
  <si>
    <t>单元格中显示的跳转文本或数字值.显示为蓝色并带有下划线。如果省略 Friendly_name，单元格会将 link_location 显示为跳转文本。</t>
  </si>
  <si>
    <t>跳转网页</t>
  </si>
  <si>
    <t>=HYPERLINK("http://www.163.com","网易")</t>
  </si>
  <si>
    <t>跳转文件或文件夹</t>
  </si>
  <si>
    <t>=HYPERLINK("D:\WeChat", "WeChat")</t>
  </si>
  <si>
    <t>跳转当前工作簿或工作表的指定位置</t>
  </si>
  <si>
    <t>=HYPERLINK("#VLOOKUP练习！A1", "VLOOKUP")</t>
  </si>
  <si>
    <t>#表示当前工作簿（固定用法）</t>
  </si>
  <si>
    <t>部门</t>
  </si>
  <si>
    <t>员工号</t>
  </si>
  <si>
    <t>姓名</t>
  </si>
  <si>
    <t>基本工资</t>
  </si>
  <si>
    <t>绩效奖</t>
  </si>
  <si>
    <t>加班费</t>
  </si>
  <si>
    <t>总工资</t>
  </si>
  <si>
    <t>常规查找</t>
  </si>
  <si>
    <t>文本数字查找</t>
  </si>
  <si>
    <t>蜀国</t>
  </si>
  <si>
    <t>俞明</t>
  </si>
  <si>
    <t>钟伟</t>
  </si>
  <si>
    <t>佘平</t>
  </si>
  <si>
    <t>204</t>
  </si>
  <si>
    <t>吴国</t>
  </si>
  <si>
    <t>廖松</t>
  </si>
  <si>
    <t>207</t>
  </si>
  <si>
    <t>毛庆缘</t>
  </si>
  <si>
    <t>马丽娜</t>
  </si>
  <si>
    <t>查无此人</t>
  </si>
  <si>
    <t>查找一系列值</t>
  </si>
  <si>
    <t>秦宁</t>
  </si>
  <si>
    <t>钟伟航</t>
  </si>
  <si>
    <t>查找指定列</t>
  </si>
  <si>
    <t>通配符查找</t>
  </si>
  <si>
    <t>第一个姓钟的人员的总工资：</t>
  </si>
  <si>
    <t>第一个姓钟的且姓名为2个字人员的总工资：</t>
  </si>
  <si>
    <t>分数等级</t>
  </si>
  <si>
    <t>模糊匹配</t>
  </si>
  <si>
    <t>分数段</t>
  </si>
  <si>
    <t>对应等级</t>
  </si>
  <si>
    <t>得分</t>
  </si>
  <si>
    <t>等级</t>
  </si>
  <si>
    <t>D</t>
  </si>
  <si>
    <t>C</t>
  </si>
  <si>
    <t>B</t>
  </si>
  <si>
    <t>A</t>
  </si>
  <si>
    <t>工号</t>
  </si>
  <si>
    <t>工种</t>
  </si>
  <si>
    <t>职位名称</t>
  </si>
  <si>
    <t>级别</t>
  </si>
  <si>
    <t>入职日期</t>
  </si>
  <si>
    <t>工资</t>
  </si>
  <si>
    <t>FAD</t>
  </si>
  <si>
    <t>000339</t>
  </si>
  <si>
    <t>计涵安</t>
  </si>
  <si>
    <t>职员</t>
  </si>
  <si>
    <t>会计组长</t>
  </si>
  <si>
    <t>C1</t>
  </si>
  <si>
    <t>000367</t>
  </si>
  <si>
    <t>平倩之</t>
  </si>
  <si>
    <t>000491</t>
  </si>
  <si>
    <t>吕菱菱</t>
  </si>
  <si>
    <t>会计文员</t>
  </si>
  <si>
    <t>C2</t>
  </si>
  <si>
    <t>000550</t>
  </si>
  <si>
    <t>魏南碧</t>
  </si>
  <si>
    <t>会计主任</t>
  </si>
  <si>
    <t>O2</t>
  </si>
  <si>
    <t>000576</t>
  </si>
  <si>
    <t>汪倩寒</t>
  </si>
  <si>
    <t>助理财务经理</t>
  </si>
  <si>
    <t>M3</t>
  </si>
  <si>
    <t>001009</t>
  </si>
  <si>
    <t>000578</t>
  </si>
  <si>
    <t>左寒涵</t>
  </si>
  <si>
    <t>000805</t>
  </si>
  <si>
    <t>经安幻</t>
  </si>
  <si>
    <t>模拟答案</t>
  </si>
  <si>
    <t>韩梦千</t>
  </si>
  <si>
    <t>000932</t>
  </si>
  <si>
    <t>尤慧千</t>
  </si>
  <si>
    <t>会计副主任</t>
  </si>
  <si>
    <t>O3</t>
  </si>
  <si>
    <t>001653</t>
  </si>
  <si>
    <t>项倩寒</t>
  </si>
  <si>
    <t>001745</t>
  </si>
  <si>
    <t>郭涵美</t>
  </si>
  <si>
    <t>GMO</t>
  </si>
  <si>
    <t>000242</t>
  </si>
  <si>
    <t>米忆幻</t>
  </si>
  <si>
    <t>助理主任</t>
  </si>
  <si>
    <t>000247</t>
  </si>
  <si>
    <t>狄倩幻</t>
  </si>
  <si>
    <t>000751</t>
  </si>
  <si>
    <t>於幻寒</t>
  </si>
  <si>
    <t>一级文员</t>
  </si>
  <si>
    <t>000797</t>
  </si>
  <si>
    <t>单倩忆</t>
  </si>
  <si>
    <t>生产计划主任</t>
  </si>
  <si>
    <t>000872</t>
  </si>
  <si>
    <t>陆幻易</t>
  </si>
  <si>
    <t>000911</t>
  </si>
  <si>
    <t>应幻忆</t>
  </si>
  <si>
    <t>二级文员</t>
  </si>
  <si>
    <t>C3</t>
  </si>
  <si>
    <t>001703</t>
  </si>
  <si>
    <t>杜寒忆</t>
  </si>
  <si>
    <t>001708</t>
  </si>
  <si>
    <t>赵倩寒</t>
  </si>
  <si>
    <t>001733</t>
  </si>
  <si>
    <t>陈亦玉</t>
  </si>
  <si>
    <t>000754</t>
  </si>
  <si>
    <t>禹之之</t>
  </si>
  <si>
    <t>秘书</t>
  </si>
  <si>
    <t>001741</t>
  </si>
  <si>
    <t>翁倩易</t>
  </si>
  <si>
    <t>990082</t>
  </si>
  <si>
    <t>严千丹</t>
  </si>
  <si>
    <t>总经理</t>
  </si>
  <si>
    <t>E2</t>
  </si>
  <si>
    <t>ISD</t>
  </si>
  <si>
    <t>000030</t>
  </si>
  <si>
    <t>危涵倩</t>
  </si>
  <si>
    <t>资讯服务部经理</t>
  </si>
  <si>
    <t>M2</t>
  </si>
  <si>
    <t>000727</t>
  </si>
  <si>
    <t>钱南南</t>
  </si>
  <si>
    <t>电脑支援主任</t>
  </si>
  <si>
    <t>000927</t>
  </si>
  <si>
    <t>蔡忆之</t>
  </si>
  <si>
    <t>000929</t>
  </si>
  <si>
    <t>高倩涵</t>
  </si>
  <si>
    <t>电脑支援员</t>
  </si>
  <si>
    <t>000980</t>
  </si>
  <si>
    <t>孙美易</t>
  </si>
  <si>
    <t>高级电脑支援员</t>
  </si>
  <si>
    <t>001723</t>
  </si>
  <si>
    <t>莫涵幻</t>
  </si>
  <si>
    <t>高级电脑支援主任</t>
  </si>
  <si>
    <t>O1</t>
  </si>
  <si>
    <t>逆向查找</t>
  </si>
  <si>
    <t>序号</t>
  </si>
  <si>
    <t>学期</t>
  </si>
  <si>
    <t>科目</t>
  </si>
  <si>
    <t>分数</t>
  </si>
  <si>
    <t>第一学期</t>
  </si>
  <si>
    <t>语文</t>
  </si>
  <si>
    <t>数学</t>
  </si>
  <si>
    <t>英语</t>
  </si>
  <si>
    <t>E</t>
  </si>
  <si>
    <t>第二学期</t>
  </si>
  <si>
    <t>采购清单</t>
  </si>
  <si>
    <t>商品单价表</t>
  </si>
  <si>
    <t>品名</t>
  </si>
  <si>
    <t>规格</t>
  </si>
  <si>
    <t>单价</t>
  </si>
  <si>
    <t>数量</t>
  </si>
  <si>
    <t>金额</t>
  </si>
  <si>
    <t>品牌</t>
  </si>
  <si>
    <t>海尔</t>
  </si>
  <si>
    <t>1.5P</t>
  </si>
  <si>
    <t>1.2P</t>
  </si>
  <si>
    <t>2.0P</t>
  </si>
  <si>
    <t>格力</t>
  </si>
  <si>
    <t>美的</t>
  </si>
  <si>
    <t>3.0P</t>
  </si>
  <si>
    <t>九阳</t>
  </si>
  <si>
    <t>合计</t>
  </si>
  <si>
    <t>4.0P</t>
  </si>
  <si>
    <t>员工信息卡</t>
  </si>
  <si>
    <t>孙权</t>
  </si>
  <si>
    <t>员工部门</t>
  </si>
  <si>
    <t>生日</t>
  </si>
  <si>
    <t>员工级别</t>
  </si>
  <si>
    <t>照片</t>
  </si>
  <si>
    <t>郭嘉</t>
  </si>
  <si>
    <t>魏国</t>
  </si>
  <si>
    <t>6级</t>
  </si>
  <si>
    <t>B1210014</t>
  </si>
  <si>
    <t>黄月英</t>
  </si>
  <si>
    <t>10级</t>
  </si>
  <si>
    <t>B1120002</t>
  </si>
  <si>
    <t>刘备</t>
  </si>
  <si>
    <t>2级</t>
  </si>
  <si>
    <t>A9410001</t>
  </si>
  <si>
    <t>马超</t>
  </si>
  <si>
    <t>9级</t>
  </si>
  <si>
    <t>B1310002</t>
  </si>
  <si>
    <t>B0010001</t>
  </si>
  <si>
    <t>孙尚香</t>
  </si>
  <si>
    <t>4级</t>
  </si>
  <si>
    <t>B0320003</t>
  </si>
  <si>
    <t>夏侯惇</t>
  </si>
  <si>
    <t>B0810003</t>
  </si>
  <si>
    <t>杨修</t>
  </si>
  <si>
    <t>11级</t>
  </si>
  <si>
    <t>B1210001</t>
  </si>
  <si>
    <t>张飞</t>
  </si>
  <si>
    <t>7级</t>
  </si>
  <si>
    <t>B1210006</t>
  </si>
  <si>
    <t>张辽</t>
  </si>
  <si>
    <t>B0210003</t>
  </si>
  <si>
    <t>赵云</t>
  </si>
  <si>
    <t>B0810001</t>
  </si>
  <si>
    <t>周瑜</t>
  </si>
  <si>
    <t>B1210007</t>
  </si>
  <si>
    <t>诸葛亮</t>
  </si>
  <si>
    <t>B0510002</t>
  </si>
  <si>
    <t>数量合计：</t>
  </si>
  <si>
    <t>主机</t>
  </si>
  <si>
    <t>金额合计：</t>
  </si>
  <si>
    <t>显示屏</t>
  </si>
  <si>
    <t>鼠标</t>
  </si>
  <si>
    <t>键盘</t>
  </si>
  <si>
    <t>椅子</t>
  </si>
  <si>
    <t>书架</t>
  </si>
  <si>
    <t>月份</t>
  </si>
  <si>
    <t>张三</t>
  </si>
  <si>
    <t>李四</t>
  </si>
  <si>
    <t>王五</t>
  </si>
  <si>
    <t>赵六</t>
  </si>
  <si>
    <t>1月</t>
  </si>
  <si>
    <t>求和</t>
  </si>
  <si>
    <r>
      <rPr>
        <sz val="12"/>
        <color theme="0"/>
        <rFont val="思源黑体 CN Regular"/>
        <family val="2"/>
        <scheme val="minor"/>
      </rPr>
      <t>2月</t>
    </r>
  </si>
  <si>
    <r>
      <rPr>
        <sz val="12"/>
        <color theme="0"/>
        <rFont val="思源黑体 CN Regular"/>
        <family val="2"/>
        <scheme val="minor"/>
      </rPr>
      <t>3月</t>
    </r>
  </si>
  <si>
    <r>
      <rPr>
        <sz val="12"/>
        <color theme="0"/>
        <rFont val="思源黑体 CN Regular"/>
        <family val="2"/>
        <scheme val="minor"/>
      </rPr>
      <t>4月</t>
    </r>
  </si>
  <si>
    <r>
      <rPr>
        <sz val="12"/>
        <color theme="0"/>
        <rFont val="思源黑体 CN Regular"/>
        <family val="2"/>
        <scheme val="minor"/>
      </rPr>
      <t>5月</t>
    </r>
  </si>
  <si>
    <r>
      <rPr>
        <sz val="12"/>
        <color theme="0"/>
        <rFont val="思源黑体 CN Regular"/>
        <family val="2"/>
        <scheme val="minor"/>
      </rPr>
      <t>6月</t>
    </r>
  </si>
  <si>
    <r>
      <rPr>
        <sz val="12"/>
        <color theme="0"/>
        <rFont val="思源黑体 CN Regular"/>
        <family val="2"/>
        <scheme val="minor"/>
      </rPr>
      <t>7月</t>
    </r>
  </si>
  <si>
    <r>
      <rPr>
        <sz val="12"/>
        <color theme="0"/>
        <rFont val="思源黑体 CN Regular"/>
        <family val="2"/>
        <scheme val="minor"/>
      </rPr>
      <t>8月</t>
    </r>
  </si>
  <si>
    <r>
      <rPr>
        <sz val="12"/>
        <color theme="0"/>
        <rFont val="思源黑体 CN Regular"/>
        <family val="2"/>
        <scheme val="minor"/>
      </rPr>
      <t>9月</t>
    </r>
  </si>
  <si>
    <r>
      <rPr>
        <sz val="12"/>
        <color theme="0"/>
        <rFont val="思源黑体 CN Regular"/>
        <family val="2"/>
        <scheme val="minor"/>
      </rPr>
      <t>10月</t>
    </r>
  </si>
  <si>
    <r>
      <rPr>
        <sz val="12"/>
        <color theme="0"/>
        <rFont val="思源黑体 CN Regular"/>
        <family val="2"/>
        <scheme val="minor"/>
      </rPr>
      <t>11月</t>
    </r>
  </si>
  <si>
    <r>
      <rPr>
        <sz val="12"/>
        <color theme="0"/>
        <rFont val="思源黑体 CN Regular"/>
        <family val="2"/>
        <scheme val="minor"/>
      </rPr>
      <t>12月</t>
    </r>
  </si>
  <si>
    <t>傅晨</t>
  </si>
  <si>
    <t>员工</t>
  </si>
  <si>
    <t>销量</t>
  </si>
  <si>
    <t>提成</t>
  </si>
  <si>
    <t>题目说明：</t>
  </si>
  <si>
    <t>资深</t>
  </si>
  <si>
    <t>1、根据员工级别以及销量，计算提成</t>
  </si>
  <si>
    <t>2、初级员工，销量&gt;=30台，每台提成400元；不足30台，每台提成220元</t>
  </si>
  <si>
    <t>高级</t>
  </si>
  <si>
    <t>3、高级员工，销量&gt;=30台，每台提成500元；不足30台，每台提成280元</t>
  </si>
  <si>
    <t>初级</t>
  </si>
  <si>
    <t xml:space="preserve">4、资深员工，销量&gt;=30台，每台提成600元；不足30台，每台提成200元 </t>
  </si>
  <si>
    <t>H7</t>
    <phoneticPr fontId="30" type="noConversion"/>
  </si>
  <si>
    <t xml:space="preserve">  </t>
    <phoneticPr fontId="30" type="noConversion"/>
  </si>
  <si>
    <t xml:space="preserve"> 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</si>
</sst>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76" formatCode="_(* #,##0.00_);_(* \(#,##0.00\);_(* &quot;-&quot;??_);_(@_)"/>
    <numFmt numFmtId="177" formatCode="0.00_);[Red]\(0.00\)"/>
  </numFmts>
  <fonts count="31">
    <font>
      <sz val="12"/>
      <color theme="1"/>
      <name val="Arial Unicode MS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0"/>
      <name val="思源黑体 CN Regular"/>
      <family val="2"/>
      <scheme val="minor"/>
    </font>
    <font>
      <sz val="12"/>
      <color theme="1"/>
      <name val="Arial Unicode MS"/>
      <charset val="134"/>
    </font>
    <font>
      <b/>
      <sz val="10"/>
      <name val="微软雅黑"/>
      <family val="2"/>
      <charset val="134"/>
    </font>
    <font>
      <sz val="12"/>
      <color theme="1"/>
      <name val="思源黑体 CN Regular"/>
      <family val="2"/>
      <scheme val="minor"/>
    </font>
    <font>
      <sz val="12"/>
      <color theme="0"/>
      <name val="思源黑体 CN Regular"/>
      <family val="2"/>
      <scheme val="minor"/>
    </font>
    <font>
      <sz val="12"/>
      <color theme="1"/>
      <name val="Microsoft YaHei UI"/>
      <family val="2"/>
      <charset val="134"/>
    </font>
    <font>
      <sz val="12"/>
      <color theme="1"/>
      <name val="宋体"/>
      <family val="3"/>
      <charset val="134"/>
    </font>
    <font>
      <sz val="9"/>
      <color rgb="FF121212"/>
      <name val="Arial"/>
      <family val="2"/>
    </font>
    <font>
      <sz val="10"/>
      <name val="宋体"/>
      <family val="3"/>
      <charset val="134"/>
    </font>
    <font>
      <u/>
      <sz val="12"/>
      <color theme="10"/>
      <name val="Arial Unicode MS"/>
      <charset val="134"/>
    </font>
    <font>
      <sz val="12"/>
      <name val="Arial Unicode MS"/>
      <charset val="134"/>
    </font>
    <font>
      <b/>
      <sz val="11"/>
      <name val="思源黑体 CN Regular"/>
      <family val="2"/>
      <scheme val="minor"/>
    </font>
    <font>
      <sz val="11"/>
      <name val="思源黑体 CN Regular"/>
      <family val="2"/>
      <scheme val="minor"/>
    </font>
    <font>
      <sz val="12"/>
      <color rgb="FFFF0000"/>
      <name val="微软雅黑"/>
      <family val="2"/>
      <charset val="134"/>
    </font>
    <font>
      <b/>
      <sz val="12"/>
      <color theme="1"/>
      <name val="思源黑体 CN Regular"/>
      <family val="2"/>
      <scheme val="minor"/>
    </font>
    <font>
      <sz val="18"/>
      <color theme="0"/>
      <name val="思源黑体 Bold"/>
      <charset val="134"/>
    </font>
    <font>
      <sz val="18"/>
      <color theme="0"/>
      <name val="思源黑体 Bold"/>
      <charset val="128"/>
    </font>
    <font>
      <b/>
      <sz val="12"/>
      <color theme="1"/>
      <name val="Arial Unicode MS"/>
      <charset val="134"/>
    </font>
    <font>
      <b/>
      <sz val="14"/>
      <color indexed="8"/>
      <name val="思源黑体 Regular"/>
      <charset val="134"/>
    </font>
    <font>
      <sz val="12"/>
      <color indexed="8"/>
      <name val="思源黑体 Regular"/>
      <charset val="134"/>
    </font>
    <font>
      <sz val="12"/>
      <color rgb="FF000000"/>
      <name val="Microsoft YaHei UI"/>
      <family val="2"/>
      <charset val="134"/>
    </font>
    <font>
      <b/>
      <sz val="11"/>
      <color theme="3"/>
      <name val="思源黑体 CN Regular"/>
      <family val="2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2"/>
      <color rgb="FFFF0000"/>
      <name val="Arial Unicode MS"/>
      <charset val="134"/>
    </font>
    <font>
      <b/>
      <sz val="12"/>
      <color indexed="10"/>
      <name val="思源黑体 Regular"/>
      <charset val="134"/>
    </font>
    <font>
      <sz val="11"/>
      <color indexed="8"/>
      <name val="思源黑体 Regular"/>
      <charset val="134"/>
    </font>
    <font>
      <sz val="9"/>
      <name val="Arial Unicode MS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4F4F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Dashed">
        <color theme="1" tint="0.499984740745262"/>
      </left>
      <right style="mediumDashed">
        <color theme="1" tint="0.499984740745262"/>
      </right>
      <top/>
      <bottom style="mediumDashed">
        <color theme="1" tint="0.499984740745262"/>
      </bottom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double">
        <color theme="1" tint="0.499984740745262"/>
      </top>
      <bottom style="double">
        <color theme="1" tint="0.499984740745262"/>
      </bottom>
      <diagonal/>
    </border>
    <border>
      <left/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Dashed">
        <color theme="4" tint="0.59996337778862885"/>
      </left>
      <right style="mediumDashed">
        <color theme="4" tint="0.59996337778862885"/>
      </right>
      <top style="mediumDashed">
        <color theme="4" tint="0.59996337778862885"/>
      </top>
      <bottom style="mediumDashed">
        <color theme="4" tint="0.59996337778862885"/>
      </bottom>
      <diagonal/>
    </border>
  </borders>
  <cellStyleXfs count="10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6" fillId="8" borderId="0" applyNumberFormat="0" applyFont="0" applyBorder="0" applyAlignment="0" applyProtection="0"/>
    <xf numFmtId="0" fontId="25" fillId="0" borderId="0">
      <alignment vertical="center"/>
    </xf>
    <xf numFmtId="0" fontId="26" fillId="9" borderId="0" applyNumberFormat="0" applyFont="0" applyBorder="0" applyAlignment="0" applyProtection="0"/>
    <xf numFmtId="0" fontId="4" fillId="0" borderId="0">
      <alignment vertical="center"/>
    </xf>
    <xf numFmtId="0" fontId="4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8" applyFont="1" applyAlignment="1">
      <alignment horizontal="center" vertical="center"/>
    </xf>
    <xf numFmtId="177" fontId="1" fillId="0" borderId="0" xfId="8" applyNumberFormat="1" applyFont="1" applyAlignment="1">
      <alignment horizontal="center" vertical="center"/>
    </xf>
    <xf numFmtId="0" fontId="3" fillId="2" borderId="1" xfId="8" applyFont="1" applyFill="1" applyBorder="1" applyAlignment="1">
      <alignment horizontal="center" vertical="center"/>
    </xf>
    <xf numFmtId="0" fontId="4" fillId="3" borderId="2" xfId="9" applyFill="1" applyBorder="1" applyAlignment="1">
      <alignment horizontal="center" vertical="center"/>
    </xf>
    <xf numFmtId="0" fontId="4" fillId="3" borderId="3" xfId="9" applyFill="1" applyBorder="1" applyAlignment="1">
      <alignment horizontal="center" vertical="center"/>
    </xf>
    <xf numFmtId="177" fontId="5" fillId="0" borderId="0" xfId="6" applyNumberFormat="1" applyFont="1" applyAlignment="1">
      <alignment horizontal="center" vertical="center"/>
    </xf>
    <xf numFmtId="177" fontId="1" fillId="0" borderId="0" xfId="4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2" borderId="6" xfId="8" applyFont="1" applyFill="1" applyBorder="1" applyAlignment="1">
      <alignment horizontal="center" vertical="center"/>
    </xf>
    <xf numFmtId="0" fontId="6" fillId="0" borderId="0" xfId="8" applyFont="1">
      <alignment vertical="center"/>
    </xf>
    <xf numFmtId="0" fontId="6" fillId="0" borderId="0" xfId="8" applyFont="1" applyAlignment="1">
      <alignment horizontal="center" vertical="center"/>
    </xf>
    <xf numFmtId="0" fontId="8" fillId="0" borderId="0" xfId="8" applyFont="1" applyAlignment="1">
      <alignment horizontal="center" vertical="center"/>
    </xf>
    <xf numFmtId="0" fontId="9" fillId="0" borderId="0" xfId="8" applyFont="1" applyAlignment="1">
      <alignment horizontal="center" vertical="center"/>
    </xf>
    <xf numFmtId="0" fontId="10" fillId="0" borderId="0" xfId="0" applyFo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11" fillId="0" borderId="0" xfId="0" applyFont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4" borderId="8" xfId="8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14" fontId="6" fillId="0" borderId="3" xfId="0" applyNumberFormat="1" applyFont="1" applyBorder="1" applyAlignment="1">
      <alignment horizontal="center" vertical="center"/>
    </xf>
    <xf numFmtId="14" fontId="4" fillId="3" borderId="3" xfId="9" applyNumberForma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3" applyFont="1">
      <alignment vertical="center"/>
    </xf>
    <xf numFmtId="41" fontId="15" fillId="0" borderId="0" xfId="0" applyNumberFormat="1" applyFont="1" applyBorder="1" applyAlignment="1">
      <alignment horizontal="center" vertical="center"/>
    </xf>
    <xf numFmtId="0" fontId="3" fillId="4" borderId="4" xfId="8" applyFont="1" applyFill="1" applyBorder="1" applyAlignment="1">
      <alignment horizontal="center" vertical="center"/>
    </xf>
    <xf numFmtId="0" fontId="16" fillId="0" borderId="0" xfId="0" applyNumberFormat="1" applyFont="1">
      <alignment vertical="center"/>
    </xf>
    <xf numFmtId="0" fontId="8" fillId="0" borderId="0" xfId="0" applyFont="1">
      <alignment vertical="center"/>
    </xf>
    <xf numFmtId="0" fontId="6" fillId="0" borderId="0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6" fillId="5" borderId="0" xfId="0" applyFont="1" applyFill="1">
      <alignment vertical="center"/>
    </xf>
    <xf numFmtId="14" fontId="1" fillId="0" borderId="0" xfId="8" applyNumberFormat="1" applyFont="1" applyAlignment="1">
      <alignment horizontal="center" vertical="center"/>
    </xf>
    <xf numFmtId="0" fontId="1" fillId="0" borderId="0" xfId="8" applyFont="1" applyAlignment="1"/>
    <xf numFmtId="14" fontId="3" fillId="2" borderId="1" xfId="8" applyNumberFormat="1" applyFont="1" applyFill="1" applyBorder="1" applyAlignment="1">
      <alignment horizontal="center" vertical="center"/>
    </xf>
    <xf numFmtId="14" fontId="4" fillId="3" borderId="2" xfId="9" applyNumberFormat="1" applyFill="1" applyBorder="1" applyAlignment="1">
      <alignment horizontal="center" vertical="center"/>
    </xf>
    <xf numFmtId="0" fontId="1" fillId="0" borderId="0" xfId="8" applyFont="1" applyAlignment="1">
      <alignment horizontal="left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2" applyNumberFormat="1" applyFill="1" applyBorder="1" applyAlignment="1">
      <alignment horizontal="center" vertical="center"/>
    </xf>
    <xf numFmtId="0" fontId="0" fillId="3" borderId="0" xfId="0" applyFill="1">
      <alignment vertical="center"/>
    </xf>
    <xf numFmtId="0" fontId="18" fillId="6" borderId="15" xfId="0" applyFont="1" applyFill="1" applyBorder="1" applyAlignment="1">
      <alignment vertical="center"/>
    </xf>
    <xf numFmtId="0" fontId="19" fillId="6" borderId="16" xfId="0" applyFont="1" applyFill="1" applyBorder="1" applyAlignment="1">
      <alignment vertical="center"/>
    </xf>
    <xf numFmtId="0" fontId="19" fillId="6" borderId="17" xfId="0" applyFont="1" applyFill="1" applyBorder="1" applyAlignment="1">
      <alignment vertical="center"/>
    </xf>
    <xf numFmtId="0" fontId="20" fillId="3" borderId="0" xfId="0" applyFont="1" applyFill="1">
      <alignment vertical="center"/>
    </xf>
    <xf numFmtId="20" fontId="0" fillId="3" borderId="0" xfId="0" applyNumberForma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4" fillId="3" borderId="0" xfId="0" applyFont="1" applyFill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NumberFormat="1" applyFill="1" applyAlignment="1">
      <alignment horizontal="left" vertical="center"/>
    </xf>
    <xf numFmtId="0" fontId="12" fillId="3" borderId="0" xfId="2" applyFill="1">
      <alignment vertical="center"/>
    </xf>
    <xf numFmtId="0" fontId="0" fillId="0" borderId="0" xfId="0" applyFill="1">
      <alignment vertical="center"/>
    </xf>
    <xf numFmtId="0" fontId="21" fillId="7" borderId="0" xfId="0" applyFont="1" applyFill="1">
      <alignment vertical="center"/>
    </xf>
    <xf numFmtId="0" fontId="22" fillId="7" borderId="0" xfId="0" applyFont="1" applyFill="1">
      <alignment vertical="center"/>
    </xf>
    <xf numFmtId="0" fontId="23" fillId="7" borderId="0" xfId="0" applyFont="1" applyFill="1">
      <alignment vertical="center"/>
    </xf>
    <xf numFmtId="0" fontId="22" fillId="7" borderId="18" xfId="0" applyFont="1" applyFill="1" applyBorder="1">
      <alignment vertical="center"/>
    </xf>
    <xf numFmtId="0" fontId="22" fillId="0" borderId="0" xfId="0" applyFont="1" applyFill="1">
      <alignment vertical="center"/>
    </xf>
    <xf numFmtId="0" fontId="0" fillId="7" borderId="0" xfId="0" applyFill="1">
      <alignment vertical="center"/>
    </xf>
    <xf numFmtId="0" fontId="0" fillId="3" borderId="0" xfId="0" quotePrefix="1" applyFill="1">
      <alignment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10">
    <cellStyle name="GreyOrWhite" xfId="5" xr:uid="{00000000-0005-0000-0000-000000000000}"/>
    <cellStyle name="Normal_第二题(查询函数)" xfId="6" xr:uid="{00000000-0005-0000-0000-000001000000}"/>
    <cellStyle name="Normal_第三题(查询函数)" xfId="4" xr:uid="{00000000-0005-0000-0000-000002000000}"/>
    <cellStyle name="Yellow" xfId="7" xr:uid="{00000000-0005-0000-0000-000003000000}"/>
    <cellStyle name="标题 4" xfId="3" builtinId="19"/>
    <cellStyle name="常规" xfId="0" builtinId="0"/>
    <cellStyle name="常规 2" xfId="8" xr:uid="{00000000-0005-0000-0000-000006000000}"/>
    <cellStyle name="常规 3" xfId="9" xr:uid="{00000000-0005-0000-0000-000007000000}"/>
    <cellStyle name="超链接" xfId="2" builtinId="8"/>
    <cellStyle name="千位分隔" xfId="1" builtinId="3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0</xdr:colOff>
      <xdr:row>1</xdr:row>
      <xdr:rowOff>952500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190500"/>
          <a:ext cx="96202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0</xdr:colOff>
      <xdr:row>2</xdr:row>
      <xdr:rowOff>952500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1152525"/>
          <a:ext cx="96202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</xdr:row>
      <xdr:rowOff>31506</xdr:rowOff>
    </xdr:from>
    <xdr:to>
      <xdr:col>3</xdr:col>
      <xdr:colOff>0</xdr:colOff>
      <xdr:row>3</xdr:row>
      <xdr:rowOff>20753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1183640"/>
          <a:ext cx="952500" cy="95123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3</xdr:row>
      <xdr:rowOff>9525</xdr:rowOff>
    </xdr:from>
    <xdr:to>
      <xdr:col>3</xdr:col>
      <xdr:colOff>0</xdr:colOff>
      <xdr:row>4</xdr:row>
      <xdr:rowOff>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21240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4</xdr:row>
      <xdr:rowOff>9525</xdr:rowOff>
    </xdr:from>
    <xdr:to>
      <xdr:col>3</xdr:col>
      <xdr:colOff>0</xdr:colOff>
      <xdr:row>5</xdr:row>
      <xdr:rowOff>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30861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9525</xdr:rowOff>
    </xdr:from>
    <xdr:to>
      <xdr:col>3</xdr:col>
      <xdr:colOff>0</xdr:colOff>
      <xdr:row>6</xdr:row>
      <xdr:rowOff>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4048125"/>
          <a:ext cx="96202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6</xdr:row>
      <xdr:rowOff>9525</xdr:rowOff>
    </xdr:from>
    <xdr:to>
      <xdr:col>3</xdr:col>
      <xdr:colOff>0</xdr:colOff>
      <xdr:row>7</xdr:row>
      <xdr:rowOff>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50101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0</xdr:colOff>
      <xdr:row>7</xdr:row>
      <xdr:rowOff>952500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5962650"/>
          <a:ext cx="96202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8</xdr:row>
      <xdr:rowOff>9525</xdr:rowOff>
    </xdr:from>
    <xdr:to>
      <xdr:col>3</xdr:col>
      <xdr:colOff>0</xdr:colOff>
      <xdr:row>9</xdr:row>
      <xdr:rowOff>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69342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9</xdr:row>
      <xdr:rowOff>9525</xdr:rowOff>
    </xdr:from>
    <xdr:to>
      <xdr:col>3</xdr:col>
      <xdr:colOff>0</xdr:colOff>
      <xdr:row>10</xdr:row>
      <xdr:rowOff>1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78962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10</xdr:row>
      <xdr:rowOff>0</xdr:rowOff>
    </xdr:from>
    <xdr:to>
      <xdr:col>3</xdr:col>
      <xdr:colOff>0</xdr:colOff>
      <xdr:row>10</xdr:row>
      <xdr:rowOff>952500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88487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11</xdr:row>
      <xdr:rowOff>0</xdr:rowOff>
    </xdr:from>
    <xdr:to>
      <xdr:col>3</xdr:col>
      <xdr:colOff>0</xdr:colOff>
      <xdr:row>11</xdr:row>
      <xdr:rowOff>952500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98107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12</xdr:row>
      <xdr:rowOff>0</xdr:rowOff>
    </xdr:from>
    <xdr:to>
      <xdr:col>3</xdr:col>
      <xdr:colOff>0</xdr:colOff>
      <xdr:row>12</xdr:row>
      <xdr:rowOff>952500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107727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12</xdr:row>
      <xdr:rowOff>9525</xdr:rowOff>
    </xdr:from>
    <xdr:to>
      <xdr:col>3</xdr:col>
      <xdr:colOff>0</xdr:colOff>
      <xdr:row>12</xdr:row>
      <xdr:rowOff>958599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10782300"/>
          <a:ext cx="952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</xdr:row>
      <xdr:rowOff>0</xdr:rowOff>
    </xdr:from>
    <xdr:to>
      <xdr:col>3</xdr:col>
      <xdr:colOff>0</xdr:colOff>
      <xdr:row>13</xdr:row>
      <xdr:rowOff>952500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11734800"/>
          <a:ext cx="9525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正式课风格">
  <a:themeElements>
    <a:clrScheme name="focus">
      <a:dk1>
        <a:srgbClr val="000000"/>
      </a:dk1>
      <a:lt1>
        <a:sysClr val="window" lastClr="FFFFFF"/>
      </a:lt1>
      <a:dk2>
        <a:srgbClr val="FDBF6F"/>
      </a:dk2>
      <a:lt2>
        <a:srgbClr val="FF7F00"/>
      </a:lt2>
      <a:accent1>
        <a:srgbClr val="52596B"/>
      </a:accent1>
      <a:accent2>
        <a:srgbClr val="BD2010"/>
      </a:accent2>
      <a:accent3>
        <a:srgbClr val="E7BA10"/>
      </a:accent3>
      <a:accent4>
        <a:srgbClr val="33A02C"/>
      </a:accent4>
      <a:accent5>
        <a:srgbClr val="9C55AD"/>
      </a:accent5>
      <a:accent6>
        <a:srgbClr val="CEC3C6"/>
      </a:accent6>
      <a:hlink>
        <a:srgbClr val="6B9F25"/>
      </a:hlink>
      <a:folHlink>
        <a:srgbClr val="B26B02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showGridLines="0" topLeftCell="A10" zoomScale="160" zoomScaleNormal="160" workbookViewId="0">
      <selection activeCell="B15" sqref="B15"/>
    </sheetView>
  </sheetViews>
  <sheetFormatPr defaultColWidth="9" defaultRowHeight="15"/>
  <cols>
    <col min="1" max="7" width="9" style="58"/>
    <col min="8" max="8" width="9.4140625" style="58" customWidth="1"/>
    <col min="9" max="16384" width="9" style="58"/>
  </cols>
  <sheetData>
    <row r="1" spans="1:12" customFormat="1" ht="17.5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4"/>
    </row>
    <row r="2" spans="1:12" customFormat="1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4"/>
    </row>
    <row r="3" spans="1:12" customFormat="1" ht="16.5">
      <c r="A3" s="60" t="s">
        <v>1</v>
      </c>
      <c r="B3" s="60" t="s">
        <v>2</v>
      </c>
      <c r="C3" s="61" t="s">
        <v>3</v>
      </c>
      <c r="D3" s="60"/>
      <c r="E3" s="60"/>
      <c r="F3" s="60"/>
      <c r="G3" s="60"/>
      <c r="H3" s="60"/>
      <c r="I3" s="60"/>
      <c r="J3" s="60"/>
      <c r="K3" s="60"/>
      <c r="L3" s="64"/>
    </row>
    <row r="4" spans="1:12" customFormat="1" ht="16.5">
      <c r="A4" s="60" t="s">
        <v>4</v>
      </c>
      <c r="B4" s="60" t="s">
        <v>5</v>
      </c>
      <c r="C4" s="61" t="s">
        <v>6</v>
      </c>
      <c r="D4" s="60"/>
      <c r="E4" s="60"/>
      <c r="F4" s="60"/>
      <c r="G4" s="60"/>
      <c r="H4" s="60"/>
      <c r="I4" s="60"/>
      <c r="J4" s="60"/>
      <c r="K4" s="60"/>
      <c r="L4" s="64"/>
    </row>
    <row r="5" spans="1:12" customFormat="1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4"/>
    </row>
    <row r="6" spans="1:12" customFormat="1">
      <c r="A6" s="60" t="s">
        <v>7</v>
      </c>
      <c r="B6" s="60" t="s">
        <v>8</v>
      </c>
      <c r="C6" s="60"/>
      <c r="D6" s="60"/>
      <c r="E6" s="60"/>
      <c r="F6" s="60"/>
      <c r="G6" s="60"/>
      <c r="H6" s="60"/>
      <c r="I6" s="60"/>
      <c r="J6" s="60"/>
      <c r="K6" s="60"/>
      <c r="L6" s="64"/>
    </row>
    <row r="7" spans="1:12" customFormat="1">
      <c r="A7" s="60"/>
      <c r="B7" s="62">
        <f>ROW()</f>
        <v>7</v>
      </c>
      <c r="C7" s="62">
        <f>ROW()</f>
        <v>7</v>
      </c>
      <c r="D7" s="62">
        <f>ROW()</f>
        <v>7</v>
      </c>
      <c r="E7" s="60"/>
      <c r="F7" s="60"/>
      <c r="G7" s="60"/>
      <c r="H7" s="62">
        <f>COLUMN()</f>
        <v>8</v>
      </c>
      <c r="I7" s="62">
        <f>COLUMN()</f>
        <v>9</v>
      </c>
      <c r="J7" s="62">
        <f>COLUMN()</f>
        <v>10</v>
      </c>
      <c r="K7" s="60"/>
      <c r="L7" s="64"/>
    </row>
    <row r="8" spans="1:12" customFormat="1">
      <c r="A8" s="60"/>
      <c r="B8" s="62">
        <f>ROW()</f>
        <v>8</v>
      </c>
      <c r="C8" s="62">
        <f>ROW()</f>
        <v>8</v>
      </c>
      <c r="D8" s="62">
        <f>ROW()</f>
        <v>8</v>
      </c>
      <c r="E8" s="60"/>
      <c r="F8" s="60"/>
      <c r="G8" s="60"/>
      <c r="H8" s="62">
        <f>COLUMN()</f>
        <v>8</v>
      </c>
      <c r="I8" s="62">
        <f>COLUMN()</f>
        <v>9</v>
      </c>
      <c r="J8" s="62">
        <f>COLUMN()</f>
        <v>10</v>
      </c>
      <c r="K8" s="60"/>
      <c r="L8" s="64"/>
    </row>
    <row r="9" spans="1:12" customFormat="1">
      <c r="A9" s="60"/>
      <c r="B9" s="62">
        <f>ROW()</f>
        <v>9</v>
      </c>
      <c r="C9" s="62">
        <f>ROW()</f>
        <v>9</v>
      </c>
      <c r="D9" s="62">
        <f>ROW()</f>
        <v>9</v>
      </c>
      <c r="E9" s="60"/>
      <c r="F9" s="60"/>
      <c r="G9" s="60"/>
      <c r="H9" s="62">
        <f>COLUMN()</f>
        <v>8</v>
      </c>
      <c r="I9" s="62">
        <f>COLUMN()</f>
        <v>9</v>
      </c>
      <c r="J9" s="62">
        <f>COLUMN()</f>
        <v>10</v>
      </c>
      <c r="K9" s="60"/>
      <c r="L9" s="64"/>
    </row>
    <row r="10" spans="1:12" customForma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4"/>
    </row>
    <row r="11" spans="1:12" customFormat="1">
      <c r="A11" s="60" t="s">
        <v>9</v>
      </c>
      <c r="B11" s="60" t="s">
        <v>10</v>
      </c>
      <c r="C11" s="60"/>
      <c r="D11" s="60"/>
      <c r="E11" s="60"/>
      <c r="F11" s="60"/>
      <c r="G11" s="60"/>
      <c r="H11" s="60"/>
      <c r="I11" s="60"/>
      <c r="J11" s="60"/>
      <c r="K11" s="60"/>
      <c r="L11" s="64"/>
    </row>
    <row r="12" spans="1:12" customFormat="1">
      <c r="A12" s="60"/>
      <c r="B12" s="62">
        <f>ROW(A1)</f>
        <v>1</v>
      </c>
      <c r="C12" s="62">
        <f>ROW(B1)</f>
        <v>1</v>
      </c>
      <c r="D12" s="60"/>
      <c r="E12" s="60"/>
      <c r="F12" s="60"/>
      <c r="G12" s="60"/>
      <c r="H12" s="62">
        <f>COLUMN(B1)</f>
        <v>2</v>
      </c>
      <c r="I12" s="62">
        <f>COLUMN(C1)</f>
        <v>3</v>
      </c>
      <c r="J12" s="60"/>
      <c r="K12" s="60"/>
      <c r="L12" s="64"/>
    </row>
    <row r="13" spans="1:12" customFormat="1">
      <c r="A13" s="60"/>
      <c r="B13" s="62">
        <f>ROW(G5)</f>
        <v>5</v>
      </c>
      <c r="C13" s="62">
        <f>ROW(H5)</f>
        <v>5</v>
      </c>
      <c r="D13" s="60"/>
      <c r="E13" s="60"/>
      <c r="F13" s="60"/>
      <c r="G13" s="60"/>
      <c r="H13" s="62">
        <f>COLUMN(G5)</f>
        <v>7</v>
      </c>
      <c r="I13" s="62">
        <f>COLUMN(H5)</f>
        <v>8</v>
      </c>
      <c r="J13" s="60"/>
      <c r="K13" s="60"/>
      <c r="L13" s="64"/>
    </row>
    <row r="14" spans="1:12" customFormat="1">
      <c r="A14" s="60"/>
      <c r="B14" s="62">
        <f>ROW(A68)</f>
        <v>68</v>
      </c>
      <c r="C14" s="62">
        <f>ROW(B68)</f>
        <v>68</v>
      </c>
      <c r="D14" s="60"/>
      <c r="E14" s="60"/>
      <c r="F14" s="60"/>
      <c r="G14" s="60"/>
      <c r="H14" s="62">
        <f>COLUMN(AS1)</f>
        <v>45</v>
      </c>
      <c r="I14" s="62">
        <f>COLUMN(AT1)</f>
        <v>46</v>
      </c>
      <c r="J14" s="60"/>
      <c r="K14" s="60"/>
      <c r="L14" s="64"/>
    </row>
    <row r="15" spans="1:12" customFormat="1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4"/>
    </row>
    <row r="16" spans="1:12" customFormat="1">
      <c r="A16" s="60" t="s">
        <v>11</v>
      </c>
      <c r="B16" s="60" t="s">
        <v>12</v>
      </c>
      <c r="C16" s="60"/>
      <c r="D16" s="60"/>
      <c r="E16" s="60"/>
      <c r="F16" s="60"/>
      <c r="G16" s="60"/>
      <c r="H16" s="60"/>
      <c r="I16" s="60"/>
      <c r="J16" s="60"/>
      <c r="K16" s="60"/>
      <c r="L16" s="64"/>
    </row>
    <row r="17" spans="1:12" customFormat="1">
      <c r="A17" s="60"/>
      <c r="B17" s="60" t="s">
        <v>13</v>
      </c>
      <c r="C17" s="60"/>
      <c r="D17" s="60"/>
      <c r="E17" s="60"/>
      <c r="F17" s="60"/>
      <c r="G17" s="60"/>
      <c r="H17" s="60"/>
      <c r="I17" s="60"/>
      <c r="J17" s="60"/>
      <c r="K17" s="60"/>
      <c r="L17" s="64"/>
    </row>
    <row r="18" spans="1:12" customFormat="1">
      <c r="A18" s="60"/>
      <c r="B18" s="60" t="s">
        <v>14</v>
      </c>
      <c r="C18" s="60"/>
      <c r="D18" s="60"/>
      <c r="E18" s="60"/>
      <c r="F18" s="60"/>
      <c r="G18" s="60"/>
      <c r="H18" s="60"/>
      <c r="I18" s="60"/>
      <c r="J18" s="60"/>
      <c r="K18" s="60"/>
      <c r="L18" s="64"/>
    </row>
    <row r="19" spans="1:12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1:12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</row>
  </sheetData>
  <phoneticPr fontId="3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14"/>
  <sheetViews>
    <sheetView showGridLines="0" topLeftCell="A16" zoomScale="130" zoomScaleNormal="130" workbookViewId="0">
      <selection activeCell="G33" sqref="G33"/>
    </sheetView>
  </sheetViews>
  <sheetFormatPr defaultColWidth="9" defaultRowHeight="15.5"/>
  <cols>
    <col min="1" max="2" width="9" style="8"/>
    <col min="3" max="3" width="11.25" style="8" customWidth="1"/>
    <col min="4" max="4" width="11.58203125" style="24" customWidth="1"/>
    <col min="5" max="5" width="12.08203125" style="24" customWidth="1"/>
    <col min="6" max="8" width="9.9140625" style="24" customWidth="1"/>
    <col min="9" max="16384" width="9" style="8"/>
  </cols>
  <sheetData>
    <row r="1" spans="1:8">
      <c r="A1" s="10" t="s">
        <v>253</v>
      </c>
      <c r="B1" s="10" t="s">
        <v>123</v>
      </c>
      <c r="C1" s="10" t="s">
        <v>286</v>
      </c>
      <c r="D1" s="10" t="s">
        <v>284</v>
      </c>
      <c r="E1" s="10" t="s">
        <v>162</v>
      </c>
      <c r="F1" s="10" t="s">
        <v>283</v>
      </c>
      <c r="G1" s="10" t="s">
        <v>285</v>
      </c>
      <c r="H1" s="10" t="s">
        <v>122</v>
      </c>
    </row>
    <row r="2" spans="1:8" ht="75.75" customHeight="1">
      <c r="A2" s="25">
        <v>1</v>
      </c>
      <c r="B2" s="25" t="s">
        <v>287</v>
      </c>
      <c r="C2" s="26"/>
      <c r="D2" s="27">
        <v>29411</v>
      </c>
      <c r="E2" s="27">
        <v>41185</v>
      </c>
      <c r="F2" s="25" t="s">
        <v>288</v>
      </c>
      <c r="G2" s="25" t="s">
        <v>289</v>
      </c>
      <c r="H2" s="25" t="s">
        <v>290</v>
      </c>
    </row>
    <row r="3" spans="1:8" ht="75.75" customHeight="1">
      <c r="A3" s="25">
        <v>2</v>
      </c>
      <c r="B3" s="25" t="s">
        <v>291</v>
      </c>
      <c r="C3" s="26"/>
      <c r="D3" s="27">
        <v>29305</v>
      </c>
      <c r="E3" s="27">
        <v>40888</v>
      </c>
      <c r="F3" s="25" t="s">
        <v>130</v>
      </c>
      <c r="G3" s="25" t="s">
        <v>292</v>
      </c>
      <c r="H3" s="25" t="s">
        <v>293</v>
      </c>
    </row>
    <row r="4" spans="1:8" ht="75.75" customHeight="1">
      <c r="A4" s="25">
        <v>3</v>
      </c>
      <c r="B4" s="25" t="s">
        <v>294</v>
      </c>
      <c r="C4" s="26"/>
      <c r="D4" s="27">
        <v>27644</v>
      </c>
      <c r="E4" s="27">
        <v>34343</v>
      </c>
      <c r="F4" s="25" t="s">
        <v>130</v>
      </c>
      <c r="G4" s="25" t="s">
        <v>295</v>
      </c>
      <c r="H4" s="25" t="s">
        <v>296</v>
      </c>
    </row>
    <row r="5" spans="1:8" ht="75.75" customHeight="1">
      <c r="A5" s="25">
        <v>4</v>
      </c>
      <c r="B5" s="25" t="s">
        <v>297</v>
      </c>
      <c r="C5" s="26"/>
      <c r="D5" s="27">
        <v>30420</v>
      </c>
      <c r="E5" s="27">
        <v>41596</v>
      </c>
      <c r="F5" s="25" t="s">
        <v>130</v>
      </c>
      <c r="G5" s="25" t="s">
        <v>298</v>
      </c>
      <c r="H5" s="25" t="s">
        <v>299</v>
      </c>
    </row>
    <row r="6" spans="1:8" ht="75.75" customHeight="1">
      <c r="A6" s="25">
        <v>5</v>
      </c>
      <c r="B6" s="25" t="s">
        <v>282</v>
      </c>
      <c r="C6" s="26"/>
      <c r="D6" s="27">
        <v>29561</v>
      </c>
      <c r="E6" s="27">
        <v>36622</v>
      </c>
      <c r="F6" s="25" t="s">
        <v>135</v>
      </c>
      <c r="G6" s="25" t="s">
        <v>295</v>
      </c>
      <c r="H6" s="25" t="s">
        <v>300</v>
      </c>
    </row>
    <row r="7" spans="1:8" ht="75.75" customHeight="1">
      <c r="A7" s="25">
        <v>6</v>
      </c>
      <c r="B7" s="25" t="s">
        <v>301</v>
      </c>
      <c r="C7" s="26"/>
      <c r="D7" s="27">
        <v>29222</v>
      </c>
      <c r="E7" s="27">
        <v>37949</v>
      </c>
      <c r="F7" s="25" t="s">
        <v>135</v>
      </c>
      <c r="G7" s="25" t="s">
        <v>302</v>
      </c>
      <c r="H7" s="25" t="s">
        <v>303</v>
      </c>
    </row>
    <row r="8" spans="1:8" ht="75.75" customHeight="1">
      <c r="A8" s="25">
        <v>7</v>
      </c>
      <c r="B8" s="25" t="s">
        <v>304</v>
      </c>
      <c r="C8" s="26"/>
      <c r="D8" s="27">
        <v>32320</v>
      </c>
      <c r="E8" s="27">
        <v>39708</v>
      </c>
      <c r="F8" s="25" t="s">
        <v>288</v>
      </c>
      <c r="G8" s="25" t="s">
        <v>292</v>
      </c>
      <c r="H8" s="25" t="s">
        <v>305</v>
      </c>
    </row>
    <row r="9" spans="1:8" ht="75.75" customHeight="1">
      <c r="A9" s="25">
        <v>8</v>
      </c>
      <c r="B9" s="25" t="s">
        <v>306</v>
      </c>
      <c r="C9" s="26"/>
      <c r="D9" s="27">
        <v>32671</v>
      </c>
      <c r="E9" s="27">
        <v>40919</v>
      </c>
      <c r="F9" s="25" t="s">
        <v>288</v>
      </c>
      <c r="G9" s="25" t="s">
        <v>307</v>
      </c>
      <c r="H9" s="25" t="s">
        <v>308</v>
      </c>
    </row>
    <row r="10" spans="1:8" ht="75.75" customHeight="1">
      <c r="A10" s="25">
        <v>9</v>
      </c>
      <c r="B10" s="25" t="s">
        <v>309</v>
      </c>
      <c r="C10" s="26"/>
      <c r="D10" s="27">
        <v>29386</v>
      </c>
      <c r="E10" s="27">
        <v>41015</v>
      </c>
      <c r="F10" s="25" t="s">
        <v>130</v>
      </c>
      <c r="G10" s="25" t="s">
        <v>310</v>
      </c>
      <c r="H10" s="25" t="s">
        <v>311</v>
      </c>
    </row>
    <row r="11" spans="1:8" ht="75.75" customHeight="1">
      <c r="A11" s="25">
        <v>10</v>
      </c>
      <c r="B11" s="25" t="s">
        <v>312</v>
      </c>
      <c r="C11" s="26"/>
      <c r="D11" s="27">
        <v>28445</v>
      </c>
      <c r="E11" s="27">
        <v>37611</v>
      </c>
      <c r="F11" s="25" t="s">
        <v>288</v>
      </c>
      <c r="G11" s="25" t="s">
        <v>292</v>
      </c>
      <c r="H11" s="25" t="s">
        <v>313</v>
      </c>
    </row>
    <row r="12" spans="1:8" ht="75.75" customHeight="1">
      <c r="A12" s="25">
        <v>11</v>
      </c>
      <c r="B12" s="25" t="s">
        <v>314</v>
      </c>
      <c r="C12" s="26"/>
      <c r="D12" s="27">
        <v>28408</v>
      </c>
      <c r="E12" s="27">
        <v>39500</v>
      </c>
      <c r="F12" s="25" t="s">
        <v>130</v>
      </c>
      <c r="G12" s="25" t="s">
        <v>310</v>
      </c>
      <c r="H12" s="25" t="s">
        <v>315</v>
      </c>
    </row>
    <row r="13" spans="1:8" ht="75.75" customHeight="1">
      <c r="A13" s="25">
        <v>12</v>
      </c>
      <c r="B13" s="25" t="s">
        <v>316</v>
      </c>
      <c r="C13" s="26"/>
      <c r="D13" s="27">
        <v>31797</v>
      </c>
      <c r="E13" s="27">
        <v>41053</v>
      </c>
      <c r="F13" s="25" t="s">
        <v>135</v>
      </c>
      <c r="G13" s="25" t="s">
        <v>298</v>
      </c>
      <c r="H13" s="25" t="s">
        <v>317</v>
      </c>
    </row>
    <row r="14" spans="1:8" ht="75.75" customHeight="1">
      <c r="A14" s="25">
        <v>13</v>
      </c>
      <c r="B14" s="25" t="s">
        <v>318</v>
      </c>
      <c r="C14" s="25"/>
      <c r="D14" s="27">
        <v>29341</v>
      </c>
      <c r="E14" s="27">
        <v>38713</v>
      </c>
      <c r="F14" s="25" t="s">
        <v>130</v>
      </c>
      <c r="G14" s="25" t="s">
        <v>302</v>
      </c>
      <c r="H14" s="25" t="s">
        <v>319</v>
      </c>
    </row>
  </sheetData>
  <phoneticPr fontId="30" type="noConversion"/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73"/>
  <sheetViews>
    <sheetView showGridLines="0" tabSelected="1" zoomScale="130" zoomScaleNormal="130" workbookViewId="0">
      <selection activeCell="D8" sqref="D8"/>
    </sheetView>
  </sheetViews>
  <sheetFormatPr defaultColWidth="9" defaultRowHeight="15"/>
  <cols>
    <col min="1" max="1" width="13.9140625" style="20" customWidth="1"/>
    <col min="2" max="4" width="13.9140625"/>
    <col min="5" max="5" width="4.4140625" customWidth="1"/>
    <col min="6" max="7" width="13.9140625"/>
    <col min="8" max="8" width="9.25" customWidth="1"/>
    <col min="10" max="10" width="17.25" style="20" customWidth="1"/>
    <col min="11" max="12" width="23.08203125" style="20" customWidth="1"/>
  </cols>
  <sheetData>
    <row r="1" spans="1:12" ht="16.5">
      <c r="A1" s="21" t="s">
        <v>265</v>
      </c>
      <c r="B1" s="21" t="s">
        <v>268</v>
      </c>
      <c r="C1" s="21" t="s">
        <v>267</v>
      </c>
      <c r="D1" s="21" t="s">
        <v>269</v>
      </c>
      <c r="F1" s="17" t="s">
        <v>320</v>
      </c>
      <c r="G1" s="5">
        <f ca="1">SUM(OFFSET(B1,1,0,5))</f>
        <v>725</v>
      </c>
      <c r="H1" s="22"/>
      <c r="I1" s="21" t="s">
        <v>265</v>
      </c>
      <c r="J1" s="23" t="s">
        <v>267</v>
      </c>
    </row>
    <row r="2" spans="1:12" ht="15.5">
      <c r="A2" s="5" t="s">
        <v>321</v>
      </c>
      <c r="B2" s="5">
        <v>199</v>
      </c>
      <c r="C2" s="5">
        <f>IFERROR(VLOOKUP(A2,I:J,2,0),"")</f>
        <v>5000</v>
      </c>
      <c r="D2" s="5">
        <f>IFERROR(B2*C2,"")</f>
        <v>995000</v>
      </c>
      <c r="F2" s="17" t="s">
        <v>322</v>
      </c>
      <c r="G2" s="5">
        <f ca="1">SUM(OFFSET(D1,1,0,5))</f>
        <v>1595260</v>
      </c>
      <c r="I2" s="5" t="s">
        <v>323</v>
      </c>
      <c r="J2" s="5">
        <v>400</v>
      </c>
    </row>
    <row r="3" spans="1:12">
      <c r="A3" s="5" t="s">
        <v>323</v>
      </c>
      <c r="B3" s="5">
        <v>189</v>
      </c>
      <c r="C3" s="5">
        <f>IFERROR(VLOOKUP(A3,I:J,2,0),"")</f>
        <v>400</v>
      </c>
      <c r="D3" s="5">
        <f t="shared" ref="D3:D6" si="0">IFERROR(B3*C3,"")</f>
        <v>75600</v>
      </c>
      <c r="I3" s="5" t="s">
        <v>321</v>
      </c>
      <c r="J3" s="5">
        <v>5000</v>
      </c>
    </row>
    <row r="4" spans="1:12" ht="15.5">
      <c r="A4" s="5" t="s">
        <v>324</v>
      </c>
      <c r="B4" s="5">
        <v>123</v>
      </c>
      <c r="C4" s="5">
        <f>IFERROR(VLOOKUP(A4,I:J,2,0),"")</f>
        <v>20</v>
      </c>
      <c r="D4" s="5">
        <f t="shared" si="0"/>
        <v>2460</v>
      </c>
      <c r="G4" s="8" t="str">
        <f ca="1">IFERROR(_xlfn.FORMULATEXT(G1),"")</f>
        <v>=SUM(OFFSET(B1,1,0,5))</v>
      </c>
      <c r="I4" s="5" t="s">
        <v>324</v>
      </c>
      <c r="J4" s="5">
        <v>20</v>
      </c>
    </row>
    <row r="5" spans="1:12" ht="15.5">
      <c r="A5" s="5" t="s">
        <v>324</v>
      </c>
      <c r="B5" s="5">
        <v>110</v>
      </c>
      <c r="C5" s="5">
        <f>IFERROR(VLOOKUP(A5,I:J,2,0),"")</f>
        <v>20</v>
      </c>
      <c r="D5" s="5">
        <f t="shared" si="0"/>
        <v>2200</v>
      </c>
      <c r="E5" s="20"/>
      <c r="G5" s="8" t="str">
        <f ca="1">IFERROR(_xlfn.FORMULATEXT(G2),"")</f>
        <v>=SUM(OFFSET(D1,1,0,5))</v>
      </c>
      <c r="I5" s="5" t="s">
        <v>325</v>
      </c>
      <c r="J5" s="5">
        <v>30</v>
      </c>
    </row>
    <row r="6" spans="1:12">
      <c r="A6" s="5" t="s">
        <v>321</v>
      </c>
      <c r="B6" s="5">
        <v>104</v>
      </c>
      <c r="C6" s="5">
        <f>IFERROR(VLOOKUP(A6,I:J,2,0),"")</f>
        <v>5000</v>
      </c>
      <c r="D6" s="5">
        <f t="shared" si="0"/>
        <v>520000</v>
      </c>
      <c r="E6" s="20"/>
      <c r="I6" s="5" t="s">
        <v>326</v>
      </c>
      <c r="J6" s="5">
        <v>100</v>
      </c>
    </row>
    <row r="7" spans="1:12">
      <c r="B7" s="20"/>
      <c r="C7" s="20"/>
      <c r="D7" s="20">
        <f>SUM(D2:D6)</f>
        <v>1595260</v>
      </c>
      <c r="E7" s="20"/>
      <c r="F7" s="20"/>
      <c r="I7" s="5" t="s">
        <v>327</v>
      </c>
      <c r="J7" s="5">
        <v>200</v>
      </c>
      <c r="K7"/>
      <c r="L7"/>
    </row>
    <row r="8" spans="1:12">
      <c r="B8" s="20"/>
      <c r="C8" s="20"/>
      <c r="D8" s="20"/>
      <c r="E8" s="20"/>
      <c r="F8" s="20"/>
    </row>
    <row r="9" spans="1:12">
      <c r="B9" s="20"/>
      <c r="C9" s="20"/>
      <c r="D9" s="20"/>
      <c r="E9" s="20"/>
      <c r="F9" s="20"/>
    </row>
    <row r="10" spans="1:12" s="20" customFormat="1">
      <c r="B10" s="20">
        <v>20</v>
      </c>
      <c r="D10" s="20">
        <f ca="1">OFFSET(C4,1,0)</f>
        <v>20</v>
      </c>
    </row>
    <row r="11" spans="1:12" s="20" customFormat="1"/>
    <row r="12" spans="1:12" s="20" customFormat="1"/>
    <row r="13" spans="1:12" s="20" customFormat="1"/>
    <row r="14" spans="1:12" s="20" customFormat="1"/>
    <row r="15" spans="1:12" s="20" customFormat="1"/>
    <row r="16" spans="1:12" s="20" customFormat="1"/>
    <row r="17" s="20" customFormat="1"/>
    <row r="18" s="20" customFormat="1"/>
    <row r="19" s="20" customFormat="1"/>
    <row r="20" s="20" customFormat="1"/>
    <row r="21" s="20" customFormat="1"/>
    <row r="22" s="20" customFormat="1"/>
    <row r="23" s="20" customFormat="1"/>
    <row r="24" s="20" customFormat="1"/>
    <row r="25" s="20" customFormat="1"/>
    <row r="26" s="20" customFormat="1"/>
    <row r="27" s="20" customFormat="1"/>
    <row r="28" s="20" customFormat="1"/>
    <row r="29" s="20" customFormat="1"/>
    <row r="30" s="20" customFormat="1"/>
    <row r="31" s="20" customFormat="1"/>
    <row r="32" s="20" customFormat="1"/>
    <row r="33" s="20" customFormat="1"/>
    <row r="34" s="20" customFormat="1"/>
    <row r="35" s="20" customFormat="1"/>
    <row r="36" s="20" customFormat="1"/>
    <row r="37" s="20" customFormat="1"/>
    <row r="38" s="20" customFormat="1"/>
    <row r="39" s="20" customFormat="1"/>
    <row r="40" s="20" customFormat="1"/>
    <row r="41" s="20" customFormat="1"/>
    <row r="42" s="20" customFormat="1"/>
    <row r="43" s="20" customFormat="1"/>
    <row r="44" s="20" customFormat="1"/>
    <row r="45" s="20" customFormat="1"/>
    <row r="46" s="20" customFormat="1"/>
    <row r="47" s="20" customFormat="1"/>
    <row r="48" s="20" customFormat="1"/>
    <row r="49" s="20" customFormat="1"/>
    <row r="50" s="20" customFormat="1"/>
    <row r="51" s="20" customFormat="1"/>
    <row r="52" s="20" customFormat="1"/>
    <row r="53" s="20" customFormat="1"/>
    <row r="54" s="20" customFormat="1"/>
    <row r="55" s="20" customFormat="1"/>
    <row r="56" s="20" customFormat="1"/>
    <row r="57" s="20" customFormat="1"/>
    <row r="58" s="20" customFormat="1"/>
    <row r="59" s="20" customFormat="1"/>
    <row r="60" s="20" customFormat="1"/>
    <row r="61" s="20" customFormat="1"/>
    <row r="62" s="20" customFormat="1"/>
    <row r="63" s="20" customFormat="1"/>
    <row r="64" s="20" customFormat="1"/>
    <row r="65" s="20" customFormat="1"/>
    <row r="66" s="20" customFormat="1"/>
    <row r="67" s="20" customFormat="1"/>
    <row r="68" s="20" customFormat="1"/>
    <row r="69" s="20" customFormat="1"/>
    <row r="70" s="20" customFormat="1"/>
    <row r="71" s="20" customFormat="1"/>
    <row r="72" s="20" customFormat="1"/>
    <row r="73" s="20" customFormat="1"/>
  </sheetData>
  <phoneticPr fontId="30" type="noConversion"/>
  <conditionalFormatting sqref="H1">
    <cfRule type="expression" dxfId="7" priority="20" stopIfTrue="1">
      <formula>#REF!&lt;&gt;""</formula>
    </cfRule>
  </conditionalFormatting>
  <conditionalFormatting sqref="B17">
    <cfRule type="expression" dxfId="6" priority="8" stopIfTrue="1">
      <formula>$A17&lt;&gt;""</formula>
    </cfRule>
  </conditionalFormatting>
  <conditionalFormatting sqref="B18">
    <cfRule type="expression" dxfId="5" priority="7" stopIfTrue="1">
      <formula>$A18&lt;&gt;""</formula>
    </cfRule>
  </conditionalFormatting>
  <conditionalFormatting sqref="B19">
    <cfRule type="expression" dxfId="4" priority="6" stopIfTrue="1">
      <formula>$A19&lt;&gt;""</formula>
    </cfRule>
  </conditionalFormatting>
  <conditionalFormatting sqref="B20:D20">
    <cfRule type="expression" dxfId="3" priority="5" stopIfTrue="1">
      <formula>$A20&lt;&gt;""</formula>
    </cfRule>
  </conditionalFormatting>
  <conditionalFormatting sqref="B21:D21">
    <cfRule type="expression" dxfId="2" priority="4" stopIfTrue="1">
      <formula>$A21&lt;&gt;""</formula>
    </cfRule>
  </conditionalFormatting>
  <conditionalFormatting sqref="B22:D22">
    <cfRule type="expression" dxfId="1" priority="3" stopIfTrue="1">
      <formula>$A22&lt;&gt;""</formula>
    </cfRule>
  </conditionalFormatting>
  <conditionalFormatting sqref="B15:B16 C15:D22 A15:A22">
    <cfRule type="expression" dxfId="0" priority="18" stopIfTrue="1">
      <formula>$A15&lt;&gt;""</formula>
    </cfRule>
  </conditionalFormatting>
  <dataValidations count="3">
    <dataValidation type="list" allowBlank="1" showInputMessage="1" showErrorMessage="1" sqref="K7" xr:uid="{00000000-0002-0000-0A00-000000000000}">
      <formula1>供应商</formula1>
    </dataValidation>
    <dataValidation type="list" allowBlank="1" showInputMessage="1" showErrorMessage="1" sqref="L7" xr:uid="{00000000-0002-0000-0A00-000001000000}">
      <formula1>物流</formula1>
    </dataValidation>
    <dataValidation type="list" allowBlank="1" showInputMessage="1" showErrorMessage="1" sqref="A2:A22" xr:uid="{00000000-0002-0000-0A00-000002000000}">
      <formula1>$I$2:$I$7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6"/>
  <sheetViews>
    <sheetView showGridLines="0" topLeftCell="A10" zoomScale="115" zoomScaleNormal="115" workbookViewId="0">
      <selection activeCell="K14" sqref="K14"/>
    </sheetView>
  </sheetViews>
  <sheetFormatPr defaultColWidth="10.25" defaultRowHeight="23.15" customHeight="1"/>
  <sheetData>
    <row r="1" spans="1:13" ht="23.15" customHeight="1">
      <c r="A1" s="17" t="s">
        <v>328</v>
      </c>
      <c r="B1" s="17" t="s">
        <v>329</v>
      </c>
      <c r="C1" s="17" t="s">
        <v>330</v>
      </c>
      <c r="D1" s="17" t="s">
        <v>331</v>
      </c>
      <c r="E1" s="17" t="s">
        <v>332</v>
      </c>
      <c r="F1" s="18"/>
      <c r="G1" s="19"/>
      <c r="H1" s="19"/>
      <c r="I1" s="19"/>
      <c r="J1" s="19"/>
      <c r="K1" s="19"/>
      <c r="L1" s="19"/>
      <c r="M1" s="19"/>
    </row>
    <row r="2" spans="1:13" ht="23.15" customHeight="1">
      <c r="A2" s="17" t="s">
        <v>333</v>
      </c>
      <c r="B2" s="5">
        <v>221</v>
      </c>
      <c r="C2" s="5">
        <v>267</v>
      </c>
      <c r="D2" s="5">
        <v>126</v>
      </c>
      <c r="E2" s="5">
        <v>183</v>
      </c>
      <c r="F2" s="19"/>
      <c r="H2" s="19"/>
      <c r="I2" s="17" t="s">
        <v>123</v>
      </c>
      <c r="J2" s="17" t="s">
        <v>334</v>
      </c>
      <c r="K2" s="19"/>
      <c r="L2" s="19"/>
      <c r="M2" s="19"/>
    </row>
    <row r="3" spans="1:13" ht="23.15" customHeight="1">
      <c r="A3" s="17" t="s">
        <v>335</v>
      </c>
      <c r="B3" s="5">
        <v>117</v>
      </c>
      <c r="C3" s="5">
        <v>202</v>
      </c>
      <c r="D3" s="5">
        <v>159</v>
      </c>
      <c r="E3" s="5">
        <v>169</v>
      </c>
      <c r="F3" s="19"/>
      <c r="G3" s="19"/>
      <c r="H3" s="19"/>
      <c r="I3" s="5" t="s">
        <v>330</v>
      </c>
      <c r="J3" s="5">
        <f ca="1">SUM(INDIRECT(I3))</f>
        <v>2329</v>
      </c>
      <c r="K3" s="8" t="str">
        <f ca="1">IFERROR(_xlfn.FORMULATEXT(J3),"")</f>
        <v>=SUM(INDIRECT(I3))</v>
      </c>
      <c r="L3" s="19"/>
      <c r="M3" s="19"/>
    </row>
    <row r="4" spans="1:13" ht="23.15" customHeight="1">
      <c r="A4" s="17" t="s">
        <v>336</v>
      </c>
      <c r="B4" s="5">
        <v>210</v>
      </c>
      <c r="C4" s="5">
        <v>146</v>
      </c>
      <c r="D4" s="5">
        <v>101</v>
      </c>
      <c r="E4" s="5">
        <v>297</v>
      </c>
      <c r="F4" s="19"/>
      <c r="G4" s="19"/>
      <c r="H4" s="19"/>
      <c r="I4" s="19"/>
      <c r="J4" s="19"/>
      <c r="K4" s="19"/>
      <c r="M4" s="19"/>
    </row>
    <row r="5" spans="1:13" ht="23.15" customHeight="1">
      <c r="A5" s="17" t="s">
        <v>337</v>
      </c>
      <c r="B5" s="5">
        <v>267</v>
      </c>
      <c r="C5" s="5">
        <v>134</v>
      </c>
      <c r="D5" s="5">
        <v>147</v>
      </c>
      <c r="E5" s="5">
        <v>236</v>
      </c>
      <c r="F5" s="19"/>
      <c r="G5" s="19"/>
      <c r="K5" s="19"/>
      <c r="L5" s="19"/>
      <c r="M5" s="19"/>
    </row>
    <row r="6" spans="1:13" ht="23.15" customHeight="1">
      <c r="A6" s="17" t="s">
        <v>338</v>
      </c>
      <c r="B6" s="5">
        <v>221</v>
      </c>
      <c r="C6" s="5">
        <v>272</v>
      </c>
      <c r="D6" s="5">
        <v>226</v>
      </c>
      <c r="E6" s="5">
        <v>275</v>
      </c>
      <c r="F6" s="19"/>
      <c r="G6" s="19"/>
      <c r="I6">
        <v>23</v>
      </c>
      <c r="J6" t="s">
        <v>358</v>
      </c>
      <c r="K6" s="8" t="str">
        <f ca="1">IFERROR(_xlfn.FORMULATEXT(J6),"")</f>
        <v/>
      </c>
      <c r="L6" s="19"/>
      <c r="M6" s="19"/>
    </row>
    <row r="7" spans="1:13" ht="23.15" customHeight="1">
      <c r="A7" s="17" t="s">
        <v>339</v>
      </c>
      <c r="B7" s="5">
        <v>224</v>
      </c>
      <c r="C7" s="5">
        <v>291</v>
      </c>
      <c r="D7" s="5">
        <v>265</v>
      </c>
      <c r="E7" s="5">
        <v>225</v>
      </c>
      <c r="F7" s="19"/>
      <c r="G7" s="19"/>
      <c r="H7" s="19">
        <f ca="1">INDIRECT(J6)</f>
        <v>0</v>
      </c>
      <c r="I7" s="19"/>
      <c r="J7" s="19"/>
      <c r="K7" s="19"/>
      <c r="L7" s="19"/>
      <c r="M7" s="19"/>
    </row>
    <row r="8" spans="1:13" ht="23.15" customHeight="1">
      <c r="A8" s="17" t="s">
        <v>340</v>
      </c>
      <c r="B8" s="5">
        <v>192</v>
      </c>
      <c r="C8" s="5">
        <v>186</v>
      </c>
      <c r="D8" s="5">
        <v>125</v>
      </c>
      <c r="E8" s="5">
        <v>190</v>
      </c>
      <c r="F8" s="19"/>
      <c r="G8" s="19"/>
      <c r="H8" s="19"/>
      <c r="I8" s="19"/>
      <c r="J8" s="19"/>
      <c r="K8" s="19"/>
      <c r="L8" s="19"/>
      <c r="M8" s="19"/>
    </row>
    <row r="9" spans="1:13" ht="23.15" customHeight="1">
      <c r="A9" s="17" t="s">
        <v>341</v>
      </c>
      <c r="B9" s="5">
        <v>168</v>
      </c>
      <c r="C9" s="5">
        <v>294</v>
      </c>
      <c r="D9" s="5">
        <v>176</v>
      </c>
      <c r="E9" s="5">
        <v>290</v>
      </c>
      <c r="F9" s="19"/>
      <c r="G9" s="19"/>
      <c r="H9" s="19"/>
      <c r="I9" s="19"/>
      <c r="J9" s="19"/>
      <c r="K9" s="19"/>
      <c r="L9" s="19"/>
      <c r="M9" s="19"/>
    </row>
    <row r="10" spans="1:13" ht="23.15" customHeight="1">
      <c r="A10" s="17" t="s">
        <v>342</v>
      </c>
      <c r="B10" s="5">
        <v>190</v>
      </c>
      <c r="C10" s="5">
        <v>142</v>
      </c>
      <c r="D10" s="5">
        <v>272</v>
      </c>
      <c r="E10" s="5">
        <v>299</v>
      </c>
      <c r="F10" s="19"/>
      <c r="G10" s="19"/>
      <c r="H10" s="19"/>
      <c r="I10" s="19"/>
      <c r="J10" s="19"/>
      <c r="K10" s="19"/>
      <c r="L10" s="19"/>
      <c r="M10" s="19"/>
    </row>
    <row r="11" spans="1:13" ht="23.15" customHeight="1">
      <c r="A11" s="17" t="s">
        <v>343</v>
      </c>
      <c r="B11" s="5">
        <v>150</v>
      </c>
      <c r="C11" s="5">
        <v>131</v>
      </c>
      <c r="D11" s="5">
        <v>158</v>
      </c>
      <c r="E11" s="5">
        <v>251</v>
      </c>
      <c r="F11" s="19"/>
      <c r="G11" s="19"/>
      <c r="H11" s="19"/>
      <c r="I11" s="19"/>
      <c r="J11" s="19"/>
      <c r="K11" s="19"/>
      <c r="L11" s="19"/>
      <c r="M11" s="19"/>
    </row>
    <row r="12" spans="1:13" ht="23.15" customHeight="1">
      <c r="A12" s="17" t="s">
        <v>344</v>
      </c>
      <c r="B12" s="5">
        <v>258</v>
      </c>
      <c r="C12" s="5">
        <v>118</v>
      </c>
      <c r="D12" s="5">
        <v>287</v>
      </c>
      <c r="E12" s="5">
        <v>229</v>
      </c>
      <c r="F12" s="19"/>
      <c r="G12" s="19"/>
      <c r="H12" s="19"/>
      <c r="I12" s="19"/>
      <c r="J12" s="19"/>
      <c r="K12" s="19"/>
      <c r="L12" s="19"/>
      <c r="M12" s="18"/>
    </row>
    <row r="13" spans="1:13" ht="23.15" customHeight="1">
      <c r="A13" s="17" t="s">
        <v>345</v>
      </c>
      <c r="B13" s="5">
        <v>248</v>
      </c>
      <c r="C13" s="5">
        <v>146</v>
      </c>
      <c r="D13" s="5">
        <v>240</v>
      </c>
      <c r="E13" s="5">
        <v>151</v>
      </c>
      <c r="F13" s="19"/>
      <c r="G13" s="19"/>
      <c r="H13" s="19"/>
      <c r="I13" s="19"/>
      <c r="J13" s="19"/>
      <c r="K13" s="19"/>
      <c r="L13" s="19"/>
      <c r="M13" s="18"/>
    </row>
    <row r="14" spans="1:13" ht="23.15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8"/>
    </row>
    <row r="15" spans="1:13" ht="23.1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8"/>
    </row>
    <row r="16" spans="1:13" ht="23.1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13" ht="23.1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3" ht="23.1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 ht="23.1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1:13" ht="23.1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6" spans="1:13" ht="23.15" customHeight="1">
      <c r="I26" t="str">
        <f>CHAR(68)</f>
        <v>D</v>
      </c>
    </row>
  </sheetData>
  <phoneticPr fontId="30" type="noConversion"/>
  <dataValidations count="2">
    <dataValidation type="list" allowBlank="1" showInputMessage="1" showErrorMessage="1" sqref="I3" xr:uid="{00000000-0002-0000-0B00-000000000000}">
      <formula1>$B$1:$E$1</formula1>
    </dataValidation>
    <dataValidation type="list" allowBlank="1" showInputMessage="1" showErrorMessage="1" sqref="I4" xr:uid="{00000000-0002-0000-0B00-000001000000}">
      <formula1>$B$1:$F$1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E411-22FC-464D-9070-7A09FEA6A3EB}">
  <dimension ref="A1"/>
  <sheetViews>
    <sheetView workbookViewId="0"/>
  </sheetViews>
  <sheetFormatPr defaultRowHeight="15"/>
  <sheetData/>
  <phoneticPr fontId="3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4"/>
  <sheetViews>
    <sheetView showGridLines="0" zoomScale="115" zoomScaleNormal="115" workbookViewId="0">
      <selection activeCell="H9" sqref="H9"/>
    </sheetView>
  </sheetViews>
  <sheetFormatPr defaultColWidth="9" defaultRowHeight="15"/>
  <cols>
    <col min="4" max="4" width="9.25" customWidth="1"/>
  </cols>
  <sheetData>
    <row r="1" spans="1:15" ht="15.5">
      <c r="A1" s="9" t="s">
        <v>122</v>
      </c>
      <c r="B1" s="9" t="s">
        <v>123</v>
      </c>
      <c r="F1" s="10" t="s">
        <v>122</v>
      </c>
      <c r="G1" s="10" t="s">
        <v>123</v>
      </c>
    </row>
    <row r="2" spans="1:15">
      <c r="A2" s="5">
        <v>1</v>
      </c>
      <c r="B2" s="5" t="s">
        <v>131</v>
      </c>
      <c r="F2" s="5">
        <v>3</v>
      </c>
      <c r="G2" s="5" t="str">
        <f>CHOOSE(F2,"俞明","钟伟","佘平","廖松","毛庆缘","马丽娜","秦宁","傅晨")</f>
        <v>佘平</v>
      </c>
    </row>
    <row r="3" spans="1:15">
      <c r="A3" s="5">
        <v>2</v>
      </c>
      <c r="B3" s="5" t="s">
        <v>132</v>
      </c>
    </row>
    <row r="4" spans="1:15">
      <c r="A4" s="5">
        <v>3</v>
      </c>
      <c r="B4" s="5" t="s">
        <v>133</v>
      </c>
    </row>
    <row r="5" spans="1:15">
      <c r="A5" s="5">
        <v>4</v>
      </c>
      <c r="B5" s="5" t="s">
        <v>136</v>
      </c>
    </row>
    <row r="6" spans="1:15">
      <c r="A6" s="5">
        <v>5</v>
      </c>
      <c r="B6" s="5" t="s">
        <v>138</v>
      </c>
    </row>
    <row r="7" spans="1:15">
      <c r="A7" s="5">
        <v>6</v>
      </c>
      <c r="B7" s="5" t="s">
        <v>139</v>
      </c>
    </row>
    <row r="8" spans="1:15">
      <c r="A8" s="5">
        <v>7</v>
      </c>
      <c r="B8" s="5" t="s">
        <v>142</v>
      </c>
    </row>
    <row r="9" spans="1:15">
      <c r="A9" s="5">
        <v>8</v>
      </c>
      <c r="B9" s="5" t="s">
        <v>346</v>
      </c>
    </row>
    <row r="12" spans="1:15" ht="15.5">
      <c r="A12" s="11" t="s">
        <v>347</v>
      </c>
      <c r="B12" s="11" t="s">
        <v>285</v>
      </c>
      <c r="C12" s="11" t="s">
        <v>348</v>
      </c>
      <c r="D12" s="11" t="s">
        <v>349</v>
      </c>
      <c r="E12" s="3" t="s">
        <v>189</v>
      </c>
      <c r="F12" s="12"/>
      <c r="G12" s="12"/>
      <c r="H12" s="12" t="s">
        <v>350</v>
      </c>
      <c r="I12" s="12"/>
      <c r="J12" s="12"/>
      <c r="K12" s="12"/>
      <c r="L12" s="12"/>
      <c r="M12" s="12"/>
      <c r="N12" s="12"/>
      <c r="O12" s="12"/>
    </row>
    <row r="13" spans="1:15" ht="15.5">
      <c r="A13" s="5" t="s">
        <v>131</v>
      </c>
      <c r="B13" s="5" t="s">
        <v>351</v>
      </c>
      <c r="C13" s="5">
        <v>21</v>
      </c>
      <c r="D13" s="5"/>
      <c r="E13" s="5">
        <v>4200</v>
      </c>
      <c r="F13" s="8" t="str">
        <f ca="1">IFERROR(_xlfn.FORMULATEXT(D13),"")</f>
        <v/>
      </c>
      <c r="H13" s="12" t="s">
        <v>352</v>
      </c>
      <c r="I13" s="12"/>
      <c r="J13" s="12"/>
      <c r="K13" s="12"/>
      <c r="L13" s="12"/>
      <c r="M13" s="12"/>
      <c r="N13" s="12"/>
      <c r="O13" s="12"/>
    </row>
    <row r="14" spans="1:15" ht="15.5">
      <c r="A14" s="5" t="s">
        <v>132</v>
      </c>
      <c r="B14" s="5" t="s">
        <v>351</v>
      </c>
      <c r="C14" s="5">
        <v>11</v>
      </c>
      <c r="D14" s="5"/>
      <c r="E14" s="5">
        <v>2200</v>
      </c>
      <c r="F14" s="12"/>
      <c r="H14" s="12" t="s">
        <v>353</v>
      </c>
      <c r="I14" s="12"/>
      <c r="J14" s="12"/>
      <c r="K14" s="12"/>
      <c r="L14" s="12"/>
      <c r="M14" s="12"/>
      <c r="N14" s="12"/>
      <c r="O14" s="12"/>
    </row>
    <row r="15" spans="1:15" ht="15.5">
      <c r="A15" s="5" t="s">
        <v>133</v>
      </c>
      <c r="B15" s="5" t="s">
        <v>354</v>
      </c>
      <c r="C15" s="5">
        <v>12</v>
      </c>
      <c r="D15" s="5"/>
      <c r="E15" s="5">
        <v>3360</v>
      </c>
      <c r="F15" s="12"/>
      <c r="H15" s="12" t="s">
        <v>355</v>
      </c>
      <c r="I15" s="12"/>
      <c r="J15" s="12"/>
      <c r="K15" s="12"/>
      <c r="L15" s="12"/>
      <c r="M15" s="12"/>
      <c r="N15" s="12"/>
      <c r="O15" s="12"/>
    </row>
    <row r="16" spans="1:15" ht="15.5">
      <c r="A16" s="5" t="s">
        <v>136</v>
      </c>
      <c r="B16" s="5" t="s">
        <v>356</v>
      </c>
      <c r="C16" s="5">
        <v>32</v>
      </c>
      <c r="D16" s="5"/>
      <c r="E16" s="5">
        <v>12800</v>
      </c>
      <c r="F16" s="12"/>
      <c r="H16" s="12" t="s">
        <v>357</v>
      </c>
      <c r="I16" s="12"/>
      <c r="J16" s="12"/>
      <c r="K16" s="12"/>
      <c r="L16" s="12"/>
      <c r="M16" s="12"/>
      <c r="N16" s="12"/>
      <c r="O16" s="12"/>
    </row>
    <row r="17" spans="1:15" ht="15.5">
      <c r="A17" s="5" t="s">
        <v>138</v>
      </c>
      <c r="B17" s="5" t="s">
        <v>354</v>
      </c>
      <c r="C17" s="5">
        <v>45</v>
      </c>
      <c r="D17" s="5"/>
      <c r="E17" s="5">
        <v>22500</v>
      </c>
      <c r="F17" s="12"/>
      <c r="I17" s="12"/>
      <c r="J17" s="12"/>
      <c r="K17" s="12"/>
      <c r="L17" s="12"/>
      <c r="M17" s="12"/>
      <c r="N17" s="12"/>
      <c r="O17" s="12"/>
    </row>
    <row r="18" spans="1:15" ht="15.5">
      <c r="A18" s="5" t="s">
        <v>139</v>
      </c>
      <c r="B18" s="5" t="s">
        <v>354</v>
      </c>
      <c r="C18" s="5">
        <v>27</v>
      </c>
      <c r="D18" s="5"/>
      <c r="E18" s="5">
        <v>7560</v>
      </c>
      <c r="F18" s="12"/>
      <c r="G18" s="12"/>
      <c r="H18" s="13"/>
      <c r="I18" s="13"/>
      <c r="J18" s="12"/>
      <c r="K18" s="12"/>
      <c r="L18" s="12"/>
      <c r="M18" s="12"/>
      <c r="N18" s="12"/>
      <c r="O18" s="12"/>
    </row>
    <row r="19" spans="1:15" ht="16.5">
      <c r="A19" s="5" t="s">
        <v>142</v>
      </c>
      <c r="B19" s="5" t="s">
        <v>356</v>
      </c>
      <c r="C19" s="5">
        <v>11</v>
      </c>
      <c r="D19" s="5"/>
      <c r="E19" s="5">
        <v>2420</v>
      </c>
      <c r="F19" s="12"/>
      <c r="G19" s="12"/>
      <c r="H19" s="14"/>
      <c r="I19" s="14"/>
      <c r="J19" s="12"/>
      <c r="K19" s="12"/>
      <c r="L19" s="12"/>
      <c r="M19" s="12"/>
      <c r="N19" s="12"/>
      <c r="O19" s="12"/>
    </row>
    <row r="20" spans="1:15" ht="16.5">
      <c r="A20" s="5" t="s">
        <v>346</v>
      </c>
      <c r="B20" s="5" t="s">
        <v>354</v>
      </c>
      <c r="C20" s="5">
        <v>12</v>
      </c>
      <c r="D20" s="5"/>
      <c r="E20" s="5">
        <v>3360</v>
      </c>
      <c r="F20" s="12"/>
      <c r="G20" s="13"/>
      <c r="H20" s="14"/>
      <c r="I20" s="14"/>
      <c r="J20" s="16"/>
      <c r="K20" s="12"/>
      <c r="L20" s="12"/>
      <c r="M20" s="12"/>
      <c r="N20" s="12"/>
      <c r="O20" s="12"/>
    </row>
    <row r="21" spans="1:15" ht="16.5">
      <c r="A21" s="5" t="s">
        <v>224</v>
      </c>
      <c r="B21" s="5" t="s">
        <v>356</v>
      </c>
      <c r="C21" s="5">
        <v>47</v>
      </c>
      <c r="D21" s="5"/>
      <c r="E21" s="5">
        <v>18800</v>
      </c>
      <c r="F21" s="12"/>
      <c r="G21" s="13"/>
      <c r="H21" s="14"/>
      <c r="I21" s="14"/>
      <c r="J21" s="12"/>
      <c r="K21" s="12"/>
    </row>
    <row r="22" spans="1:15" ht="16.5">
      <c r="A22" s="5" t="s">
        <v>227</v>
      </c>
      <c r="B22" s="5" t="s">
        <v>351</v>
      </c>
      <c r="C22" s="5">
        <v>25</v>
      </c>
      <c r="D22" s="5"/>
      <c r="E22" s="5">
        <v>5000</v>
      </c>
      <c r="F22" s="12"/>
      <c r="G22" s="13"/>
      <c r="H22" s="14"/>
      <c r="I22" s="14"/>
      <c r="J22" s="12"/>
      <c r="K22" s="12"/>
    </row>
    <row r="23" spans="1:15" ht="16.5">
      <c r="A23" s="5" t="s">
        <v>229</v>
      </c>
      <c r="B23" s="5" t="s">
        <v>351</v>
      </c>
      <c r="C23" s="5">
        <v>37</v>
      </c>
      <c r="D23" s="5"/>
      <c r="E23" s="5">
        <v>22200</v>
      </c>
      <c r="F23" s="12"/>
      <c r="G23" s="13"/>
      <c r="H23" s="15"/>
      <c r="I23" s="14"/>
      <c r="J23" s="12"/>
      <c r="K23" s="12"/>
    </row>
    <row r="24" spans="1:15" ht="16.5">
      <c r="A24" s="5" t="s">
        <v>234</v>
      </c>
      <c r="B24" s="5" t="s">
        <v>354</v>
      </c>
      <c r="C24" s="5">
        <v>30</v>
      </c>
      <c r="D24" s="5"/>
      <c r="E24" s="5">
        <v>15000</v>
      </c>
      <c r="F24" s="12"/>
      <c r="G24" s="13"/>
      <c r="H24" s="15"/>
      <c r="I24" s="14"/>
      <c r="J24" s="12"/>
      <c r="K24" s="12"/>
    </row>
  </sheetData>
  <phoneticPr fontId="30" type="noConversion"/>
  <dataValidations count="1">
    <dataValidation type="list" allowBlank="1" showInputMessage="1" showErrorMessage="1" sqref="F2" xr:uid="{00000000-0002-0000-0C00-000000000000}">
      <formula1>$A$2:$A$9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6"/>
  <sheetViews>
    <sheetView showGridLines="0" topLeftCell="A76" zoomScale="70" zoomScaleNormal="70" workbookViewId="0">
      <selection activeCell="D102" sqref="D102"/>
    </sheetView>
  </sheetViews>
  <sheetFormatPr defaultColWidth="8.6640625" defaultRowHeight="15"/>
  <cols>
    <col min="1" max="1" width="16.4140625" style="47" customWidth="1"/>
    <col min="2" max="2" width="15.58203125" style="47" customWidth="1"/>
    <col min="3" max="3" width="8.6640625" style="47"/>
    <col min="4" max="4" width="13.6640625" style="47" customWidth="1"/>
    <col min="5" max="5" width="8.6640625" style="47"/>
    <col min="6" max="6" width="46.58203125" style="47" customWidth="1"/>
    <col min="7" max="16384" width="8.6640625" style="47"/>
  </cols>
  <sheetData>
    <row r="1" spans="1:7" ht="23">
      <c r="A1" s="48" t="s">
        <v>15</v>
      </c>
      <c r="B1" s="49"/>
      <c r="C1" s="50"/>
      <c r="D1" s="48"/>
      <c r="E1" s="49"/>
      <c r="F1" s="50"/>
      <c r="G1" s="47" t="s">
        <v>16</v>
      </c>
    </row>
    <row r="2" spans="1:7">
      <c r="A2" s="47" t="s">
        <v>17</v>
      </c>
      <c r="G2" s="51" t="s">
        <v>18</v>
      </c>
    </row>
    <row r="3" spans="1:7">
      <c r="B3" s="47" t="s">
        <v>19</v>
      </c>
      <c r="C3" s="47" t="s">
        <v>20</v>
      </c>
    </row>
    <row r="4" spans="1:7">
      <c r="B4" s="47" t="s">
        <v>21</v>
      </c>
      <c r="C4" s="47" t="s">
        <v>22</v>
      </c>
    </row>
    <row r="5" spans="1:7">
      <c r="B5" s="47" t="s">
        <v>23</v>
      </c>
      <c r="C5" s="47" t="s">
        <v>24</v>
      </c>
    </row>
    <row r="6" spans="1:7">
      <c r="B6" s="47" t="s">
        <v>25</v>
      </c>
      <c r="C6" s="47" t="s">
        <v>26</v>
      </c>
    </row>
    <row r="7" spans="1:7">
      <c r="A7" s="47" t="s">
        <v>27</v>
      </c>
    </row>
    <row r="8" spans="1:7">
      <c r="A8" s="52" t="s">
        <v>28</v>
      </c>
      <c r="B8" s="47" t="s">
        <v>29</v>
      </c>
    </row>
    <row r="9" spans="1:7">
      <c r="A9" s="52" t="s">
        <v>30</v>
      </c>
      <c r="B9" s="47" t="s">
        <v>31</v>
      </c>
    </row>
    <row r="10" spans="1:7">
      <c r="A10" s="53"/>
      <c r="B10" s="47" t="s">
        <v>32</v>
      </c>
      <c r="C10" s="47" t="s">
        <v>33</v>
      </c>
    </row>
    <row r="11" spans="1:7">
      <c r="A11" s="53"/>
      <c r="B11" s="47" t="s">
        <v>34</v>
      </c>
      <c r="C11" s="54" t="s">
        <v>35</v>
      </c>
    </row>
    <row r="12" spans="1:7">
      <c r="A12" s="53"/>
    </row>
    <row r="13" spans="1:7">
      <c r="A13" s="52" t="s">
        <v>36</v>
      </c>
      <c r="B13" s="54" t="s">
        <v>37</v>
      </c>
    </row>
    <row r="16" spans="1:7" ht="23">
      <c r="A16" s="48" t="s">
        <v>38</v>
      </c>
      <c r="B16" s="49"/>
      <c r="C16" s="50"/>
      <c r="D16" s="48"/>
      <c r="E16" s="49"/>
      <c r="F16" s="50"/>
      <c r="G16" s="47" t="s">
        <v>39</v>
      </c>
    </row>
    <row r="17" spans="1:7">
      <c r="A17" s="47" t="s">
        <v>17</v>
      </c>
      <c r="G17" s="51" t="s">
        <v>40</v>
      </c>
    </row>
    <row r="18" spans="1:7">
      <c r="B18" s="47" t="s">
        <v>19</v>
      </c>
      <c r="C18" s="47" t="s">
        <v>20</v>
      </c>
    </row>
    <row r="19" spans="1:7">
      <c r="B19" s="47" t="s">
        <v>21</v>
      </c>
      <c r="C19" s="47" t="s">
        <v>41</v>
      </c>
    </row>
    <row r="20" spans="1:7">
      <c r="B20" s="47" t="s">
        <v>42</v>
      </c>
      <c r="C20" s="47" t="s">
        <v>43</v>
      </c>
    </row>
    <row r="21" spans="1:7">
      <c r="B21" s="47" t="s">
        <v>25</v>
      </c>
      <c r="C21" s="47" t="s">
        <v>26</v>
      </c>
    </row>
    <row r="22" spans="1:7">
      <c r="A22" s="47" t="s">
        <v>27</v>
      </c>
    </row>
    <row r="23" spans="1:7">
      <c r="A23" s="52" t="s">
        <v>28</v>
      </c>
      <c r="B23" s="47" t="s">
        <v>44</v>
      </c>
    </row>
    <row r="24" spans="1:7">
      <c r="A24" s="52" t="s">
        <v>30</v>
      </c>
      <c r="B24" s="47" t="s">
        <v>31</v>
      </c>
    </row>
    <row r="25" spans="1:7">
      <c r="A25" s="53"/>
      <c r="B25" s="47" t="s">
        <v>32</v>
      </c>
      <c r="C25" s="47" t="s">
        <v>33</v>
      </c>
    </row>
    <row r="26" spans="1:7">
      <c r="A26" s="53"/>
      <c r="B26" s="47" t="s">
        <v>34</v>
      </c>
      <c r="C26" s="54" t="s">
        <v>45</v>
      </c>
    </row>
    <row r="27" spans="1:7">
      <c r="A27" s="53"/>
    </row>
    <row r="28" spans="1:7">
      <c r="A28" s="52" t="s">
        <v>36</v>
      </c>
      <c r="B28" s="54" t="s">
        <v>46</v>
      </c>
    </row>
    <row r="31" spans="1:7" ht="23">
      <c r="A31" s="48" t="s">
        <v>47</v>
      </c>
      <c r="B31" s="49"/>
      <c r="C31" s="50"/>
      <c r="D31" s="48"/>
      <c r="E31" s="49"/>
      <c r="F31" s="50"/>
      <c r="G31" s="54" t="s">
        <v>48</v>
      </c>
    </row>
    <row r="32" spans="1:7">
      <c r="A32" s="47" t="s">
        <v>17</v>
      </c>
    </row>
    <row r="33" spans="1:7">
      <c r="B33" s="47" t="s">
        <v>49</v>
      </c>
      <c r="C33" s="47" t="s">
        <v>50</v>
      </c>
      <c r="D33" s="54" t="s">
        <v>51</v>
      </c>
    </row>
    <row r="34" spans="1:7">
      <c r="B34" s="47" t="s">
        <v>52</v>
      </c>
      <c r="C34" s="47" t="s">
        <v>53</v>
      </c>
    </row>
    <row r="35" spans="1:7">
      <c r="B35" s="47" t="s">
        <v>54</v>
      </c>
      <c r="C35" s="47" t="s">
        <v>55</v>
      </c>
    </row>
    <row r="36" spans="1:7">
      <c r="A36" s="47" t="s">
        <v>27</v>
      </c>
    </row>
    <row r="37" spans="1:7">
      <c r="A37" s="52" t="s">
        <v>28</v>
      </c>
      <c r="B37" s="47" t="s">
        <v>56</v>
      </c>
    </row>
    <row r="38" spans="1:7">
      <c r="A38" s="52" t="s">
        <v>30</v>
      </c>
      <c r="B38" s="47" t="s">
        <v>57</v>
      </c>
    </row>
    <row r="41" spans="1:7" ht="23">
      <c r="A41" s="48" t="s">
        <v>58</v>
      </c>
      <c r="B41" s="49"/>
      <c r="C41" s="50"/>
      <c r="D41" s="48"/>
      <c r="E41" s="49"/>
      <c r="F41" s="50"/>
      <c r="G41" s="47" t="s">
        <v>59</v>
      </c>
    </row>
    <row r="42" spans="1:7">
      <c r="A42" s="47" t="s">
        <v>17</v>
      </c>
    </row>
    <row r="43" spans="1:7">
      <c r="B43" s="47" t="s">
        <v>60</v>
      </c>
      <c r="C43" s="47" t="s">
        <v>61</v>
      </c>
    </row>
    <row r="44" spans="1:7">
      <c r="B44" s="47" t="s">
        <v>62</v>
      </c>
      <c r="C44" s="47" t="s">
        <v>63</v>
      </c>
    </row>
    <row r="45" spans="1:7">
      <c r="B45" s="47" t="s">
        <v>64</v>
      </c>
      <c r="C45" s="47" t="s">
        <v>65</v>
      </c>
    </row>
    <row r="46" spans="1:7">
      <c r="A46" s="47" t="s">
        <v>27</v>
      </c>
    </row>
    <row r="47" spans="1:7">
      <c r="A47" s="52" t="s">
        <v>28</v>
      </c>
      <c r="B47" s="47" t="s">
        <v>56</v>
      </c>
    </row>
    <row r="48" spans="1:7">
      <c r="A48" s="52" t="s">
        <v>30</v>
      </c>
      <c r="B48" s="47" t="s">
        <v>66</v>
      </c>
    </row>
    <row r="49" spans="1:9">
      <c r="A49" s="52" t="s">
        <v>36</v>
      </c>
      <c r="B49" s="47" t="s">
        <v>67</v>
      </c>
    </row>
    <row r="50" spans="1:9">
      <c r="B50" s="55" t="s">
        <v>68</v>
      </c>
      <c r="C50" s="47" t="s">
        <v>69</v>
      </c>
    </row>
    <row r="51" spans="1:9">
      <c r="B51" s="56">
        <v>0</v>
      </c>
      <c r="C51" s="47" t="s">
        <v>70</v>
      </c>
    </row>
    <row r="52" spans="1:9">
      <c r="B52" s="55">
        <v>-1</v>
      </c>
      <c r="C52" s="47" t="s">
        <v>71</v>
      </c>
    </row>
    <row r="55" spans="1:9" ht="23">
      <c r="A55" s="48" t="s">
        <v>72</v>
      </c>
      <c r="B55" s="49"/>
      <c r="C55" s="50"/>
      <c r="D55" s="48"/>
      <c r="E55" s="49"/>
      <c r="F55" s="50"/>
      <c r="G55" s="47" t="s">
        <v>73</v>
      </c>
    </row>
    <row r="56" spans="1:9">
      <c r="A56" s="47" t="s">
        <v>17</v>
      </c>
    </row>
    <row r="57" spans="1:9">
      <c r="B57" s="47" t="s">
        <v>74</v>
      </c>
      <c r="C57" s="47" t="s">
        <v>75</v>
      </c>
    </row>
    <row r="58" spans="1:9">
      <c r="B58" s="47" t="s">
        <v>76</v>
      </c>
      <c r="C58" s="47" t="s">
        <v>77</v>
      </c>
      <c r="I58" s="47" t="s">
        <v>78</v>
      </c>
    </row>
    <row r="59" spans="1:9">
      <c r="B59" s="47" t="s">
        <v>79</v>
      </c>
      <c r="C59" s="47" t="s">
        <v>80</v>
      </c>
      <c r="I59" s="47" t="s">
        <v>81</v>
      </c>
    </row>
    <row r="60" spans="1:9">
      <c r="B60" s="47" t="s">
        <v>82</v>
      </c>
      <c r="C60" s="47" t="s">
        <v>83</v>
      </c>
    </row>
    <row r="61" spans="1:9">
      <c r="B61" s="47" t="s">
        <v>84</v>
      </c>
      <c r="C61" s="47" t="s">
        <v>85</v>
      </c>
    </row>
    <row r="63" spans="1:9">
      <c r="A63" s="47" t="s">
        <v>27</v>
      </c>
    </row>
    <row r="64" spans="1:9">
      <c r="A64" s="52" t="s">
        <v>28</v>
      </c>
      <c r="B64" s="47" t="s">
        <v>86</v>
      </c>
    </row>
    <row r="65" spans="1:7">
      <c r="A65" s="52" t="s">
        <v>30</v>
      </c>
      <c r="B65" s="47" t="s">
        <v>87</v>
      </c>
    </row>
    <row r="66" spans="1:7">
      <c r="A66" s="52" t="s">
        <v>36</v>
      </c>
      <c r="B66" s="47" t="s">
        <v>88</v>
      </c>
    </row>
    <row r="67" spans="1:7">
      <c r="B67" s="47" t="s">
        <v>89</v>
      </c>
    </row>
    <row r="68" spans="1:7">
      <c r="B68" s="47" t="s">
        <v>90</v>
      </c>
    </row>
    <row r="70" spans="1:7" ht="23">
      <c r="A70" s="48" t="s">
        <v>91</v>
      </c>
      <c r="B70" s="49"/>
      <c r="C70" s="50"/>
      <c r="D70" s="48"/>
      <c r="E70" s="49"/>
      <c r="F70" s="50"/>
      <c r="G70" s="47" t="s">
        <v>92</v>
      </c>
    </row>
    <row r="71" spans="1:7">
      <c r="A71" s="47" t="s">
        <v>17</v>
      </c>
    </row>
    <row r="72" spans="1:7">
      <c r="B72" s="47" t="s">
        <v>93</v>
      </c>
      <c r="C72" s="47" t="s">
        <v>94</v>
      </c>
      <c r="E72" s="47" t="s">
        <v>359</v>
      </c>
    </row>
    <row r="73" spans="1:7">
      <c r="B73" s="47" t="s">
        <v>95</v>
      </c>
      <c r="C73" s="47" t="s">
        <v>96</v>
      </c>
    </row>
    <row r="74" spans="1:7">
      <c r="C74" s="47" t="s">
        <v>97</v>
      </c>
    </row>
    <row r="75" spans="1:7">
      <c r="B75" s="47" t="s">
        <v>98</v>
      </c>
      <c r="G75" s="54"/>
    </row>
    <row r="76" spans="1:7">
      <c r="B76" s="65" t="s">
        <v>99</v>
      </c>
    </row>
    <row r="77" spans="1:7">
      <c r="B77" s="65" t="s">
        <v>100</v>
      </c>
    </row>
    <row r="79" spans="1:7" ht="23">
      <c r="A79" s="48" t="s">
        <v>101</v>
      </c>
      <c r="B79" s="49"/>
      <c r="C79" s="50"/>
      <c r="D79" s="48"/>
      <c r="E79" s="49"/>
      <c r="F79" s="50"/>
      <c r="G79" s="47" t="s">
        <v>102</v>
      </c>
    </row>
    <row r="80" spans="1:7">
      <c r="A80" s="47" t="s">
        <v>17</v>
      </c>
    </row>
    <row r="81" spans="1:7">
      <c r="B81" s="47" t="s">
        <v>103</v>
      </c>
      <c r="C81" s="47" t="s">
        <v>104</v>
      </c>
    </row>
    <row r="82" spans="1:7">
      <c r="B82" s="47" t="s">
        <v>105</v>
      </c>
      <c r="C82" s="47" t="s">
        <v>106</v>
      </c>
    </row>
    <row r="84" spans="1:7">
      <c r="B84" s="47" t="s">
        <v>107</v>
      </c>
    </row>
    <row r="85" spans="1:7">
      <c r="B85" s="65" t="s">
        <v>360</v>
      </c>
    </row>
    <row r="88" spans="1:7" ht="23">
      <c r="A88" s="48" t="s">
        <v>108</v>
      </c>
      <c r="B88" s="49"/>
      <c r="C88" s="50"/>
      <c r="D88" s="48"/>
      <c r="E88" s="49"/>
      <c r="F88" s="50"/>
      <c r="G88" s="47" t="s">
        <v>109</v>
      </c>
    </row>
    <row r="89" spans="1:7">
      <c r="A89" s="47" t="s">
        <v>17</v>
      </c>
    </row>
    <row r="90" spans="1:7">
      <c r="B90" s="47" t="s">
        <v>110</v>
      </c>
      <c r="C90" s="47" t="s">
        <v>111</v>
      </c>
    </row>
    <row r="91" spans="1:7">
      <c r="B91" s="47" t="s">
        <v>112</v>
      </c>
      <c r="C91" s="47" t="s">
        <v>113</v>
      </c>
    </row>
    <row r="93" spans="1:7">
      <c r="A93" s="47" t="s">
        <v>114</v>
      </c>
      <c r="D93" s="47" t="str">
        <f>HYPERLINK("http://www.163.com","网易")</f>
        <v>网易</v>
      </c>
      <c r="E93" s="65" t="s">
        <v>115</v>
      </c>
    </row>
    <row r="94" spans="1:7">
      <c r="A94" s="47" t="s">
        <v>116</v>
      </c>
      <c r="D94" s="57" t="str">
        <f>HYPERLINK("D:\WeChat","WeChat")</f>
        <v>WeChat</v>
      </c>
      <c r="E94" s="65" t="s">
        <v>117</v>
      </c>
    </row>
    <row r="95" spans="1:7">
      <c r="A95" s="54" t="s">
        <v>118</v>
      </c>
      <c r="D95" s="57" t="str">
        <f>HYPERLINK("#VLOOKUP练习！A1","VLOOKUP")</f>
        <v>VLOOKUP</v>
      </c>
      <c r="E95" s="65" t="s">
        <v>119</v>
      </c>
    </row>
    <row r="96" spans="1:7">
      <c r="E96" s="47" t="s">
        <v>120</v>
      </c>
    </row>
  </sheetData>
  <phoneticPr fontId="3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X26"/>
  <sheetViews>
    <sheetView showGridLines="0" topLeftCell="B10" zoomScale="145" zoomScaleNormal="145" workbookViewId="0">
      <selection activeCell="E25" sqref="E25"/>
    </sheetView>
  </sheetViews>
  <sheetFormatPr defaultColWidth="9" defaultRowHeight="15.5"/>
  <cols>
    <col min="1" max="2" width="7.08203125" style="8" customWidth="1"/>
    <col min="3" max="3" width="7.4140625" style="8" customWidth="1"/>
    <col min="4" max="4" width="8.25" style="8" customWidth="1"/>
    <col min="5" max="5" width="7.6640625" style="8" customWidth="1"/>
    <col min="6" max="6" width="8" style="8" customWidth="1"/>
    <col min="7" max="7" width="7.08203125" style="8" customWidth="1"/>
    <col min="8" max="8" width="2.4140625" style="8" customWidth="1"/>
    <col min="9" max="9" width="7.4140625" style="8" customWidth="1"/>
    <col min="10" max="10" width="7.08203125" style="8" customWidth="1"/>
    <col min="11" max="11" width="9.6640625" style="8" customWidth="1"/>
    <col min="12" max="12" width="8.25" style="8" customWidth="1"/>
    <col min="13" max="13" width="4.6640625" style="8" customWidth="1"/>
    <col min="14" max="14" width="13" style="8" customWidth="1"/>
    <col min="15" max="17" width="8.25" style="8" customWidth="1"/>
    <col min="18" max="16384" width="9" style="8"/>
  </cols>
  <sheetData>
    <row r="1" spans="1:24" ht="16.5">
      <c r="A1" s="32" t="s">
        <v>121</v>
      </c>
      <c r="B1" s="32" t="s">
        <v>122</v>
      </c>
      <c r="C1" s="32" t="s">
        <v>123</v>
      </c>
      <c r="D1" s="32" t="s">
        <v>124</v>
      </c>
      <c r="E1" s="32" t="s">
        <v>125</v>
      </c>
      <c r="F1" s="32" t="s">
        <v>126</v>
      </c>
      <c r="G1" s="32" t="s">
        <v>127</v>
      </c>
      <c r="I1" s="37" t="s">
        <v>128</v>
      </c>
      <c r="N1" s="37" t="s">
        <v>129</v>
      </c>
      <c r="O1" s="34"/>
    </row>
    <row r="2" spans="1:24">
      <c r="A2" s="5" t="s">
        <v>130</v>
      </c>
      <c r="B2" s="5">
        <v>201</v>
      </c>
      <c r="C2" s="5" t="s">
        <v>131</v>
      </c>
      <c r="D2" s="5">
        <v>8500</v>
      </c>
      <c r="E2" s="5">
        <v>1360</v>
      </c>
      <c r="F2" s="5">
        <v>180</v>
      </c>
      <c r="G2" s="5">
        <f>SUM(D2:F2)</f>
        <v>10040</v>
      </c>
      <c r="J2" s="32" t="s">
        <v>122</v>
      </c>
      <c r="K2" s="32" t="s">
        <v>127</v>
      </c>
      <c r="O2" s="32" t="s">
        <v>122</v>
      </c>
      <c r="P2" s="32" t="s">
        <v>127</v>
      </c>
      <c r="W2" s="46"/>
      <c r="X2" s="35"/>
    </row>
    <row r="3" spans="1:24">
      <c r="A3" s="5" t="s">
        <v>130</v>
      </c>
      <c r="B3" s="5">
        <v>202</v>
      </c>
      <c r="C3" s="5" t="s">
        <v>132</v>
      </c>
      <c r="D3" s="5">
        <v>6200</v>
      </c>
      <c r="E3" s="5">
        <v>1820</v>
      </c>
      <c r="F3" s="5">
        <v>380</v>
      </c>
      <c r="G3" s="5">
        <f t="shared" ref="G3:G9" si="0">SUM(D3:F3)</f>
        <v>8400</v>
      </c>
      <c r="J3" s="5">
        <v>201</v>
      </c>
      <c r="K3" s="5"/>
      <c r="L3" s="8" t="str">
        <f ca="1">IFERROR(_xlfn.FORMULATEXT(K3),"")</f>
        <v/>
      </c>
      <c r="O3" s="5">
        <v>201</v>
      </c>
      <c r="P3" s="5"/>
      <c r="Q3" s="8" t="str">
        <f ca="1">IFERROR(_xlfn.FORMULATEXT(P3),"")</f>
        <v/>
      </c>
      <c r="W3" s="35"/>
    </row>
    <row r="4" spans="1:24">
      <c r="A4" s="5" t="s">
        <v>130</v>
      </c>
      <c r="B4" s="5">
        <v>203</v>
      </c>
      <c r="C4" s="5" t="s">
        <v>133</v>
      </c>
      <c r="D4" s="5">
        <v>5600</v>
      </c>
      <c r="E4" s="5">
        <v>520</v>
      </c>
      <c r="F4" s="5">
        <v>770</v>
      </c>
      <c r="G4" s="5">
        <f t="shared" si="0"/>
        <v>6890</v>
      </c>
      <c r="J4" s="5">
        <v>203</v>
      </c>
      <c r="K4" s="5"/>
      <c r="O4" s="5" t="s">
        <v>134</v>
      </c>
      <c r="P4" s="5"/>
    </row>
    <row r="5" spans="1:24">
      <c r="A5" s="5" t="s">
        <v>135</v>
      </c>
      <c r="B5" s="5">
        <v>204</v>
      </c>
      <c r="C5" s="5" t="s">
        <v>136</v>
      </c>
      <c r="D5" s="5">
        <v>7800</v>
      </c>
      <c r="E5" s="5">
        <v>2000</v>
      </c>
      <c r="F5" s="5">
        <v>510</v>
      </c>
      <c r="G5" s="5">
        <f t="shared" si="0"/>
        <v>10310</v>
      </c>
      <c r="J5" s="5">
        <v>206</v>
      </c>
      <c r="K5" s="5"/>
      <c r="O5" s="5" t="s">
        <v>137</v>
      </c>
      <c r="P5" s="5"/>
    </row>
    <row r="6" spans="1:24">
      <c r="A6" s="5" t="s">
        <v>130</v>
      </c>
      <c r="B6" s="5">
        <v>205</v>
      </c>
      <c r="C6" s="5" t="s">
        <v>138</v>
      </c>
      <c r="D6" s="5">
        <v>4500</v>
      </c>
      <c r="E6" s="5">
        <v>650</v>
      </c>
      <c r="F6" s="5">
        <v>440</v>
      </c>
      <c r="G6" s="5">
        <f t="shared" si="0"/>
        <v>5590</v>
      </c>
    </row>
    <row r="7" spans="1:24" ht="16.5">
      <c r="A7" s="5" t="s">
        <v>135</v>
      </c>
      <c r="B7" s="5">
        <v>206</v>
      </c>
      <c r="C7" s="5" t="s">
        <v>139</v>
      </c>
      <c r="D7" s="5">
        <v>8200</v>
      </c>
      <c r="E7" s="5">
        <v>900</v>
      </c>
      <c r="F7" s="5">
        <v>620</v>
      </c>
      <c r="G7" s="5">
        <f t="shared" si="0"/>
        <v>9720</v>
      </c>
      <c r="I7" s="37" t="s">
        <v>140</v>
      </c>
      <c r="J7" s="45"/>
      <c r="N7" s="37" t="s">
        <v>141</v>
      </c>
      <c r="O7" s="34"/>
    </row>
    <row r="8" spans="1:24">
      <c r="A8" s="5" t="s">
        <v>130</v>
      </c>
      <c r="B8" s="5">
        <v>207</v>
      </c>
      <c r="C8" s="5" t="s">
        <v>142</v>
      </c>
      <c r="D8" s="5">
        <v>7900</v>
      </c>
      <c r="E8" s="5">
        <v>1520</v>
      </c>
      <c r="F8" s="5">
        <v>250</v>
      </c>
      <c r="G8" s="5">
        <f t="shared" si="0"/>
        <v>9670</v>
      </c>
      <c r="J8" s="32" t="s">
        <v>122</v>
      </c>
      <c r="K8" s="32" t="s">
        <v>123</v>
      </c>
      <c r="O8" s="32" t="s">
        <v>123</v>
      </c>
      <c r="P8" s="32" t="s">
        <v>124</v>
      </c>
      <c r="Q8" s="32" t="s">
        <v>125</v>
      </c>
      <c r="R8" s="32" t="s">
        <v>126</v>
      </c>
      <c r="S8" s="32" t="s">
        <v>127</v>
      </c>
    </row>
    <row r="9" spans="1:24">
      <c r="A9" s="5" t="s">
        <v>130</v>
      </c>
      <c r="B9" s="5">
        <v>208</v>
      </c>
      <c r="C9" s="5" t="s">
        <v>143</v>
      </c>
      <c r="D9" s="5">
        <v>6600</v>
      </c>
      <c r="E9" s="5">
        <v>910</v>
      </c>
      <c r="F9" s="5">
        <v>170</v>
      </c>
      <c r="G9" s="5">
        <f t="shared" si="0"/>
        <v>7680</v>
      </c>
      <c r="J9" s="5">
        <v>201</v>
      </c>
      <c r="K9" s="5"/>
      <c r="L9" s="8" t="str">
        <f ca="1">IFERROR(_xlfn.FORMULATEXT(K9),"")</f>
        <v/>
      </c>
      <c r="O9" s="5" t="s">
        <v>132</v>
      </c>
      <c r="P9" s="5"/>
      <c r="Q9" s="5"/>
      <c r="R9" s="5"/>
      <c r="S9" s="5"/>
    </row>
    <row r="10" spans="1:24">
      <c r="A10" s="24"/>
      <c r="B10" s="24"/>
      <c r="C10" s="35"/>
      <c r="D10" s="35"/>
      <c r="E10" s="35"/>
      <c r="F10" s="24"/>
      <c r="G10" s="24"/>
      <c r="J10" s="5">
        <v>204</v>
      </c>
      <c r="K10" s="5"/>
      <c r="O10" s="5" t="s">
        <v>138</v>
      </c>
      <c r="P10" s="5"/>
      <c r="Q10" s="5"/>
      <c r="R10" s="5"/>
      <c r="S10" s="5"/>
    </row>
    <row r="11" spans="1:24">
      <c r="A11" s="24"/>
      <c r="B11" s="24"/>
      <c r="C11" s="35"/>
      <c r="D11" s="35"/>
      <c r="E11" s="35"/>
      <c r="F11" s="24"/>
      <c r="G11" s="24"/>
      <c r="J11" s="5">
        <v>209</v>
      </c>
      <c r="K11" s="5"/>
      <c r="O11" s="5" t="s">
        <v>143</v>
      </c>
      <c r="P11" s="5"/>
      <c r="Q11" s="5"/>
      <c r="R11" s="5"/>
      <c r="S11" s="5"/>
    </row>
    <row r="12" spans="1:24">
      <c r="A12" s="24"/>
      <c r="B12" s="24"/>
      <c r="C12" s="35"/>
      <c r="D12" s="35"/>
      <c r="E12" s="35"/>
      <c r="F12" s="24"/>
      <c r="G12" s="24"/>
      <c r="K12" s="8" t="str">
        <f ca="1">IFERROR(_xlfn.FORMULATEXT(K9),"")</f>
        <v/>
      </c>
      <c r="P12" s="8" t="str">
        <f ca="1">IFERROR(_xlfn.FORMULATEXT(P9),"")</f>
        <v/>
      </c>
    </row>
    <row r="13" spans="1:24">
      <c r="A13" s="24"/>
      <c r="B13" s="24"/>
      <c r="C13" s="35"/>
      <c r="D13" s="35"/>
      <c r="E13" s="35"/>
      <c r="F13" s="24"/>
      <c r="G13"/>
      <c r="H13"/>
      <c r="I13"/>
      <c r="J13"/>
      <c r="K13"/>
      <c r="L13"/>
      <c r="M13"/>
      <c r="N13"/>
    </row>
    <row r="14" spans="1:24">
      <c r="A14" s="24"/>
      <c r="B14" s="24"/>
      <c r="C14" s="35"/>
      <c r="D14" s="35"/>
      <c r="E14" s="35"/>
      <c r="F14" s="24"/>
      <c r="G14"/>
      <c r="H14"/>
      <c r="I14"/>
      <c r="J14"/>
      <c r="K14"/>
      <c r="L14"/>
      <c r="M14"/>
      <c r="N14"/>
      <c r="O14" s="32" t="s">
        <v>123</v>
      </c>
      <c r="P14" s="32" t="s">
        <v>124</v>
      </c>
      <c r="Q14" s="32" t="s">
        <v>126</v>
      </c>
    </row>
    <row r="15" spans="1:24">
      <c r="E15" s="35"/>
      <c r="F15" s="24"/>
      <c r="G15"/>
      <c r="H15"/>
      <c r="I15"/>
      <c r="J15"/>
      <c r="K15"/>
      <c r="L15"/>
      <c r="M15"/>
      <c r="N15"/>
      <c r="O15" s="5" t="s">
        <v>132</v>
      </c>
      <c r="P15" s="5"/>
      <c r="Q15" s="5"/>
    </row>
    <row r="16" spans="1:24">
      <c r="G16"/>
      <c r="H16"/>
      <c r="I16"/>
      <c r="J16"/>
      <c r="K16"/>
      <c r="L16"/>
      <c r="M16"/>
      <c r="N16"/>
      <c r="O16" s="5" t="s">
        <v>138</v>
      </c>
      <c r="P16" s="5"/>
      <c r="Q16" s="5"/>
    </row>
    <row r="17" spans="1:17">
      <c r="C17" s="35"/>
      <c r="G17"/>
      <c r="H17"/>
      <c r="I17"/>
      <c r="J17"/>
      <c r="K17"/>
      <c r="L17"/>
      <c r="M17"/>
      <c r="N17"/>
      <c r="O17" s="5" t="s">
        <v>143</v>
      </c>
      <c r="P17" s="5"/>
      <c r="Q17" s="5"/>
    </row>
    <row r="18" spans="1:17">
      <c r="C18" s="35"/>
      <c r="K18" s="8" t="str">
        <f ca="1">IFERROR(_xlfn.FORMULATEXT(K15),"")</f>
        <v/>
      </c>
      <c r="P18" s="8" t="str">
        <f ca="1">IFERROR(_xlfn.FORMULATEXT(P15),"")</f>
        <v/>
      </c>
    </row>
    <row r="19" spans="1:17">
      <c r="C19" s="35"/>
      <c r="I19" s="37" t="s">
        <v>145</v>
      </c>
    </row>
    <row r="20" spans="1:17">
      <c r="A20" s="36"/>
      <c r="C20" s="35"/>
      <c r="J20" s="8" t="s">
        <v>146</v>
      </c>
    </row>
    <row r="21" spans="1:17">
      <c r="C21" s="44"/>
      <c r="L21" s="38"/>
      <c r="M21" s="8" t="str">
        <f ca="1">IFERROR(_xlfn.FORMULATEXT(L21),"")</f>
        <v/>
      </c>
    </row>
    <row r="22" spans="1:17">
      <c r="J22" s="8" t="s">
        <v>147</v>
      </c>
    </row>
    <row r="23" spans="1:17">
      <c r="L23" s="38"/>
      <c r="M23" s="8" t="str">
        <f ca="1">IFERROR(_xlfn.FORMULATEXT(L23),"")</f>
        <v/>
      </c>
    </row>
    <row r="26" spans="1:17">
      <c r="I26" s="24"/>
      <c r="J26" s="24"/>
    </row>
  </sheetData>
  <phoneticPr fontId="30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showGridLines="0" topLeftCell="A4" zoomScale="175" zoomScaleNormal="175" workbookViewId="0">
      <selection activeCell="A14" sqref="A14:A15"/>
    </sheetView>
  </sheetViews>
  <sheetFormatPr defaultColWidth="9" defaultRowHeight="15"/>
  <sheetData>
    <row r="1" spans="1:7" ht="15.5">
      <c r="A1" s="37" t="s">
        <v>148</v>
      </c>
      <c r="B1" s="8"/>
      <c r="D1" s="8" t="s">
        <v>149</v>
      </c>
      <c r="E1" s="8"/>
      <c r="G1" s="8"/>
    </row>
    <row r="2" spans="1:7" ht="15.5">
      <c r="A2" s="32" t="s">
        <v>150</v>
      </c>
      <c r="B2" s="32" t="s">
        <v>151</v>
      </c>
      <c r="D2" s="32" t="s">
        <v>152</v>
      </c>
      <c r="E2" s="32" t="s">
        <v>153</v>
      </c>
      <c r="G2" s="8"/>
    </row>
    <row r="3" spans="1:7" ht="15.5">
      <c r="A3" s="5">
        <v>0</v>
      </c>
      <c r="B3" s="5" t="s">
        <v>154</v>
      </c>
      <c r="D3" s="5">
        <v>49</v>
      </c>
      <c r="E3" s="5"/>
      <c r="F3" s="8" t="str">
        <f ca="1">IFERROR(_xlfn.FORMULATEXT(E3),"")</f>
        <v/>
      </c>
      <c r="G3" s="8"/>
    </row>
    <row r="4" spans="1:7" ht="15.5">
      <c r="A4" s="5">
        <v>60</v>
      </c>
      <c r="B4" s="5" t="s">
        <v>155</v>
      </c>
      <c r="D4" s="5">
        <v>75</v>
      </c>
      <c r="E4" s="5"/>
      <c r="G4" s="8"/>
    </row>
    <row r="5" spans="1:7" ht="15.5">
      <c r="A5" s="5">
        <v>70</v>
      </c>
      <c r="B5" s="5" t="s">
        <v>156</v>
      </c>
      <c r="D5" s="5">
        <v>99</v>
      </c>
      <c r="E5" s="5"/>
      <c r="G5" s="8"/>
    </row>
    <row r="6" spans="1:7" ht="15.5">
      <c r="A6" s="5">
        <v>80</v>
      </c>
      <c r="B6" s="5" t="s">
        <v>157</v>
      </c>
      <c r="D6" s="5">
        <v>60</v>
      </c>
      <c r="E6" s="5"/>
      <c r="G6" s="8"/>
    </row>
    <row r="7" spans="1:7" ht="15.5">
      <c r="G7" s="8"/>
    </row>
  </sheetData>
  <phoneticPr fontId="3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0"/>
  <sheetViews>
    <sheetView showGridLines="0" topLeftCell="C1" zoomScale="145" zoomScaleNormal="145" workbookViewId="0">
      <selection activeCell="H17" sqref="H17"/>
    </sheetView>
  </sheetViews>
  <sheetFormatPr defaultColWidth="17.25" defaultRowHeight="15"/>
  <cols>
    <col min="1" max="1" width="6.08203125" style="1" customWidth="1"/>
    <col min="2" max="2" width="7.58203125" style="1" customWidth="1"/>
    <col min="3" max="3" width="8.08203125" style="1" customWidth="1"/>
    <col min="4" max="4" width="6.25" style="1" customWidth="1"/>
    <col min="5" max="5" width="15.4140625" style="1" customWidth="1"/>
    <col min="6" max="6" width="5" style="1" customWidth="1"/>
    <col min="7" max="7" width="11.4140625" style="39" customWidth="1"/>
    <col min="8" max="8" width="11.4140625" style="2" customWidth="1"/>
    <col min="9" max="9" width="5.6640625" style="2" customWidth="1"/>
    <col min="10" max="10" width="11.4140625" style="1" customWidth="1"/>
    <col min="11" max="11" width="12.08203125" style="1" customWidth="1"/>
    <col min="12" max="12" width="9.25" style="1" customWidth="1"/>
    <col min="13" max="13" width="10.25" style="1" customWidth="1"/>
    <col min="14" max="14" width="7.25" style="1" customWidth="1"/>
    <col min="15" max="15" width="15.4140625" style="1" customWidth="1"/>
    <col min="16" max="16" width="9.08203125" style="40" customWidth="1"/>
    <col min="17" max="20" width="17.25" style="40"/>
  </cols>
  <sheetData>
    <row r="1" spans="1:15" ht="15.5">
      <c r="A1" s="3" t="s">
        <v>121</v>
      </c>
      <c r="B1" s="3" t="s">
        <v>158</v>
      </c>
      <c r="C1" s="3" t="s">
        <v>123</v>
      </c>
      <c r="D1" s="3" t="s">
        <v>159</v>
      </c>
      <c r="E1" s="3" t="s">
        <v>160</v>
      </c>
      <c r="F1" s="3" t="s">
        <v>161</v>
      </c>
      <c r="G1" s="41" t="s">
        <v>162</v>
      </c>
      <c r="H1" s="3" t="s">
        <v>163</v>
      </c>
      <c r="I1" s="6"/>
      <c r="J1" s="40"/>
      <c r="K1" s="40"/>
      <c r="L1" s="40"/>
      <c r="M1" s="40"/>
      <c r="N1" s="40"/>
      <c r="O1" s="40"/>
    </row>
    <row r="2" spans="1:15">
      <c r="A2" s="4" t="s">
        <v>164</v>
      </c>
      <c r="B2" s="4" t="s">
        <v>165</v>
      </c>
      <c r="C2" s="4" t="s">
        <v>166</v>
      </c>
      <c r="D2" s="4" t="s">
        <v>167</v>
      </c>
      <c r="E2" s="4" t="s">
        <v>168</v>
      </c>
      <c r="F2" s="4" t="s">
        <v>169</v>
      </c>
      <c r="G2" s="42">
        <v>42120</v>
      </c>
      <c r="H2" s="4">
        <v>7380</v>
      </c>
      <c r="I2" s="7"/>
      <c r="J2" s="40"/>
      <c r="K2" s="40"/>
      <c r="L2" s="40"/>
      <c r="M2" s="40"/>
      <c r="N2" s="40"/>
      <c r="O2" s="40"/>
    </row>
    <row r="3" spans="1:15">
      <c r="A3" s="5" t="s">
        <v>164</v>
      </c>
      <c r="B3" s="5" t="s">
        <v>170</v>
      </c>
      <c r="C3" s="5" t="s">
        <v>171</v>
      </c>
      <c r="D3" s="5" t="s">
        <v>167</v>
      </c>
      <c r="E3" s="5" t="s">
        <v>168</v>
      </c>
      <c r="F3" s="5" t="s">
        <v>169</v>
      </c>
      <c r="G3" s="28">
        <v>42130</v>
      </c>
      <c r="H3" s="5">
        <v>6933</v>
      </c>
      <c r="I3" s="7"/>
      <c r="J3" s="40"/>
      <c r="K3" s="40"/>
      <c r="L3" s="40"/>
      <c r="M3" s="40"/>
      <c r="N3" s="40"/>
      <c r="O3" s="40"/>
    </row>
    <row r="4" spans="1:15">
      <c r="A4" s="5" t="s">
        <v>164</v>
      </c>
      <c r="B4" s="5" t="s">
        <v>172</v>
      </c>
      <c r="C4" s="5" t="s">
        <v>173</v>
      </c>
      <c r="D4" s="5" t="s">
        <v>167</v>
      </c>
      <c r="E4" s="5" t="s">
        <v>174</v>
      </c>
      <c r="F4" s="5" t="s">
        <v>175</v>
      </c>
      <c r="G4" s="28">
        <v>42179</v>
      </c>
      <c r="H4" s="5">
        <v>9718</v>
      </c>
      <c r="I4" s="7"/>
      <c r="J4" s="43"/>
    </row>
    <row r="5" spans="1:15" ht="15.5">
      <c r="A5" s="5" t="s">
        <v>164</v>
      </c>
      <c r="B5" s="5" t="s">
        <v>176</v>
      </c>
      <c r="C5" s="5" t="s">
        <v>177</v>
      </c>
      <c r="D5" s="5" t="s">
        <v>167</v>
      </c>
      <c r="E5" s="5" t="s">
        <v>178</v>
      </c>
      <c r="F5" s="5" t="s">
        <v>179</v>
      </c>
      <c r="G5" s="28">
        <v>42233</v>
      </c>
      <c r="H5" s="5">
        <v>8394</v>
      </c>
      <c r="I5" s="7"/>
      <c r="J5" s="3" t="s">
        <v>158</v>
      </c>
      <c r="K5" s="3" t="s">
        <v>123</v>
      </c>
      <c r="L5" s="3" t="s">
        <v>161</v>
      </c>
      <c r="M5" s="3" t="s">
        <v>162</v>
      </c>
      <c r="N5" s="3" t="s">
        <v>159</v>
      </c>
      <c r="O5" s="3" t="s">
        <v>160</v>
      </c>
    </row>
    <row r="6" spans="1:15">
      <c r="A6" s="5" t="s">
        <v>164</v>
      </c>
      <c r="B6" s="5" t="s">
        <v>180</v>
      </c>
      <c r="C6" s="5" t="s">
        <v>181</v>
      </c>
      <c r="D6" s="5" t="s">
        <v>167</v>
      </c>
      <c r="E6" s="5" t="s">
        <v>182</v>
      </c>
      <c r="F6" s="5" t="s">
        <v>183</v>
      </c>
      <c r="G6" s="28">
        <v>42283</v>
      </c>
      <c r="H6" s="5">
        <v>5788</v>
      </c>
      <c r="I6" s="7"/>
      <c r="J6" s="4" t="s">
        <v>184</v>
      </c>
      <c r="K6" s="4"/>
      <c r="L6" s="4"/>
      <c r="M6" s="42"/>
      <c r="N6" s="4"/>
      <c r="O6" s="4"/>
    </row>
    <row r="7" spans="1:15">
      <c r="A7" s="5" t="s">
        <v>164</v>
      </c>
      <c r="B7" s="5" t="s">
        <v>185</v>
      </c>
      <c r="C7" s="5" t="s">
        <v>186</v>
      </c>
      <c r="D7" s="5" t="s">
        <v>167</v>
      </c>
      <c r="E7" s="5" t="s">
        <v>182</v>
      </c>
      <c r="F7" s="5" t="s">
        <v>183</v>
      </c>
      <c r="G7" s="28">
        <v>42295</v>
      </c>
      <c r="H7" s="5">
        <v>7605</v>
      </c>
      <c r="I7" s="7"/>
      <c r="K7" s="42"/>
      <c r="L7" s="42"/>
      <c r="M7" s="42"/>
      <c r="N7" s="42"/>
      <c r="O7" s="42"/>
    </row>
    <row r="8" spans="1:15">
      <c r="A8" s="4" t="s">
        <v>164</v>
      </c>
      <c r="B8" s="4" t="s">
        <v>187</v>
      </c>
      <c r="C8" s="4" t="s">
        <v>188</v>
      </c>
      <c r="D8" s="4" t="s">
        <v>167</v>
      </c>
      <c r="E8" s="4" t="s">
        <v>174</v>
      </c>
      <c r="F8" s="4" t="s">
        <v>175</v>
      </c>
      <c r="G8" s="42">
        <v>42750</v>
      </c>
      <c r="H8" s="4">
        <v>5719</v>
      </c>
      <c r="I8" s="7"/>
      <c r="J8" s="4" t="s">
        <v>189</v>
      </c>
      <c r="K8" s="4" t="s">
        <v>190</v>
      </c>
      <c r="L8" s="4" t="s">
        <v>175</v>
      </c>
      <c r="M8" s="42">
        <v>43002</v>
      </c>
      <c r="N8" s="4" t="s">
        <v>167</v>
      </c>
      <c r="O8" s="4" t="s">
        <v>174</v>
      </c>
    </row>
    <row r="9" spans="1:15">
      <c r="A9" s="5" t="s">
        <v>164</v>
      </c>
      <c r="B9" s="5" t="s">
        <v>191</v>
      </c>
      <c r="C9" s="5" t="s">
        <v>192</v>
      </c>
      <c r="D9" s="5" t="s">
        <v>167</v>
      </c>
      <c r="E9" s="5" t="s">
        <v>193</v>
      </c>
      <c r="F9" s="5" t="s">
        <v>194</v>
      </c>
      <c r="G9" s="28">
        <v>42928</v>
      </c>
      <c r="H9" s="5">
        <v>9930</v>
      </c>
      <c r="I9" s="7"/>
      <c r="J9" s="40"/>
      <c r="K9" s="40"/>
      <c r="L9" s="40"/>
      <c r="M9" s="40"/>
    </row>
    <row r="10" spans="1:15" ht="15.5">
      <c r="A10" s="5" t="s">
        <v>164</v>
      </c>
      <c r="B10" s="5" t="s">
        <v>184</v>
      </c>
      <c r="C10" s="5" t="s">
        <v>190</v>
      </c>
      <c r="D10" s="5" t="s">
        <v>167</v>
      </c>
      <c r="E10" s="5" t="s">
        <v>174</v>
      </c>
      <c r="F10" s="5" t="s">
        <v>175</v>
      </c>
      <c r="G10" s="28">
        <v>43002</v>
      </c>
      <c r="H10" s="5">
        <v>5197</v>
      </c>
      <c r="I10" s="7"/>
      <c r="K10" s="8" t="str">
        <f ca="1">IFERROR(_xlfn.FORMULATEXT(K6),"")</f>
        <v/>
      </c>
    </row>
    <row r="11" spans="1:15" ht="15.5">
      <c r="A11" s="5" t="s">
        <v>164</v>
      </c>
      <c r="B11" s="5" t="s">
        <v>195</v>
      </c>
      <c r="C11" s="5" t="s">
        <v>196</v>
      </c>
      <c r="D11" s="5" t="s">
        <v>167</v>
      </c>
      <c r="E11" s="5" t="s">
        <v>174</v>
      </c>
      <c r="F11" s="5" t="s">
        <v>175</v>
      </c>
      <c r="G11" s="28">
        <v>43177</v>
      </c>
      <c r="H11" s="5">
        <v>9103</v>
      </c>
      <c r="I11" s="7"/>
      <c r="K11" s="8" t="str">
        <f ca="1">IFERROR(_xlfn.FORMULATEXT(K7),"")</f>
        <v/>
      </c>
    </row>
    <row r="12" spans="1:15">
      <c r="A12" s="5" t="s">
        <v>164</v>
      </c>
      <c r="B12" s="5" t="s">
        <v>197</v>
      </c>
      <c r="C12" s="5" t="s">
        <v>198</v>
      </c>
      <c r="D12" s="5" t="s">
        <v>167</v>
      </c>
      <c r="E12" s="5" t="s">
        <v>168</v>
      </c>
      <c r="F12" s="5" t="s">
        <v>169</v>
      </c>
      <c r="G12" s="28">
        <v>43359</v>
      </c>
      <c r="H12" s="5">
        <v>7748</v>
      </c>
      <c r="I12" s="7"/>
      <c r="K12" s="43"/>
    </row>
    <row r="13" spans="1:15">
      <c r="A13" s="5" t="s">
        <v>199</v>
      </c>
      <c r="B13" s="5" t="s">
        <v>200</v>
      </c>
      <c r="C13" s="5" t="s">
        <v>201</v>
      </c>
      <c r="D13" s="5" t="s">
        <v>167</v>
      </c>
      <c r="E13" s="5" t="s">
        <v>202</v>
      </c>
      <c r="F13" s="5" t="s">
        <v>194</v>
      </c>
      <c r="G13" s="28">
        <v>42095</v>
      </c>
      <c r="H13" s="5">
        <v>6829</v>
      </c>
      <c r="I13" s="7"/>
      <c r="K13" s="43"/>
    </row>
    <row r="14" spans="1:15">
      <c r="A14" s="4" t="s">
        <v>199</v>
      </c>
      <c r="B14" s="4" t="s">
        <v>203</v>
      </c>
      <c r="C14" s="4" t="s">
        <v>204</v>
      </c>
      <c r="D14" s="4" t="s">
        <v>167</v>
      </c>
      <c r="E14" s="4" t="s">
        <v>202</v>
      </c>
      <c r="F14" s="4" t="s">
        <v>194</v>
      </c>
      <c r="G14" s="42">
        <v>42095</v>
      </c>
      <c r="H14" s="4">
        <v>5245</v>
      </c>
      <c r="I14" s="7"/>
    </row>
    <row r="15" spans="1:15">
      <c r="A15" s="5" t="s">
        <v>199</v>
      </c>
      <c r="B15" s="5" t="s">
        <v>205</v>
      </c>
      <c r="C15" s="5" t="s">
        <v>206</v>
      </c>
      <c r="D15" s="5" t="s">
        <v>167</v>
      </c>
      <c r="E15" s="5" t="s">
        <v>207</v>
      </c>
      <c r="F15" s="5" t="s">
        <v>175</v>
      </c>
      <c r="G15" s="28">
        <v>42652</v>
      </c>
      <c r="H15" s="5">
        <v>3237</v>
      </c>
      <c r="I15" s="7"/>
    </row>
    <row r="16" spans="1:15">
      <c r="A16" s="5" t="s">
        <v>199</v>
      </c>
      <c r="B16" s="5" t="s">
        <v>208</v>
      </c>
      <c r="C16" s="5" t="s">
        <v>209</v>
      </c>
      <c r="D16" s="5" t="s">
        <v>167</v>
      </c>
      <c r="E16" s="5" t="s">
        <v>210</v>
      </c>
      <c r="F16" s="5" t="s">
        <v>179</v>
      </c>
      <c r="G16" s="28">
        <v>42722</v>
      </c>
      <c r="H16" s="5">
        <v>8428</v>
      </c>
      <c r="I16" s="7"/>
    </row>
    <row r="17" spans="1:15">
      <c r="A17" s="5" t="s">
        <v>199</v>
      </c>
      <c r="B17" s="5" t="s">
        <v>211</v>
      </c>
      <c r="C17" s="5" t="s">
        <v>212</v>
      </c>
      <c r="D17" s="5" t="s">
        <v>167</v>
      </c>
      <c r="E17" s="5" t="s">
        <v>207</v>
      </c>
      <c r="F17" s="5" t="s">
        <v>175</v>
      </c>
      <c r="G17" s="28">
        <v>42848</v>
      </c>
      <c r="H17" s="5">
        <v>8057</v>
      </c>
      <c r="I17" s="7"/>
      <c r="J17" s="40"/>
      <c r="K17" s="40"/>
      <c r="L17" s="40"/>
      <c r="M17" s="40"/>
      <c r="N17" s="40"/>
      <c r="O17" s="40"/>
    </row>
    <row r="18" spans="1:15">
      <c r="A18" s="5" t="s">
        <v>199</v>
      </c>
      <c r="B18" s="5" t="s">
        <v>213</v>
      </c>
      <c r="C18" s="5" t="s">
        <v>214</v>
      </c>
      <c r="D18" s="5" t="s">
        <v>167</v>
      </c>
      <c r="E18" s="5" t="s">
        <v>215</v>
      </c>
      <c r="F18" s="5" t="s">
        <v>216</v>
      </c>
      <c r="G18" s="28">
        <v>42907</v>
      </c>
      <c r="H18" s="5">
        <v>9100</v>
      </c>
      <c r="I18" s="7"/>
      <c r="J18" s="40"/>
      <c r="K18" s="40"/>
      <c r="L18" s="40"/>
      <c r="M18" s="40"/>
      <c r="N18" s="40"/>
      <c r="O18" s="40"/>
    </row>
    <row r="19" spans="1:15">
      <c r="A19" s="5" t="s">
        <v>199</v>
      </c>
      <c r="B19" s="5" t="s">
        <v>217</v>
      </c>
      <c r="C19" s="5" t="s">
        <v>218</v>
      </c>
      <c r="D19" s="5" t="s">
        <v>167</v>
      </c>
      <c r="E19" s="5" t="s">
        <v>207</v>
      </c>
      <c r="F19" s="5" t="s">
        <v>175</v>
      </c>
      <c r="G19" s="28">
        <v>43246</v>
      </c>
      <c r="H19" s="5">
        <v>3904</v>
      </c>
      <c r="I19" s="7"/>
      <c r="J19" s="40"/>
      <c r="K19" s="40"/>
      <c r="L19" s="40"/>
      <c r="M19" s="40"/>
      <c r="N19" s="40"/>
      <c r="O19" s="40"/>
    </row>
    <row r="20" spans="1:15">
      <c r="A20" s="4" t="s">
        <v>199</v>
      </c>
      <c r="B20" s="4" t="s">
        <v>219</v>
      </c>
      <c r="C20" s="4" t="s">
        <v>220</v>
      </c>
      <c r="D20" s="4" t="s">
        <v>167</v>
      </c>
      <c r="E20" s="4" t="s">
        <v>207</v>
      </c>
      <c r="F20" s="4" t="s">
        <v>175</v>
      </c>
      <c r="G20" s="42">
        <v>43267</v>
      </c>
      <c r="H20" s="4">
        <v>4365</v>
      </c>
      <c r="I20" s="7"/>
      <c r="J20" s="40"/>
      <c r="K20" s="40"/>
      <c r="L20" s="40"/>
      <c r="M20" s="40"/>
      <c r="N20" s="40"/>
      <c r="O20" s="40"/>
    </row>
    <row r="21" spans="1:15">
      <c r="A21" s="5" t="s">
        <v>199</v>
      </c>
      <c r="B21" s="5" t="s">
        <v>221</v>
      </c>
      <c r="C21" s="5" t="s">
        <v>222</v>
      </c>
      <c r="D21" s="5" t="s">
        <v>167</v>
      </c>
      <c r="E21" s="5" t="s">
        <v>215</v>
      </c>
      <c r="F21" s="5" t="s">
        <v>216</v>
      </c>
      <c r="G21" s="28">
        <v>43323</v>
      </c>
      <c r="H21" s="5">
        <v>9775</v>
      </c>
      <c r="I21" s="7"/>
      <c r="J21" s="40"/>
      <c r="K21" s="40"/>
      <c r="L21" s="40"/>
      <c r="M21" s="40"/>
      <c r="N21" s="40"/>
      <c r="O21" s="40"/>
    </row>
    <row r="22" spans="1:15">
      <c r="A22" s="5" t="s">
        <v>199</v>
      </c>
      <c r="B22" s="5" t="s">
        <v>223</v>
      </c>
      <c r="C22" s="5" t="s">
        <v>224</v>
      </c>
      <c r="D22" s="5" t="s">
        <v>167</v>
      </c>
      <c r="E22" s="5" t="s">
        <v>225</v>
      </c>
      <c r="F22" s="5" t="s">
        <v>194</v>
      </c>
      <c r="G22" s="28">
        <v>42652</v>
      </c>
      <c r="H22" s="5">
        <v>4246</v>
      </c>
      <c r="I22" s="7"/>
      <c r="J22" s="40"/>
      <c r="K22" s="40"/>
      <c r="L22" s="40"/>
      <c r="M22" s="40"/>
      <c r="N22" s="40"/>
      <c r="O22" s="40"/>
    </row>
    <row r="23" spans="1:15">
      <c r="A23" s="5" t="s">
        <v>199</v>
      </c>
      <c r="B23" s="5" t="s">
        <v>226</v>
      </c>
      <c r="C23" s="5" t="s">
        <v>227</v>
      </c>
      <c r="D23" s="5" t="s">
        <v>167</v>
      </c>
      <c r="E23" s="5" t="s">
        <v>207</v>
      </c>
      <c r="F23" s="5" t="s">
        <v>175</v>
      </c>
      <c r="G23" s="28">
        <v>43344</v>
      </c>
      <c r="H23" s="5">
        <v>7021</v>
      </c>
      <c r="I23" s="7"/>
      <c r="J23" s="40"/>
      <c r="K23" s="40"/>
      <c r="L23" s="40"/>
      <c r="M23" s="40"/>
      <c r="N23" s="40"/>
      <c r="O23" s="40"/>
    </row>
    <row r="24" spans="1:15">
      <c r="A24" s="5" t="s">
        <v>199</v>
      </c>
      <c r="B24" s="5" t="s">
        <v>228</v>
      </c>
      <c r="C24" s="5" t="s">
        <v>229</v>
      </c>
      <c r="D24" s="5" t="s">
        <v>167</v>
      </c>
      <c r="E24" s="5" t="s">
        <v>230</v>
      </c>
      <c r="F24" s="5" t="s">
        <v>231</v>
      </c>
      <c r="G24" s="28">
        <v>42705</v>
      </c>
      <c r="H24" s="5">
        <v>3954</v>
      </c>
      <c r="I24" s="7"/>
      <c r="J24" s="40"/>
      <c r="K24" s="40"/>
      <c r="L24" s="40"/>
      <c r="M24" s="40"/>
      <c r="N24" s="40"/>
      <c r="O24" s="40"/>
    </row>
    <row r="25" spans="1:15">
      <c r="A25" s="5" t="s">
        <v>232</v>
      </c>
      <c r="B25" s="5" t="s">
        <v>233</v>
      </c>
      <c r="C25" s="5" t="s">
        <v>234</v>
      </c>
      <c r="D25" s="5" t="s">
        <v>167</v>
      </c>
      <c r="E25" s="5" t="s">
        <v>235</v>
      </c>
      <c r="F25" s="5" t="s">
        <v>236</v>
      </c>
      <c r="G25" s="28">
        <v>42036</v>
      </c>
      <c r="H25" s="5">
        <v>7275</v>
      </c>
      <c r="I25" s="7"/>
      <c r="J25" s="40"/>
      <c r="K25" s="40"/>
      <c r="L25" s="40"/>
      <c r="M25" s="40"/>
      <c r="N25" s="40"/>
      <c r="O25" s="40"/>
    </row>
    <row r="26" spans="1:15">
      <c r="A26" s="4" t="s">
        <v>232</v>
      </c>
      <c r="B26" s="4" t="s">
        <v>237</v>
      </c>
      <c r="C26" s="4" t="s">
        <v>238</v>
      </c>
      <c r="D26" s="4" t="s">
        <v>167</v>
      </c>
      <c r="E26" s="4" t="s">
        <v>239</v>
      </c>
      <c r="F26" s="4" t="s">
        <v>179</v>
      </c>
      <c r="G26" s="42">
        <v>42614</v>
      </c>
      <c r="H26" s="4">
        <v>5643</v>
      </c>
      <c r="I26" s="7"/>
      <c r="J26" s="40"/>
      <c r="K26" s="40"/>
      <c r="L26" s="40"/>
      <c r="M26" s="40"/>
      <c r="N26" s="40"/>
      <c r="O26" s="40"/>
    </row>
    <row r="27" spans="1:15">
      <c r="A27" s="5" t="s">
        <v>232</v>
      </c>
      <c r="B27" s="5" t="s">
        <v>240</v>
      </c>
      <c r="C27" s="5" t="s">
        <v>241</v>
      </c>
      <c r="D27" s="5" t="s">
        <v>167</v>
      </c>
      <c r="E27" s="5" t="s">
        <v>239</v>
      </c>
      <c r="F27" s="5" t="s">
        <v>179</v>
      </c>
      <c r="G27" s="28">
        <v>42921</v>
      </c>
      <c r="H27" s="5">
        <v>5307</v>
      </c>
      <c r="I27" s="7"/>
      <c r="J27" s="40"/>
      <c r="K27" s="40"/>
      <c r="L27" s="40"/>
      <c r="M27" s="40"/>
      <c r="N27" s="40"/>
      <c r="O27" s="40"/>
    </row>
    <row r="28" spans="1:15">
      <c r="A28" s="5" t="s">
        <v>232</v>
      </c>
      <c r="B28" s="5" t="s">
        <v>242</v>
      </c>
      <c r="C28" s="5" t="s">
        <v>243</v>
      </c>
      <c r="D28" s="5" t="s">
        <v>167</v>
      </c>
      <c r="E28" s="5" t="s">
        <v>244</v>
      </c>
      <c r="F28" s="5" t="s">
        <v>175</v>
      </c>
      <c r="G28" s="28">
        <v>42925</v>
      </c>
      <c r="H28" s="5">
        <v>6218</v>
      </c>
      <c r="I28" s="7"/>
      <c r="J28" s="40"/>
      <c r="K28" s="40"/>
      <c r="L28" s="40"/>
      <c r="M28" s="40"/>
      <c r="N28" s="40"/>
      <c r="O28" s="40"/>
    </row>
    <row r="29" spans="1:15">
      <c r="A29" s="5" t="s">
        <v>232</v>
      </c>
      <c r="B29" s="5" t="s">
        <v>245</v>
      </c>
      <c r="C29" s="5" t="s">
        <v>246</v>
      </c>
      <c r="D29" s="5" t="s">
        <v>167</v>
      </c>
      <c r="E29" s="5" t="s">
        <v>247</v>
      </c>
      <c r="F29" s="5" t="s">
        <v>169</v>
      </c>
      <c r="G29" s="28">
        <v>42974</v>
      </c>
      <c r="H29" s="5">
        <v>3890</v>
      </c>
      <c r="I29" s="7"/>
      <c r="J29" s="40"/>
      <c r="K29" s="40"/>
      <c r="L29" s="40"/>
      <c r="M29" s="40"/>
      <c r="N29" s="40"/>
      <c r="O29" s="40"/>
    </row>
    <row r="30" spans="1:15">
      <c r="A30" s="5" t="s">
        <v>232</v>
      </c>
      <c r="B30" s="5" t="s">
        <v>248</v>
      </c>
      <c r="C30" s="5" t="s">
        <v>249</v>
      </c>
      <c r="D30" s="5" t="s">
        <v>167</v>
      </c>
      <c r="E30" s="5" t="s">
        <v>250</v>
      </c>
      <c r="F30" s="5" t="s">
        <v>251</v>
      </c>
      <c r="G30" s="28">
        <v>43295</v>
      </c>
      <c r="H30" s="5">
        <v>5651</v>
      </c>
      <c r="I30" s="7"/>
      <c r="J30" s="40"/>
      <c r="K30" s="40"/>
      <c r="L30" s="40"/>
      <c r="M30" s="40"/>
      <c r="N30" s="40"/>
      <c r="O30" s="40"/>
    </row>
  </sheetData>
  <phoneticPr fontId="30" type="noConversion"/>
  <dataValidations count="1">
    <dataValidation type="list" allowBlank="1" showInputMessage="1" showErrorMessage="1" sqref="J6" xr:uid="{00000000-0002-0000-0400-000000000000}">
      <formula1>$B$2:$B$30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R21"/>
  <sheetViews>
    <sheetView showGridLines="0" zoomScaleNormal="100" workbookViewId="0">
      <selection activeCell="P3" sqref="P3"/>
    </sheetView>
  </sheetViews>
  <sheetFormatPr defaultColWidth="9" defaultRowHeight="15.5"/>
  <cols>
    <col min="1" max="7" width="6.9140625" style="8" customWidth="1"/>
    <col min="8" max="8" width="5.25" style="8" customWidth="1"/>
    <col min="9" max="9" width="7.4140625" style="8" customWidth="1"/>
    <col min="10" max="14" width="9" style="8" customWidth="1"/>
    <col min="15" max="16384" width="9" style="8"/>
  </cols>
  <sheetData>
    <row r="1" spans="1:18">
      <c r="A1" s="32" t="s">
        <v>121</v>
      </c>
      <c r="B1" s="32" t="s">
        <v>122</v>
      </c>
      <c r="C1" s="32" t="s">
        <v>123</v>
      </c>
      <c r="D1" s="32" t="s">
        <v>124</v>
      </c>
      <c r="E1" s="32" t="s">
        <v>125</v>
      </c>
      <c r="F1" s="32" t="s">
        <v>126</v>
      </c>
      <c r="G1" s="32" t="s">
        <v>127</v>
      </c>
      <c r="I1" s="37" t="s">
        <v>128</v>
      </c>
      <c r="M1" s="8" t="s">
        <v>129</v>
      </c>
      <c r="N1" s="37"/>
    </row>
    <row r="2" spans="1:18">
      <c r="A2" s="5" t="s">
        <v>130</v>
      </c>
      <c r="B2" s="5">
        <v>201</v>
      </c>
      <c r="C2" s="5" t="s">
        <v>131</v>
      </c>
      <c r="D2" s="5">
        <v>8500</v>
      </c>
      <c r="E2" s="5">
        <v>1360</v>
      </c>
      <c r="F2" s="5">
        <v>180</v>
      </c>
      <c r="G2" s="5">
        <f>SUM(D2:F2)</f>
        <v>10040</v>
      </c>
      <c r="J2" s="32" t="s">
        <v>122</v>
      </c>
      <c r="K2" s="32" t="s">
        <v>123</v>
      </c>
      <c r="N2" s="32" t="s">
        <v>122</v>
      </c>
      <c r="O2" s="32" t="s">
        <v>127</v>
      </c>
    </row>
    <row r="3" spans="1:18">
      <c r="A3" s="5" t="s">
        <v>130</v>
      </c>
      <c r="B3" s="5">
        <v>202</v>
      </c>
      <c r="C3" s="5" t="s">
        <v>132</v>
      </c>
      <c r="D3" s="5">
        <v>6200</v>
      </c>
      <c r="E3" s="5">
        <v>1820</v>
      </c>
      <c r="F3" s="5">
        <v>380</v>
      </c>
      <c r="G3" s="5">
        <f t="shared" ref="G3:G9" si="0">SUM(D3:F3)</f>
        <v>8400</v>
      </c>
      <c r="J3" s="5">
        <v>201</v>
      </c>
      <c r="K3" s="5"/>
      <c r="L3" s="8" t="str">
        <f ca="1">IFERROR(_xlfn.FORMULATEXT(K3),"")</f>
        <v/>
      </c>
      <c r="N3" s="5">
        <v>201</v>
      </c>
      <c r="O3" s="5"/>
      <c r="P3" s="8" t="str">
        <f ca="1">IFERROR(_xlfn.FORMULATEXT(O3),"")</f>
        <v/>
      </c>
    </row>
    <row r="4" spans="1:18">
      <c r="A4" s="5" t="s">
        <v>130</v>
      </c>
      <c r="B4" s="5">
        <v>203</v>
      </c>
      <c r="C4" s="5" t="s">
        <v>133</v>
      </c>
      <c r="D4" s="5">
        <v>5600</v>
      </c>
      <c r="E4" s="5">
        <v>520</v>
      </c>
      <c r="F4" s="5">
        <v>770</v>
      </c>
      <c r="G4" s="5">
        <f t="shared" si="0"/>
        <v>6890</v>
      </c>
      <c r="J4" s="5">
        <v>203</v>
      </c>
      <c r="K4" s="5"/>
      <c r="N4" s="5" t="s">
        <v>134</v>
      </c>
      <c r="O4" s="5"/>
    </row>
    <row r="5" spans="1:18">
      <c r="A5" s="5" t="s">
        <v>135</v>
      </c>
      <c r="B5" s="5">
        <v>204</v>
      </c>
      <c r="C5" s="5" t="s">
        <v>136</v>
      </c>
      <c r="D5" s="5">
        <v>7800</v>
      </c>
      <c r="E5" s="5">
        <v>2000</v>
      </c>
      <c r="F5" s="5">
        <v>510</v>
      </c>
      <c r="G5" s="5">
        <f t="shared" si="0"/>
        <v>10310</v>
      </c>
      <c r="J5" s="5">
        <v>206</v>
      </c>
      <c r="K5" s="5"/>
      <c r="N5" s="5" t="s">
        <v>137</v>
      </c>
      <c r="O5" s="5"/>
    </row>
    <row r="6" spans="1:18">
      <c r="A6" s="5" t="s">
        <v>130</v>
      </c>
      <c r="B6" s="5">
        <v>205</v>
      </c>
      <c r="C6" s="5" t="s">
        <v>138</v>
      </c>
      <c r="D6" s="5">
        <v>4500</v>
      </c>
      <c r="E6" s="5">
        <v>650</v>
      </c>
      <c r="F6" s="5">
        <v>440</v>
      </c>
      <c r="G6" s="5">
        <f t="shared" si="0"/>
        <v>5590</v>
      </c>
    </row>
    <row r="7" spans="1:18">
      <c r="A7" s="5" t="s">
        <v>135</v>
      </c>
      <c r="B7" s="5">
        <v>206</v>
      </c>
      <c r="C7" s="5" t="s">
        <v>139</v>
      </c>
      <c r="D7" s="5">
        <v>8200</v>
      </c>
      <c r="E7" s="5">
        <v>900</v>
      </c>
      <c r="F7" s="5">
        <v>620</v>
      </c>
      <c r="G7" s="5">
        <f t="shared" si="0"/>
        <v>9720</v>
      </c>
      <c r="I7" s="37" t="s">
        <v>140</v>
      </c>
      <c r="J7" s="24"/>
      <c r="M7" s="8" t="s">
        <v>141</v>
      </c>
      <c r="N7" s="37"/>
    </row>
    <row r="8" spans="1:18">
      <c r="A8" s="5" t="s">
        <v>130</v>
      </c>
      <c r="B8" s="5">
        <v>207</v>
      </c>
      <c r="C8" s="5" t="s">
        <v>142</v>
      </c>
      <c r="D8" s="5">
        <v>7900</v>
      </c>
      <c r="E8" s="5">
        <v>1520</v>
      </c>
      <c r="F8" s="5">
        <v>250</v>
      </c>
      <c r="G8" s="5">
        <f t="shared" si="0"/>
        <v>9670</v>
      </c>
      <c r="J8" s="32" t="s">
        <v>122</v>
      </c>
      <c r="K8" s="32" t="s">
        <v>123</v>
      </c>
      <c r="N8" s="32" t="s">
        <v>123</v>
      </c>
      <c r="O8" s="32" t="s">
        <v>124</v>
      </c>
      <c r="P8" s="32" t="s">
        <v>125</v>
      </c>
      <c r="Q8" s="32" t="s">
        <v>126</v>
      </c>
      <c r="R8" s="32" t="s">
        <v>127</v>
      </c>
    </row>
    <row r="9" spans="1:18">
      <c r="A9" s="5" t="s">
        <v>130</v>
      </c>
      <c r="B9" s="5">
        <v>208</v>
      </c>
      <c r="C9" s="5" t="s">
        <v>143</v>
      </c>
      <c r="D9" s="5">
        <v>6600</v>
      </c>
      <c r="E9" s="5">
        <v>910</v>
      </c>
      <c r="F9" s="5">
        <v>170</v>
      </c>
      <c r="G9" s="5">
        <f t="shared" si="0"/>
        <v>7680</v>
      </c>
      <c r="J9" s="5">
        <v>201</v>
      </c>
      <c r="K9" s="5"/>
      <c r="L9" s="8" t="str">
        <f ca="1">IFERROR(_xlfn.FORMULATEXT(K9),"")</f>
        <v/>
      </c>
      <c r="N9" s="5" t="s">
        <v>132</v>
      </c>
      <c r="O9" s="5"/>
      <c r="P9" s="5"/>
      <c r="Q9" s="5"/>
      <c r="R9" s="5"/>
    </row>
    <row r="10" spans="1:18">
      <c r="A10" s="24"/>
      <c r="B10" s="24"/>
      <c r="C10" s="35"/>
      <c r="D10" s="35"/>
      <c r="E10" s="35"/>
      <c r="F10" s="24"/>
      <c r="G10" s="24"/>
      <c r="J10" s="5">
        <v>204</v>
      </c>
      <c r="K10" s="5"/>
      <c r="N10" s="5" t="s">
        <v>138</v>
      </c>
      <c r="O10" s="5"/>
      <c r="P10" s="5"/>
      <c r="Q10" s="5"/>
      <c r="R10" s="5"/>
    </row>
    <row r="11" spans="1:18">
      <c r="A11" s="24"/>
      <c r="B11" s="24"/>
      <c r="C11" s="35"/>
      <c r="D11" s="35"/>
      <c r="E11" s="35"/>
      <c r="F11" s="24"/>
      <c r="G11" s="24"/>
      <c r="J11" s="5">
        <v>209</v>
      </c>
      <c r="K11" s="5"/>
      <c r="N11" s="5" t="s">
        <v>143</v>
      </c>
      <c r="O11" s="5"/>
      <c r="P11" s="5"/>
      <c r="Q11" s="5"/>
      <c r="R11" s="5"/>
    </row>
    <row r="12" spans="1:18">
      <c r="A12" s="24"/>
      <c r="B12" s="24"/>
      <c r="C12" s="35"/>
      <c r="D12" s="35"/>
      <c r="E12" s="35"/>
      <c r="F12" s="24"/>
      <c r="G12" s="24"/>
      <c r="O12" s="8" t="str">
        <f ca="1">IFERROR(_xlfn.FORMULATEXT(O9),"")</f>
        <v/>
      </c>
    </row>
    <row r="13" spans="1:18">
      <c r="A13" s="24"/>
      <c r="B13" s="24"/>
      <c r="C13" s="35"/>
      <c r="D13" s="35"/>
      <c r="E13" s="35"/>
      <c r="F13" s="24"/>
      <c r="G13" s="24"/>
      <c r="I13" s="37" t="s">
        <v>252</v>
      </c>
      <c r="M13" s="8" t="s">
        <v>144</v>
      </c>
      <c r="N13" s="37"/>
    </row>
    <row r="14" spans="1:18">
      <c r="A14" s="24"/>
      <c r="B14" s="24"/>
      <c r="C14" s="35"/>
      <c r="D14" s="35"/>
      <c r="E14" s="35"/>
      <c r="F14" s="24"/>
      <c r="G14" s="24"/>
      <c r="J14" s="32" t="s">
        <v>123</v>
      </c>
      <c r="K14" s="32" t="s">
        <v>121</v>
      </c>
      <c r="L14" s="32" t="s">
        <v>122</v>
      </c>
      <c r="N14" s="32" t="s">
        <v>123</v>
      </c>
      <c r="O14" s="32" t="s">
        <v>122</v>
      </c>
      <c r="P14" s="32" t="s">
        <v>126</v>
      </c>
    </row>
    <row r="15" spans="1:18">
      <c r="A15" s="24"/>
      <c r="B15" s="24"/>
      <c r="C15" s="35"/>
      <c r="D15" s="35"/>
      <c r="E15" s="35"/>
      <c r="F15" s="24"/>
      <c r="G15" s="24"/>
      <c r="J15" s="5" t="s">
        <v>132</v>
      </c>
      <c r="K15" s="5"/>
      <c r="L15" s="5"/>
      <c r="N15" s="5" t="s">
        <v>132</v>
      </c>
      <c r="O15" s="5"/>
      <c r="P15" s="5"/>
    </row>
    <row r="16" spans="1:18">
      <c r="C16" s="35"/>
      <c r="J16" s="5" t="s">
        <v>138</v>
      </c>
      <c r="K16" s="5"/>
      <c r="L16" s="5"/>
      <c r="N16" s="5" t="s">
        <v>138</v>
      </c>
      <c r="O16" s="5"/>
      <c r="P16" s="5"/>
    </row>
    <row r="17" spans="1:16">
      <c r="C17" s="35"/>
      <c r="J17" s="5" t="s">
        <v>143</v>
      </c>
      <c r="K17" s="5"/>
      <c r="L17" s="5"/>
      <c r="N17" s="5" t="s">
        <v>143</v>
      </c>
      <c r="O17" s="5"/>
      <c r="P17" s="5"/>
    </row>
    <row r="18" spans="1:16">
      <c r="K18" s="8" t="str">
        <f ca="1">IFERROR(_xlfn.FORMULATEXT(K15),"")</f>
        <v/>
      </c>
      <c r="O18" s="8" t="str">
        <f ca="1">IFERROR(_xlfn.FORMULATEXT(O15),"")</f>
        <v/>
      </c>
    </row>
    <row r="19" spans="1:16">
      <c r="I19" s="37" t="s">
        <v>145</v>
      </c>
    </row>
    <row r="20" spans="1:16">
      <c r="J20" s="8" t="s">
        <v>146</v>
      </c>
    </row>
    <row r="21" spans="1:16">
      <c r="A21" s="36"/>
      <c r="L21" s="38"/>
      <c r="M21" s="8" t="str">
        <f ca="1">IFERROR(_xlfn.FORMULATEXT(L21),"")</f>
        <v/>
      </c>
    </row>
  </sheetData>
  <phoneticPr fontId="30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P25"/>
  <sheetViews>
    <sheetView showGridLines="0" zoomScale="160" zoomScaleNormal="160" workbookViewId="0">
      <selection activeCell="K7" sqref="K7"/>
    </sheetView>
  </sheetViews>
  <sheetFormatPr defaultColWidth="9" defaultRowHeight="15.5"/>
  <cols>
    <col min="1" max="1" width="6" style="8" customWidth="1"/>
    <col min="2" max="2" width="8.4140625" style="8" customWidth="1"/>
    <col min="3" max="3" width="9" style="8"/>
    <col min="4" max="5" width="7.9140625" style="8" customWidth="1"/>
    <col min="6" max="6" width="8.08203125" style="8" customWidth="1"/>
    <col min="7" max="7" width="5.6640625" style="8" customWidth="1"/>
    <col min="8" max="8" width="8.08203125" style="8" customWidth="1"/>
    <col min="9" max="9" width="9" style="8"/>
    <col min="10" max="10" width="7.58203125" style="8" customWidth="1"/>
    <col min="11" max="12" width="10.75" style="8" customWidth="1"/>
    <col min="13" max="16384" width="9" style="8"/>
  </cols>
  <sheetData>
    <row r="1" spans="1:16" ht="16.5">
      <c r="A1" s="32" t="s">
        <v>253</v>
      </c>
      <c r="B1" s="32" t="s">
        <v>123</v>
      </c>
      <c r="C1" s="32" t="s">
        <v>254</v>
      </c>
      <c r="D1" s="32" t="s">
        <v>255</v>
      </c>
      <c r="E1" s="32" t="s">
        <v>256</v>
      </c>
      <c r="F1" s="32" t="s">
        <v>148</v>
      </c>
      <c r="M1" s="34" t="s">
        <v>189</v>
      </c>
    </row>
    <row r="2" spans="1:16">
      <c r="A2" s="5">
        <v>1</v>
      </c>
      <c r="B2" s="5" t="s">
        <v>131</v>
      </c>
      <c r="C2" s="5" t="s">
        <v>257</v>
      </c>
      <c r="D2" s="5" t="s">
        <v>258</v>
      </c>
      <c r="E2" s="5">
        <v>95</v>
      </c>
      <c r="F2" s="5" t="s">
        <v>157</v>
      </c>
      <c r="H2" s="32" t="s">
        <v>123</v>
      </c>
      <c r="I2" s="32" t="s">
        <v>254</v>
      </c>
      <c r="J2" s="32" t="s">
        <v>255</v>
      </c>
      <c r="K2" s="32" t="s">
        <v>256</v>
      </c>
      <c r="L2" s="32" t="s">
        <v>148</v>
      </c>
      <c r="M2" s="32" t="s">
        <v>256</v>
      </c>
      <c r="N2" s="32" t="s">
        <v>148</v>
      </c>
    </row>
    <row r="3" spans="1:16">
      <c r="A3" s="5">
        <v>2</v>
      </c>
      <c r="B3" s="5" t="s">
        <v>131</v>
      </c>
      <c r="C3" s="5" t="s">
        <v>257</v>
      </c>
      <c r="D3" s="5" t="s">
        <v>259</v>
      </c>
      <c r="E3" s="5">
        <v>62</v>
      </c>
      <c r="F3" s="5" t="s">
        <v>154</v>
      </c>
      <c r="H3" s="5" t="s">
        <v>131</v>
      </c>
      <c r="I3" s="5" t="s">
        <v>257</v>
      </c>
      <c r="J3" s="5" t="s">
        <v>259</v>
      </c>
      <c r="K3" s="5"/>
      <c r="L3" s="5"/>
      <c r="M3" s="5">
        <v>62</v>
      </c>
      <c r="N3" s="5" t="s">
        <v>154</v>
      </c>
    </row>
    <row r="4" spans="1:16">
      <c r="A4" s="5">
        <v>3</v>
      </c>
      <c r="B4" s="5" t="s">
        <v>131</v>
      </c>
      <c r="C4" s="5" t="s">
        <v>257</v>
      </c>
      <c r="D4" s="5" t="s">
        <v>260</v>
      </c>
      <c r="E4" s="5">
        <v>52</v>
      </c>
      <c r="F4" s="5" t="s">
        <v>261</v>
      </c>
      <c r="H4" s="5" t="s">
        <v>132</v>
      </c>
      <c r="I4" s="5" t="s">
        <v>262</v>
      </c>
      <c r="J4" s="5" t="s">
        <v>258</v>
      </c>
      <c r="K4" s="5"/>
      <c r="L4" s="5"/>
      <c r="M4" s="5">
        <v>55</v>
      </c>
      <c r="N4" s="5" t="s">
        <v>261</v>
      </c>
    </row>
    <row r="5" spans="1:16">
      <c r="A5" s="5">
        <v>4</v>
      </c>
      <c r="B5" s="5" t="s">
        <v>131</v>
      </c>
      <c r="C5" s="5" t="s">
        <v>262</v>
      </c>
      <c r="D5" s="5" t="s">
        <v>258</v>
      </c>
      <c r="E5" s="5">
        <v>98</v>
      </c>
      <c r="F5" s="5" t="s">
        <v>157</v>
      </c>
      <c r="H5" s="5" t="s">
        <v>133</v>
      </c>
      <c r="I5" s="5" t="s">
        <v>262</v>
      </c>
      <c r="J5" s="5" t="s">
        <v>260</v>
      </c>
      <c r="K5" s="5"/>
      <c r="L5" s="5"/>
      <c r="M5" s="5">
        <v>84</v>
      </c>
      <c r="N5" s="5" t="s">
        <v>156</v>
      </c>
      <c r="P5"/>
    </row>
    <row r="6" spans="1:16">
      <c r="A6" s="5">
        <v>5</v>
      </c>
      <c r="B6" s="5" t="s">
        <v>131</v>
      </c>
      <c r="C6" s="5" t="s">
        <v>262</v>
      </c>
      <c r="D6" s="5" t="s">
        <v>259</v>
      </c>
      <c r="E6" s="5">
        <v>74</v>
      </c>
      <c r="F6" s="5" t="s">
        <v>155</v>
      </c>
      <c r="H6" s="5" t="s">
        <v>138</v>
      </c>
      <c r="I6" s="5" t="s">
        <v>257</v>
      </c>
      <c r="J6" s="5" t="s">
        <v>259</v>
      </c>
      <c r="K6" s="5"/>
      <c r="L6" s="5"/>
      <c r="M6" s="5">
        <v>61</v>
      </c>
      <c r="N6" s="5" t="s">
        <v>154</v>
      </c>
      <c r="P6"/>
    </row>
    <row r="7" spans="1:16">
      <c r="A7" s="5">
        <v>6</v>
      </c>
      <c r="B7" s="5" t="s">
        <v>131</v>
      </c>
      <c r="C7" s="5" t="s">
        <v>262</v>
      </c>
      <c r="D7" s="5" t="s">
        <v>260</v>
      </c>
      <c r="E7" s="5">
        <v>93</v>
      </c>
      <c r="F7" s="5" t="s">
        <v>157</v>
      </c>
      <c r="I7"/>
      <c r="K7" s="8" t="str">
        <f ca="1">IFERROR(_xlfn.FORMULATEXT(K3),"")</f>
        <v/>
      </c>
      <c r="L7" s="8" t="str">
        <f ca="1">IFERROR(_xlfn.FORMULATEXT(L3),"")</f>
        <v/>
      </c>
    </row>
    <row r="8" spans="1:16">
      <c r="A8" s="5">
        <v>7</v>
      </c>
      <c r="B8" s="5" t="s">
        <v>132</v>
      </c>
      <c r="C8" s="5" t="s">
        <v>257</v>
      </c>
      <c r="D8" s="5" t="s">
        <v>258</v>
      </c>
      <c r="E8" s="5">
        <v>79</v>
      </c>
      <c r="F8" s="5" t="s">
        <v>155</v>
      </c>
      <c r="P8"/>
    </row>
    <row r="9" spans="1:16">
      <c r="A9" s="5">
        <v>8</v>
      </c>
      <c r="B9" s="5" t="s">
        <v>132</v>
      </c>
      <c r="C9" s="5" t="s">
        <v>257</v>
      </c>
      <c r="D9" s="5" t="s">
        <v>259</v>
      </c>
      <c r="E9" s="5">
        <v>59</v>
      </c>
      <c r="F9" s="5" t="s">
        <v>261</v>
      </c>
      <c r="P9"/>
    </row>
    <row r="10" spans="1:16">
      <c r="A10" s="5">
        <v>9</v>
      </c>
      <c r="B10" s="5" t="s">
        <v>132</v>
      </c>
      <c r="C10" s="5" t="s">
        <v>257</v>
      </c>
      <c r="D10" s="5" t="s">
        <v>260</v>
      </c>
      <c r="E10" s="5">
        <v>64</v>
      </c>
      <c r="F10" s="5" t="s">
        <v>154</v>
      </c>
      <c r="P10"/>
    </row>
    <row r="11" spans="1:16">
      <c r="A11" s="5">
        <v>10</v>
      </c>
      <c r="B11" s="5" t="s">
        <v>132</v>
      </c>
      <c r="C11" s="5" t="s">
        <v>262</v>
      </c>
      <c r="D11" s="5" t="s">
        <v>258</v>
      </c>
      <c r="E11" s="5">
        <v>55</v>
      </c>
      <c r="F11" s="5" t="s">
        <v>261</v>
      </c>
      <c r="P11"/>
    </row>
    <row r="12" spans="1:16">
      <c r="A12" s="5">
        <v>11</v>
      </c>
      <c r="B12" s="5" t="s">
        <v>132</v>
      </c>
      <c r="C12" s="5" t="s">
        <v>262</v>
      </c>
      <c r="D12" s="5" t="s">
        <v>259</v>
      </c>
      <c r="E12" s="5">
        <v>51</v>
      </c>
      <c r="F12" s="5" t="s">
        <v>261</v>
      </c>
      <c r="P12"/>
    </row>
    <row r="13" spans="1:16">
      <c r="A13" s="5">
        <v>12</v>
      </c>
      <c r="B13" s="5" t="s">
        <v>132</v>
      </c>
      <c r="C13" s="5" t="s">
        <v>262</v>
      </c>
      <c r="D13" s="5" t="s">
        <v>260</v>
      </c>
      <c r="E13" s="5">
        <v>98</v>
      </c>
      <c r="F13" s="5" t="s">
        <v>157</v>
      </c>
      <c r="P13"/>
    </row>
    <row r="14" spans="1:16">
      <c r="A14" s="5">
        <v>13</v>
      </c>
      <c r="B14" s="5" t="s">
        <v>133</v>
      </c>
      <c r="C14" s="5" t="s">
        <v>257</v>
      </c>
      <c r="D14" s="5" t="s">
        <v>258</v>
      </c>
      <c r="E14" s="5">
        <v>85</v>
      </c>
      <c r="F14" s="5" t="s">
        <v>156</v>
      </c>
      <c r="P14"/>
    </row>
    <row r="15" spans="1:16">
      <c r="A15" s="5">
        <v>14</v>
      </c>
      <c r="B15" s="5" t="s">
        <v>133</v>
      </c>
      <c r="C15" s="5" t="s">
        <v>257</v>
      </c>
      <c r="D15" s="5" t="s">
        <v>259</v>
      </c>
      <c r="E15" s="5">
        <v>82</v>
      </c>
      <c r="F15" s="5" t="s">
        <v>156</v>
      </c>
      <c r="P15"/>
    </row>
    <row r="16" spans="1:16">
      <c r="A16" s="5">
        <v>15</v>
      </c>
      <c r="B16" s="5" t="s">
        <v>133</v>
      </c>
      <c r="C16" s="5" t="s">
        <v>257</v>
      </c>
      <c r="D16" s="5" t="s">
        <v>260</v>
      </c>
      <c r="E16" s="5">
        <v>52</v>
      </c>
      <c r="F16" s="5" t="s">
        <v>261</v>
      </c>
      <c r="P16"/>
    </row>
    <row r="17" spans="1:16">
      <c r="A17" s="5">
        <v>16</v>
      </c>
      <c r="B17" s="5" t="s">
        <v>133</v>
      </c>
      <c r="C17" s="5" t="s">
        <v>262</v>
      </c>
      <c r="D17" s="5" t="s">
        <v>258</v>
      </c>
      <c r="E17" s="5">
        <v>85</v>
      </c>
      <c r="F17" s="5" t="s">
        <v>156</v>
      </c>
      <c r="P17"/>
    </row>
    <row r="18" spans="1:16">
      <c r="A18" s="5">
        <v>17</v>
      </c>
      <c r="B18" s="5" t="s">
        <v>133</v>
      </c>
      <c r="C18" s="5" t="s">
        <v>262</v>
      </c>
      <c r="D18" s="5" t="s">
        <v>259</v>
      </c>
      <c r="E18" s="5">
        <v>73</v>
      </c>
      <c r="F18" s="5" t="s">
        <v>155</v>
      </c>
      <c r="P18"/>
    </row>
    <row r="19" spans="1:16">
      <c r="A19" s="5">
        <v>18</v>
      </c>
      <c r="B19" s="5" t="s">
        <v>133</v>
      </c>
      <c r="C19" s="5" t="s">
        <v>262</v>
      </c>
      <c r="D19" s="5" t="s">
        <v>260</v>
      </c>
      <c r="E19" s="5">
        <v>84</v>
      </c>
      <c r="F19" s="5" t="s">
        <v>156</v>
      </c>
      <c r="P19"/>
    </row>
    <row r="20" spans="1:16">
      <c r="A20" s="5">
        <v>19</v>
      </c>
      <c r="B20" s="5" t="s">
        <v>138</v>
      </c>
      <c r="C20" s="5" t="s">
        <v>257</v>
      </c>
      <c r="D20" s="5" t="s">
        <v>258</v>
      </c>
      <c r="E20" s="5">
        <v>84</v>
      </c>
      <c r="F20" s="5" t="s">
        <v>156</v>
      </c>
      <c r="P20"/>
    </row>
    <row r="21" spans="1:16">
      <c r="A21" s="5">
        <v>20</v>
      </c>
      <c r="B21" s="5" t="s">
        <v>138</v>
      </c>
      <c r="C21" s="5" t="s">
        <v>257</v>
      </c>
      <c r="D21" s="5" t="s">
        <v>259</v>
      </c>
      <c r="E21" s="5">
        <v>61</v>
      </c>
      <c r="F21" s="5" t="s">
        <v>154</v>
      </c>
      <c r="P21"/>
    </row>
    <row r="22" spans="1:16">
      <c r="A22" s="5">
        <v>21</v>
      </c>
      <c r="B22" s="5" t="s">
        <v>138</v>
      </c>
      <c r="C22" s="5" t="s">
        <v>257</v>
      </c>
      <c r="D22" s="5" t="s">
        <v>260</v>
      </c>
      <c r="E22" s="5">
        <v>55</v>
      </c>
      <c r="F22" s="5" t="s">
        <v>261</v>
      </c>
      <c r="P22"/>
    </row>
    <row r="23" spans="1:16">
      <c r="A23" s="5">
        <v>22</v>
      </c>
      <c r="B23" s="5" t="s">
        <v>138</v>
      </c>
      <c r="C23" s="5" t="s">
        <v>262</v>
      </c>
      <c r="D23" s="5" t="s">
        <v>258</v>
      </c>
      <c r="E23" s="5">
        <v>76</v>
      </c>
      <c r="F23" s="5" t="s">
        <v>155</v>
      </c>
      <c r="P23"/>
    </row>
    <row r="24" spans="1:16">
      <c r="A24" s="5">
        <v>23</v>
      </c>
      <c r="B24" s="5" t="s">
        <v>138</v>
      </c>
      <c r="C24" s="5" t="s">
        <v>262</v>
      </c>
      <c r="D24" s="5" t="s">
        <v>259</v>
      </c>
      <c r="E24" s="5">
        <v>93</v>
      </c>
      <c r="F24" s="5" t="s">
        <v>157</v>
      </c>
      <c r="P24"/>
    </row>
    <row r="25" spans="1:16">
      <c r="A25" s="5">
        <v>24</v>
      </c>
      <c r="B25" s="5" t="s">
        <v>138</v>
      </c>
      <c r="C25" s="5" t="s">
        <v>262</v>
      </c>
      <c r="D25" s="5" t="s">
        <v>260</v>
      </c>
      <c r="E25" s="5">
        <v>82</v>
      </c>
      <c r="F25" s="5" t="s">
        <v>156</v>
      </c>
    </row>
  </sheetData>
  <phoneticPr fontId="3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L17"/>
  <sheetViews>
    <sheetView showGridLines="0" zoomScale="130" zoomScaleNormal="130" workbookViewId="0">
      <selection activeCell="I4" sqref="I4"/>
    </sheetView>
  </sheetViews>
  <sheetFormatPr defaultColWidth="17.25" defaultRowHeight="15"/>
  <cols>
    <col min="1" max="7" width="12.08203125" customWidth="1"/>
    <col min="8" max="8" width="15.4140625" customWidth="1"/>
    <col min="9" max="9" width="12.08203125" customWidth="1"/>
    <col min="10" max="12" width="11.6640625" customWidth="1"/>
  </cols>
  <sheetData>
    <row r="1" spans="1:12" s="29" customFormat="1">
      <c r="A1" s="30" t="s">
        <v>263</v>
      </c>
      <c r="B1" s="30"/>
      <c r="C1" s="30"/>
      <c r="D1" s="30"/>
      <c r="E1" s="30"/>
      <c r="F1" s="30"/>
      <c r="G1" s="31"/>
      <c r="J1" s="30" t="s">
        <v>264</v>
      </c>
      <c r="K1" s="30"/>
      <c r="L1" s="30"/>
    </row>
    <row r="2" spans="1:12" ht="15.5">
      <c r="A2" s="32" t="s">
        <v>253</v>
      </c>
      <c r="B2" s="32" t="s">
        <v>265</v>
      </c>
      <c r="C2" s="32" t="s">
        <v>266</v>
      </c>
      <c r="D2" s="32" t="s">
        <v>267</v>
      </c>
      <c r="E2" s="32" t="s">
        <v>268</v>
      </c>
      <c r="F2" s="32" t="s">
        <v>269</v>
      </c>
      <c r="G2" s="32" t="s">
        <v>189</v>
      </c>
      <c r="J2" s="32" t="s">
        <v>270</v>
      </c>
      <c r="K2" s="32" t="s">
        <v>266</v>
      </c>
      <c r="L2" s="3" t="s">
        <v>267</v>
      </c>
    </row>
    <row r="3" spans="1:12" ht="16.5">
      <c r="A3" s="5">
        <v>1</v>
      </c>
      <c r="B3" s="5" t="s">
        <v>271</v>
      </c>
      <c r="C3" s="5" t="s">
        <v>272</v>
      </c>
      <c r="D3" s="5"/>
      <c r="E3" s="5">
        <v>19</v>
      </c>
      <c r="F3" s="5">
        <f>D3*E3</f>
        <v>0</v>
      </c>
      <c r="G3" s="5">
        <v>1580</v>
      </c>
      <c r="I3" s="33"/>
      <c r="J3" s="5" t="s">
        <v>271</v>
      </c>
      <c r="K3" s="5" t="s">
        <v>273</v>
      </c>
      <c r="L3" s="5">
        <v>1546</v>
      </c>
    </row>
    <row r="4" spans="1:12" ht="16.5">
      <c r="A4" s="5">
        <v>2</v>
      </c>
      <c r="B4" s="5" t="s">
        <v>271</v>
      </c>
      <c r="C4" s="5" t="s">
        <v>274</v>
      </c>
      <c r="D4" s="5"/>
      <c r="E4" s="5">
        <v>12</v>
      </c>
      <c r="F4" s="5">
        <f t="shared" ref="F4:F10" si="0">D4*E4</f>
        <v>0</v>
      </c>
      <c r="G4" s="5">
        <v>1644</v>
      </c>
      <c r="I4" s="33"/>
      <c r="J4" s="5" t="s">
        <v>271</v>
      </c>
      <c r="K4" s="5" t="s">
        <v>272</v>
      </c>
      <c r="L4" s="5">
        <v>1580</v>
      </c>
    </row>
    <row r="5" spans="1:12" ht="16.5">
      <c r="A5" s="5">
        <v>3</v>
      </c>
      <c r="B5" s="5" t="s">
        <v>275</v>
      </c>
      <c r="C5" s="5" t="s">
        <v>274</v>
      </c>
      <c r="D5" s="5"/>
      <c r="E5" s="5">
        <v>15</v>
      </c>
      <c r="F5" s="5">
        <f t="shared" si="0"/>
        <v>0</v>
      </c>
      <c r="G5" s="5">
        <v>1842</v>
      </c>
      <c r="I5" s="33"/>
      <c r="J5" s="5" t="s">
        <v>271</v>
      </c>
      <c r="K5" s="5" t="s">
        <v>274</v>
      </c>
      <c r="L5" s="5">
        <v>1644</v>
      </c>
    </row>
    <row r="6" spans="1:12" ht="16.5">
      <c r="A6" s="5">
        <v>4</v>
      </c>
      <c r="B6" s="5" t="s">
        <v>276</v>
      </c>
      <c r="C6" s="5" t="s">
        <v>274</v>
      </c>
      <c r="D6" s="5"/>
      <c r="E6" s="5">
        <v>14</v>
      </c>
      <c r="F6" s="5">
        <f t="shared" si="0"/>
        <v>0</v>
      </c>
      <c r="G6" s="5">
        <v>3034</v>
      </c>
      <c r="I6" s="33"/>
      <c r="J6" s="5" t="s">
        <v>275</v>
      </c>
      <c r="K6" s="5" t="s">
        <v>273</v>
      </c>
      <c r="L6" s="5">
        <v>1508</v>
      </c>
    </row>
    <row r="7" spans="1:12" ht="16.5">
      <c r="A7" s="5">
        <v>5</v>
      </c>
      <c r="B7" s="5" t="s">
        <v>276</v>
      </c>
      <c r="C7" s="5" t="s">
        <v>277</v>
      </c>
      <c r="D7" s="5"/>
      <c r="E7" s="5">
        <v>4</v>
      </c>
      <c r="F7" s="5">
        <f t="shared" si="0"/>
        <v>0</v>
      </c>
      <c r="G7" s="5">
        <v>5642</v>
      </c>
      <c r="I7" s="33"/>
      <c r="J7" s="5" t="s">
        <v>275</v>
      </c>
      <c r="K7" s="5" t="s">
        <v>272</v>
      </c>
      <c r="L7" s="5">
        <v>1524</v>
      </c>
    </row>
    <row r="8" spans="1:12" ht="16.5">
      <c r="A8" s="5">
        <v>6</v>
      </c>
      <c r="B8" s="5" t="s">
        <v>278</v>
      </c>
      <c r="C8" s="5" t="s">
        <v>277</v>
      </c>
      <c r="D8" s="5"/>
      <c r="E8" s="5">
        <v>3</v>
      </c>
      <c r="F8" s="5">
        <f t="shared" si="0"/>
        <v>0</v>
      </c>
      <c r="G8" s="5">
        <v>8909</v>
      </c>
      <c r="I8" s="33"/>
      <c r="J8" s="5" t="s">
        <v>275</v>
      </c>
      <c r="K8" s="5" t="s">
        <v>274</v>
      </c>
      <c r="L8" s="5">
        <v>1842</v>
      </c>
    </row>
    <row r="9" spans="1:12" ht="16.5">
      <c r="A9" s="5">
        <v>7</v>
      </c>
      <c r="B9" s="5" t="s">
        <v>275</v>
      </c>
      <c r="C9" s="5" t="s">
        <v>273</v>
      </c>
      <c r="D9" s="5"/>
      <c r="E9" s="5">
        <v>14</v>
      </c>
      <c r="F9" s="5">
        <f t="shared" si="0"/>
        <v>0</v>
      </c>
      <c r="G9" s="5">
        <v>1508</v>
      </c>
      <c r="I9" s="33"/>
      <c r="J9" s="5" t="s">
        <v>276</v>
      </c>
      <c r="K9" s="5" t="s">
        <v>273</v>
      </c>
      <c r="L9" s="5">
        <v>1821</v>
      </c>
    </row>
    <row r="10" spans="1:12" ht="16.5">
      <c r="A10" s="5">
        <v>8</v>
      </c>
      <c r="B10" s="5" t="s">
        <v>278</v>
      </c>
      <c r="C10" s="5" t="s">
        <v>272</v>
      </c>
      <c r="D10" s="5"/>
      <c r="E10" s="5">
        <v>7</v>
      </c>
      <c r="F10" s="5">
        <f t="shared" si="0"/>
        <v>0</v>
      </c>
      <c r="G10" s="5">
        <v>4312</v>
      </c>
      <c r="I10" s="33"/>
      <c r="J10" s="5" t="s">
        <v>276</v>
      </c>
      <c r="K10" s="5" t="s">
        <v>272</v>
      </c>
      <c r="L10" s="5">
        <v>2000</v>
      </c>
    </row>
    <row r="11" spans="1:12" ht="16.5">
      <c r="A11" s="66" t="s">
        <v>279</v>
      </c>
      <c r="B11" s="67"/>
      <c r="C11" s="67"/>
      <c r="D11" s="68"/>
      <c r="E11" s="5">
        <f>SUM(E3:E10)</f>
        <v>88</v>
      </c>
      <c r="F11" s="5"/>
      <c r="G11" s="31"/>
      <c r="I11" s="33"/>
      <c r="J11" s="5" t="s">
        <v>276</v>
      </c>
      <c r="K11" s="5" t="s">
        <v>274</v>
      </c>
      <c r="L11" s="5">
        <v>3034</v>
      </c>
    </row>
    <row r="12" spans="1:12" ht="16.5">
      <c r="I12" s="33"/>
      <c r="J12" s="5" t="s">
        <v>276</v>
      </c>
      <c r="K12" s="5" t="s">
        <v>277</v>
      </c>
      <c r="L12" s="5">
        <v>5642</v>
      </c>
    </row>
    <row r="13" spans="1:12" ht="16.5">
      <c r="I13" s="33"/>
      <c r="J13" s="5" t="s">
        <v>278</v>
      </c>
      <c r="K13" s="5" t="s">
        <v>273</v>
      </c>
      <c r="L13" s="5">
        <v>3123</v>
      </c>
    </row>
    <row r="14" spans="1:12" ht="16.5">
      <c r="I14" s="33"/>
      <c r="J14" s="5" t="s">
        <v>278</v>
      </c>
      <c r="K14" s="5" t="s">
        <v>272</v>
      </c>
      <c r="L14" s="5">
        <v>4312</v>
      </c>
    </row>
    <row r="15" spans="1:12" ht="16.5">
      <c r="I15" s="33"/>
      <c r="J15" s="5" t="s">
        <v>278</v>
      </c>
      <c r="K15" s="5" t="s">
        <v>274</v>
      </c>
      <c r="L15" s="5">
        <v>6542</v>
      </c>
    </row>
    <row r="16" spans="1:12" ht="16.5">
      <c r="I16" s="33"/>
      <c r="J16" s="5" t="s">
        <v>278</v>
      </c>
      <c r="K16" s="5" t="s">
        <v>277</v>
      </c>
      <c r="L16" s="5">
        <v>8909</v>
      </c>
    </row>
    <row r="17" spans="9:12" ht="16.5">
      <c r="I17" s="33"/>
      <c r="J17" s="5" t="s">
        <v>278</v>
      </c>
      <c r="K17" s="5" t="s">
        <v>280</v>
      </c>
      <c r="L17" s="5">
        <v>9900</v>
      </c>
    </row>
  </sheetData>
  <mergeCells count="1">
    <mergeCell ref="A11:D11"/>
  </mergeCells>
  <phoneticPr fontId="3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F10"/>
  <sheetViews>
    <sheetView showGridLines="0" zoomScale="175" zoomScaleNormal="175" workbookViewId="0">
      <selection activeCell="C10" sqref="C10"/>
    </sheetView>
  </sheetViews>
  <sheetFormatPr defaultColWidth="9" defaultRowHeight="15.5"/>
  <cols>
    <col min="1" max="1" width="9" style="8"/>
    <col min="2" max="2" width="10.58203125" style="8" customWidth="1"/>
    <col min="3" max="3" width="12.4140625" style="8" customWidth="1"/>
    <col min="4" max="5" width="10.58203125" style="8" customWidth="1"/>
    <col min="6" max="6" width="11" style="8" customWidth="1"/>
    <col min="7" max="16384" width="9" style="8"/>
  </cols>
  <sheetData>
    <row r="1" spans="2:6" ht="28.5" customHeight="1">
      <c r="B1" s="69" t="s">
        <v>281</v>
      </c>
      <c r="C1" s="70"/>
      <c r="D1" s="70"/>
      <c r="E1" s="70"/>
      <c r="F1" s="71"/>
    </row>
    <row r="2" spans="2:6" ht="25.75" customHeight="1">
      <c r="B2" s="9" t="s">
        <v>123</v>
      </c>
      <c r="C2" s="5" t="s">
        <v>282</v>
      </c>
      <c r="D2" s="9" t="s">
        <v>283</v>
      </c>
      <c r="E2" s="28"/>
      <c r="F2" s="72"/>
    </row>
    <row r="3" spans="2:6" ht="25.75" customHeight="1">
      <c r="B3" s="9" t="s">
        <v>284</v>
      </c>
      <c r="C3" s="28"/>
      <c r="D3" s="9" t="s">
        <v>285</v>
      </c>
      <c r="E3" s="28"/>
      <c r="F3" s="72"/>
    </row>
    <row r="4" spans="2:6" ht="25.75" customHeight="1">
      <c r="B4" s="9" t="s">
        <v>162</v>
      </c>
      <c r="C4" s="28"/>
      <c r="D4" s="9" t="s">
        <v>122</v>
      </c>
      <c r="E4" s="28"/>
      <c r="F4" s="72"/>
    </row>
    <row r="10" spans="2:6">
      <c r="C10" s="8" t="str">
        <f ca="1">IFERROR(_xlfn.FORMULATEXT(C3),"")</f>
        <v/>
      </c>
    </row>
  </sheetData>
  <mergeCells count="2">
    <mergeCell ref="B1:F1"/>
    <mergeCell ref="F2:F4"/>
  </mergeCells>
  <phoneticPr fontId="30" type="noConversion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基础信息!$B$2:$B$14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5</vt:i4>
      </vt:variant>
    </vt:vector>
  </HeadingPairs>
  <TitlesOfParts>
    <vt:vector size="19" baseType="lpstr">
      <vt:lpstr>行列函数</vt:lpstr>
      <vt:lpstr>查找引用函数</vt:lpstr>
      <vt:lpstr>VLOOKUP练习</vt:lpstr>
      <vt:lpstr>VLOOKUP模糊匹配</vt:lpstr>
      <vt:lpstr>练习</vt:lpstr>
      <vt:lpstr>INDEX加MATCH组合</vt:lpstr>
      <vt:lpstr>多条件查找</vt:lpstr>
      <vt:lpstr>多条件查找2</vt:lpstr>
      <vt:lpstr>员工信息卡</vt:lpstr>
      <vt:lpstr>基础信息</vt:lpstr>
      <vt:lpstr>offset</vt:lpstr>
      <vt:lpstr>INDIRECT</vt:lpstr>
      <vt:lpstr>Sheet1</vt:lpstr>
      <vt:lpstr>CHOOSE</vt:lpstr>
      <vt:lpstr>李四</vt:lpstr>
      <vt:lpstr>王五</vt:lpstr>
      <vt:lpstr>月份</vt:lpstr>
      <vt:lpstr>张三</vt:lpstr>
      <vt:lpstr>赵六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</dc:creator>
  <cp:lastModifiedBy>XV</cp:lastModifiedBy>
  <dcterms:created xsi:type="dcterms:W3CDTF">2021-01-07T09:32:00Z</dcterms:created>
  <dcterms:modified xsi:type="dcterms:W3CDTF">2024-07-26T16:59:37Z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474B4B007A2D402AABD5A1D389561ABB</vt:lpwstr>
  </property>
  <property fmtid="{D5CDD505-2E9C-101B-9397-08002B2CF9AE}" pid="3" name="KSOProductBuildVer">
    <vt:lpwstr>2052-11.1.0.10938</vt:lpwstr>
  </property>
</Properties>
</file>